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3.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defaultThemeVersion="124226"/>
  <xr:revisionPtr revIDLastSave="3197" documentId="1_{3CC7AC89-45C4-4A55-8167-1AB925479104}" xr6:coauthVersionLast="47" xr6:coauthVersionMax="47" xr10:uidLastSave="{600E0687-2BAF-43C9-BCC7-8FF116FF55F9}"/>
  <bookViews>
    <workbookView xWindow="-108" yWindow="-108" windowWidth="23256" windowHeight="13896" tabRatio="964" xr2:uid="{00000000-000D-0000-FFFF-FFFF00000000}"/>
  </bookViews>
  <sheets>
    <sheet name="COVER" sheetId="119" r:id="rId1"/>
    <sheet name="CONTACT INFORMATION" sheetId="15" r:id="rId2"/>
    <sheet name="CONTENTS" sheetId="198" r:id="rId3"/>
    <sheet name="ATTESTATION" sheetId="236" r:id="rId4"/>
    <sheet name="CC1" sheetId="145" r:id="rId5"/>
    <sheet name="CC2" sheetId="154" r:id="rId6"/>
    <sheet name="A01" sheetId="168" r:id="rId7"/>
    <sheet name="OV1" sheetId="9" r:id="rId8"/>
    <sheet name="KM1" sheetId="10" r:id="rId9"/>
    <sheet name="INS1" sheetId="210" r:id="rId10"/>
    <sheet name="INS2" sheetId="211" r:id="rId11"/>
    <sheet name="A02" sheetId="169" r:id="rId12"/>
    <sheet name="A03 " sheetId="247" r:id="rId13"/>
    <sheet name="LI1" sheetId="212" r:id="rId14"/>
    <sheet name="LI2" sheetId="213" r:id="rId15"/>
    <sheet name="LI3" sheetId="214" r:id="rId16"/>
    <sheet name="PV1" sheetId="215" r:id="rId17"/>
    <sheet name="CQ1" sheetId="157" r:id="rId18"/>
    <sheet name="CQ3" sheetId="216" r:id="rId19"/>
    <sheet name="CQ4" sheetId="163" r:id="rId20"/>
    <sheet name="CQ5" sheetId="164" r:id="rId21"/>
    <sheet name="CQ7" sheetId="161" r:id="rId22"/>
    <sheet name="CR1" sheetId="159" r:id="rId23"/>
    <sheet name="CR1-A" sheetId="93" r:id="rId24"/>
    <sheet name="CR2" sheetId="250" r:id="rId25"/>
    <sheet name="CR3" sheetId="110" r:id="rId26"/>
    <sheet name="CR4" sheetId="33" r:id="rId27"/>
    <sheet name="CR5" sheetId="34" r:id="rId28"/>
    <sheet name="CR6" sheetId="35" r:id="rId29"/>
    <sheet name="CR6-A" sheetId="222" r:id="rId30"/>
    <sheet name="CR7-A" sheetId="178" r:id="rId31"/>
    <sheet name="CR8" sheetId="13" r:id="rId32"/>
    <sheet name="CR9" sheetId="217" r:id="rId33"/>
    <sheet name="CCR1" sheetId="37" r:id="rId34"/>
    <sheet name="CCR2" sheetId="38" r:id="rId35"/>
    <sheet name="CCR3" sheetId="40" r:id="rId36"/>
    <sheet name="CCR4" sheetId="41" r:id="rId37"/>
    <sheet name="CCR5" sheetId="183" r:id="rId38"/>
    <sheet name="CCR7" sheetId="185" r:id="rId39"/>
    <sheet name="CCR8" sheetId="39" r:id="rId40"/>
    <sheet name="MR1" sheetId="107" r:id="rId41"/>
    <sheet name="SEC1" sheetId="251" r:id="rId42"/>
    <sheet name="SEC3" sheetId="252" r:id="rId43"/>
    <sheet name="CCyB1 " sheetId="205" r:id="rId44"/>
    <sheet name="CCyB2" sheetId="204" r:id="rId45"/>
    <sheet name="LR1" sheetId="203" r:id="rId46"/>
    <sheet name="LR2" sheetId="202" r:id="rId47"/>
    <sheet name="LR3" sheetId="155" r:id="rId48"/>
    <sheet name="LIQ1" sheetId="201" r:id="rId49"/>
    <sheet name="LIQ2" sheetId="207" r:id="rId50"/>
    <sheet name="KM2" sheetId="148" r:id="rId51"/>
    <sheet name="TLAC1" sheetId="149" r:id="rId52"/>
    <sheet name="TLAC3b" sheetId="206" r:id="rId53"/>
    <sheet name="AE1" sheetId="218" r:id="rId54"/>
    <sheet name="AE2" sheetId="220" r:id="rId55"/>
    <sheet name="AE3" sheetId="219" r:id="rId56"/>
    <sheet name="OR1" sheetId="221" r:id="rId57"/>
    <sheet name="REMA" sheetId="232" r:id="rId58"/>
    <sheet name="REM1" sheetId="226" r:id="rId59"/>
    <sheet name="REM2" sheetId="228" r:id="rId60"/>
    <sheet name="REM3" sheetId="227" r:id="rId61"/>
    <sheet name="REM4" sheetId="230" r:id="rId62"/>
    <sheet name="REM5" sheetId="231" r:id="rId63"/>
    <sheet name="ESG Qualitative" sheetId="249" r:id="rId64"/>
    <sheet name="ESG1" sheetId="237" r:id="rId65"/>
    <sheet name="ESG2" sheetId="238" r:id="rId66"/>
    <sheet name="ESG3" sheetId="239" r:id="rId67"/>
    <sheet name="ESG4" sheetId="240" r:id="rId68"/>
    <sheet name="ESG5" sheetId="241" r:id="rId69"/>
    <sheet name="ESG6" sheetId="242" r:id="rId70"/>
    <sheet name="ESG7" sheetId="243" r:id="rId71"/>
    <sheet name="ESG8" sheetId="244" r:id="rId72"/>
    <sheet name="ESG9" sheetId="245" r:id="rId73"/>
    <sheet name="ESG10" sheetId="246" r:id="rId74"/>
    <sheet name="IRRBB1" sheetId="200" r:id="rId75"/>
    <sheet name="CCA" sheetId="248" r:id="rId76"/>
    <sheet name="CCA Footnotes" sheetId="235" r:id="rId77"/>
    <sheet name="Boligkreditt Key metrics " sheetId="223" r:id="rId78"/>
    <sheet name="Boligkreditt Credit Risk" sheetId="224" r:id="rId79"/>
    <sheet name="BACK" sheetId="17" r:id="rId80"/>
  </sheets>
  <definedNames>
    <definedName name="\a" localSheetId="53">#REF!</definedName>
    <definedName name="\a" localSheetId="54">#REF!</definedName>
    <definedName name="\a" localSheetId="55">#REF!</definedName>
    <definedName name="\a" localSheetId="78">#REF!</definedName>
    <definedName name="\a" localSheetId="18">#REF!</definedName>
    <definedName name="\a" localSheetId="32">#REF!</definedName>
    <definedName name="\a" localSheetId="9">#REF!</definedName>
    <definedName name="\a" localSheetId="10">#REF!</definedName>
    <definedName name="\a" localSheetId="13">#REF!</definedName>
    <definedName name="\a" localSheetId="14">#REF!</definedName>
    <definedName name="\a" localSheetId="15">#REF!</definedName>
    <definedName name="\a" localSheetId="56">#REF!</definedName>
    <definedName name="\a" localSheetId="16">#REF!</definedName>
    <definedName name="\a" localSheetId="58">#REF!</definedName>
    <definedName name="\a" localSheetId="59">#REF!</definedName>
    <definedName name="\a" localSheetId="60">#REF!</definedName>
    <definedName name="\a" localSheetId="52">#REF!</definedName>
    <definedName name="\a">#REF!</definedName>
    <definedName name="\b" localSheetId="53">#REF!</definedName>
    <definedName name="\b" localSheetId="54">#REF!</definedName>
    <definedName name="\b" localSheetId="55">#REF!</definedName>
    <definedName name="\b" localSheetId="78">#REF!</definedName>
    <definedName name="\b" localSheetId="18">#REF!</definedName>
    <definedName name="\b" localSheetId="32">#REF!</definedName>
    <definedName name="\b" localSheetId="9">#REF!</definedName>
    <definedName name="\b" localSheetId="10">#REF!</definedName>
    <definedName name="\b" localSheetId="13">#REF!</definedName>
    <definedName name="\b" localSheetId="14">#REF!</definedName>
    <definedName name="\b" localSheetId="15">#REF!</definedName>
    <definedName name="\b" localSheetId="56">#REF!</definedName>
    <definedName name="\b" localSheetId="16">#REF!</definedName>
    <definedName name="\b" localSheetId="58">#REF!</definedName>
    <definedName name="\b" localSheetId="59">#REF!</definedName>
    <definedName name="\b" localSheetId="60">#REF!</definedName>
    <definedName name="\b" localSheetId="52">#REF!</definedName>
    <definedName name="\b">#REF!</definedName>
    <definedName name="\c" localSheetId="53">#REF!</definedName>
    <definedName name="\c" localSheetId="54">#REF!</definedName>
    <definedName name="\c" localSheetId="55">#REF!</definedName>
    <definedName name="\c" localSheetId="78">#REF!</definedName>
    <definedName name="\c" localSheetId="18">#REF!</definedName>
    <definedName name="\c" localSheetId="32">#REF!</definedName>
    <definedName name="\c" localSheetId="9">#REF!</definedName>
    <definedName name="\c" localSheetId="10">#REF!</definedName>
    <definedName name="\c" localSheetId="13">#REF!</definedName>
    <definedName name="\c" localSheetId="14">#REF!</definedName>
    <definedName name="\c" localSheetId="15">#REF!</definedName>
    <definedName name="\c" localSheetId="56">#REF!</definedName>
    <definedName name="\c" localSheetId="16">#REF!</definedName>
    <definedName name="\c" localSheetId="58">#REF!</definedName>
    <definedName name="\c" localSheetId="59">#REF!</definedName>
    <definedName name="\c" localSheetId="60">#REF!</definedName>
    <definedName name="\c" localSheetId="52">#REF!</definedName>
    <definedName name="\c">#REF!</definedName>
    <definedName name="\d">#REF!</definedName>
    <definedName name="\e">#REF!</definedName>
    <definedName name="_xlnm._FilterDatabase" localSheetId="16" hidden="1">'PV1'!$B$13:$H$23</definedName>
    <definedName name="_ftnref1_50" localSheetId="75">#REF!</definedName>
    <definedName name="_ftnref1_50">#REF!</definedName>
    <definedName name="_ftnref1_50_10" localSheetId="75">#REF!</definedName>
    <definedName name="_ftnref1_50_10">#REF!</definedName>
    <definedName name="_ftnref1_50_15" localSheetId="75">#REF!</definedName>
    <definedName name="_ftnref1_50_15">#REF!</definedName>
    <definedName name="_ftnref1_50_18">#REF!</definedName>
    <definedName name="_ftnref1_50_19">#REF!</definedName>
    <definedName name="_ftnref1_50_20">#REF!</definedName>
    <definedName name="_ftnref1_50_21">#REF!</definedName>
    <definedName name="_ftnref1_50_23">#REF!</definedName>
    <definedName name="_ftnref1_50_24">#REF!</definedName>
    <definedName name="_ftnref1_50_4">#REF!</definedName>
    <definedName name="_ftnref1_50_5">#REF!</definedName>
    <definedName name="_ftnref1_51">#REF!</definedName>
    <definedName name="_ftnref1_51_10">#REF!</definedName>
    <definedName name="_ftnref1_51_15">#REF!</definedName>
    <definedName name="_ftnref1_51_18">#REF!</definedName>
    <definedName name="_ftnref1_51_19">#REF!</definedName>
    <definedName name="_ftnref1_51_20">#REF!</definedName>
    <definedName name="_ftnref1_51_21">#REF!</definedName>
    <definedName name="_ftnref1_51_23">#REF!</definedName>
    <definedName name="_ftnref1_51_24">#REF!</definedName>
    <definedName name="_ftnref1_51_4">#REF!</definedName>
    <definedName name="_ftnref1_51_5">#REF!</definedName>
    <definedName name="_h">#REF!</definedName>
    <definedName name="a" localSheetId="58">#REF!</definedName>
    <definedName name="a" localSheetId="59">#REF!</definedName>
    <definedName name="a" localSheetId="60">#REF!</definedName>
    <definedName name="a">#REF!</definedName>
    <definedName name="Accounting">#REF!</definedName>
    <definedName name="AP">#REF!</definedName>
    <definedName name="App">#REF!</definedName>
    <definedName name="AT">#REF!</definedName>
    <definedName name="BankType">#REF!</definedName>
    <definedName name="BAS">#REF!</definedName>
    <definedName name="Basel">#REF!</definedName>
    <definedName name="Basel12" localSheetId="58">#REF!</definedName>
    <definedName name="Basel12" localSheetId="59">#REF!</definedName>
    <definedName name="Basel12" localSheetId="60">#REF!</definedName>
    <definedName name="Basel12">#REF!</definedName>
    <definedName name="BEHOV" localSheetId="58">#REF!</definedName>
    <definedName name="BEHOV" localSheetId="59">#REF!</definedName>
    <definedName name="BEHOV" localSheetId="60">#REF!</definedName>
    <definedName name="BEHOV">#REF!</definedName>
    <definedName name="BT">#REF!</definedName>
    <definedName name="Carlos" localSheetId="58">#REF!</definedName>
    <definedName name="Carlos" localSheetId="59">#REF!</definedName>
    <definedName name="Carlos" localSheetId="60">#REF!</definedName>
    <definedName name="Carlos">#REF!</definedName>
    <definedName name="CCROTC" localSheetId="58">#REF!</definedName>
    <definedName name="CCROTC" localSheetId="59">#REF!</definedName>
    <definedName name="CCROTC" localSheetId="60">#REF!</definedName>
    <definedName name="CCROTC">#REF!</definedName>
    <definedName name="CCRSFT" localSheetId="58">#REF!</definedName>
    <definedName name="CCRSFT" localSheetId="59">#REF!</definedName>
    <definedName name="CCRSFT" localSheetId="60">#REF!</definedName>
    <definedName name="CCRSFT">#REF!</definedName>
    <definedName name="CHF" localSheetId="58">#REF!</definedName>
    <definedName name="CHF" localSheetId="59">#REF!</definedName>
    <definedName name="CHF" localSheetId="60">#REF!</definedName>
    <definedName name="CHF">#REF!</definedName>
    <definedName name="COF">#REF!</definedName>
    <definedName name="COI">#REF!</definedName>
    <definedName name="Control_Globals">#REF!</definedName>
    <definedName name="CP">#REF!</definedName>
    <definedName name="CQS">#REF!</definedName>
    <definedName name="CT">#REF!</definedName>
    <definedName name="dfd">#REF!</definedName>
    <definedName name="DimensionsNames">#REF!</definedName>
    <definedName name="dsa" localSheetId="58">#REF!</definedName>
    <definedName name="dsa" localSheetId="59">#REF!</definedName>
    <definedName name="dsa" localSheetId="60">#REF!</definedName>
    <definedName name="dsa">#REF!</definedName>
    <definedName name="ECU" localSheetId="58">#REF!</definedName>
    <definedName name="ECU" localSheetId="59">#REF!</definedName>
    <definedName name="ECU" localSheetId="60">#REF!</definedName>
    <definedName name="ECU">#REF!</definedName>
    <definedName name="edc">#REF!</definedName>
    <definedName name="ER">#REF!</definedName>
    <definedName name="fdsg" localSheetId="58">#REF!</definedName>
    <definedName name="fdsg" localSheetId="59">#REF!</definedName>
    <definedName name="fdsg" localSheetId="60">#REF!</definedName>
    <definedName name="fdsg">#REF!</definedName>
    <definedName name="Frequency">#REF!</definedName>
    <definedName name="GA">#REF!</definedName>
    <definedName name="gg">#N/A</definedName>
    <definedName name="Group">#REF!</definedName>
    <definedName name="Group2">#REF!</definedName>
    <definedName name="hjå">#N/A</definedName>
    <definedName name="ho" localSheetId="75">#REF!</definedName>
    <definedName name="ho" localSheetId="58">#REF!</definedName>
    <definedName name="ho" localSheetId="59">#REF!</definedName>
    <definedName name="ho" localSheetId="60">#REF!</definedName>
    <definedName name="ho">#REF!</definedName>
    <definedName name="IM" localSheetId="75">#REF!</definedName>
    <definedName name="IM">#REF!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75">#REF!</definedName>
    <definedName name="JedenRadekPodSestavou" localSheetId="58">#REF!</definedName>
    <definedName name="JedenRadekPodSestavou" localSheetId="59">#REF!</definedName>
    <definedName name="JedenRadekPodSestavou" localSheetId="60">#REF!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#REF!</definedName>
    <definedName name="kk">#REF!</definedName>
    <definedName name="ll">#REF!</definedName>
    <definedName name="LUF" localSheetId="58">#REF!</definedName>
    <definedName name="LUF" localSheetId="59">#REF!</definedName>
    <definedName name="LUF" localSheetId="60">#REF!</definedName>
    <definedName name="LUF">#REF!</definedName>
    <definedName name="MaxOblastTabulky" localSheetId="58">#REF!</definedName>
    <definedName name="MaxOblastTabulky" localSheetId="59">#REF!</definedName>
    <definedName name="MaxOblastTabulky" localSheetId="60">#REF!</definedName>
    <definedName name="MaxOblastTabulky">#REF!</definedName>
    <definedName name="MaxOblastTabulky_11" localSheetId="58">#REF!</definedName>
    <definedName name="MaxOblastTabulky_11" localSheetId="59">#REF!</definedName>
    <definedName name="MaxOblastTabulky_11" localSheetId="60">#REF!</definedName>
    <definedName name="MaxOblastTabulky_11">#REF!</definedName>
    <definedName name="MaxOblastTabulky_2">#REF!</definedName>
    <definedName name="MaxOblastTabulky_28">#REF!</definedName>
    <definedName name="MC">#REF!</definedName>
    <definedName name="Members">#REF!</definedName>
    <definedName name="MemberStatereporting">#REF!</definedName>
    <definedName name="OblastDat2" localSheetId="58">#REF!</definedName>
    <definedName name="OblastDat2" localSheetId="59">#REF!</definedName>
    <definedName name="OblastDat2" localSheetId="60">#REF!</definedName>
    <definedName name="OblastDat2">#REF!</definedName>
    <definedName name="OblastDat2_11" localSheetId="58">#REF!</definedName>
    <definedName name="OblastDat2_11" localSheetId="59">#REF!</definedName>
    <definedName name="OblastDat2_11" localSheetId="60">#REF!</definedName>
    <definedName name="OblastDat2_11">#REF!</definedName>
    <definedName name="OblastDat2_2" localSheetId="58">#REF!</definedName>
    <definedName name="OblastDat2_2" localSheetId="59">#REF!</definedName>
    <definedName name="OblastDat2_2" localSheetId="60">#REF!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#REF!</definedName>
    <definedName name="PI">#REF!</definedName>
    <definedName name="PL">#REF!</definedName>
    <definedName name="PR">#REF!</definedName>
    <definedName name="Print_Area_MI" localSheetId="53">#REF!</definedName>
    <definedName name="Print_Area_MI" localSheetId="54">#REF!</definedName>
    <definedName name="Print_Area_MI" localSheetId="55">#REF!</definedName>
    <definedName name="Print_Area_MI" localSheetId="78">#REF!</definedName>
    <definedName name="Print_Area_MI" localSheetId="75">#REF!</definedName>
    <definedName name="Print_Area_MI" localSheetId="18">#REF!</definedName>
    <definedName name="Print_Area_MI" localSheetId="32">#REF!</definedName>
    <definedName name="Print_Area_MI" localSheetId="9">#REF!</definedName>
    <definedName name="Print_Area_MI" localSheetId="10">#REF!</definedName>
    <definedName name="Print_Area_MI" localSheetId="13">#REF!</definedName>
    <definedName name="Print_Area_MI" localSheetId="14">#REF!</definedName>
    <definedName name="Print_Area_MI" localSheetId="15">#REF!</definedName>
    <definedName name="Print_Area_MI" localSheetId="56">#REF!</definedName>
    <definedName name="Print_Area_MI" localSheetId="16">#REF!</definedName>
    <definedName name="Print_Area_MI" localSheetId="58">#REF!</definedName>
    <definedName name="Print_Area_MI" localSheetId="59">#REF!</definedName>
    <definedName name="Print_Area_MI" localSheetId="60">#REF!</definedName>
    <definedName name="Print_Area_MI" localSheetId="52">#REF!</definedName>
    <definedName name="Print_Area_MI">#REF!</definedName>
    <definedName name="Print_Area_MI_11" localSheetId="53">#REF!</definedName>
    <definedName name="Print_Area_MI_11" localSheetId="54">#REF!</definedName>
    <definedName name="Print_Area_MI_11" localSheetId="55">#REF!</definedName>
    <definedName name="Print_Area_MI_11" localSheetId="78">#REF!</definedName>
    <definedName name="Print_Area_MI_11" localSheetId="75">#REF!</definedName>
    <definedName name="Print_Area_MI_11" localSheetId="18">#REF!</definedName>
    <definedName name="Print_Area_MI_11" localSheetId="32">#REF!</definedName>
    <definedName name="Print_Area_MI_11" localSheetId="9">#REF!</definedName>
    <definedName name="Print_Area_MI_11" localSheetId="10">#REF!</definedName>
    <definedName name="Print_Area_MI_11" localSheetId="13">#REF!</definedName>
    <definedName name="Print_Area_MI_11" localSheetId="14">#REF!</definedName>
    <definedName name="Print_Area_MI_11" localSheetId="15">#REF!</definedName>
    <definedName name="Print_Area_MI_11" localSheetId="56">#REF!</definedName>
    <definedName name="Print_Area_MI_11" localSheetId="16">#REF!</definedName>
    <definedName name="Print_Area_MI_11" localSheetId="58">#REF!</definedName>
    <definedName name="Print_Area_MI_11" localSheetId="59">#REF!</definedName>
    <definedName name="Print_Area_MI_11" localSheetId="60">#REF!</definedName>
    <definedName name="Print_Area_MI_11" localSheetId="52">#REF!</definedName>
    <definedName name="Print_Area_MI_11">#REF!</definedName>
    <definedName name="Print_Area_MI_2" localSheetId="53">#REF!</definedName>
    <definedName name="Print_Area_MI_2" localSheetId="54">#REF!</definedName>
    <definedName name="Print_Area_MI_2" localSheetId="55">#REF!</definedName>
    <definedName name="Print_Area_MI_2" localSheetId="78">#REF!</definedName>
    <definedName name="Print_Area_MI_2" localSheetId="75">#REF!</definedName>
    <definedName name="Print_Area_MI_2" localSheetId="18">#REF!</definedName>
    <definedName name="Print_Area_MI_2" localSheetId="32">#REF!</definedName>
    <definedName name="Print_Area_MI_2" localSheetId="9">#REF!</definedName>
    <definedName name="Print_Area_MI_2" localSheetId="10">#REF!</definedName>
    <definedName name="Print_Area_MI_2" localSheetId="13">#REF!</definedName>
    <definedName name="Print_Area_MI_2" localSheetId="14">#REF!</definedName>
    <definedName name="Print_Area_MI_2" localSheetId="15">#REF!</definedName>
    <definedName name="Print_Area_MI_2" localSheetId="56">#REF!</definedName>
    <definedName name="Print_Area_MI_2" localSheetId="16">#REF!</definedName>
    <definedName name="Print_Area_MI_2" localSheetId="58">#REF!</definedName>
    <definedName name="Print_Area_MI_2" localSheetId="59">#REF!</definedName>
    <definedName name="Print_Area_MI_2" localSheetId="60">#REF!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fgf" localSheetId="53">#REF!</definedName>
    <definedName name="rfgf" localSheetId="54">#REF!</definedName>
    <definedName name="rfgf" localSheetId="55">#REF!</definedName>
    <definedName name="rfgf" localSheetId="78">#REF!</definedName>
    <definedName name="rfgf" localSheetId="18">#REF!</definedName>
    <definedName name="rfgf" localSheetId="32">#REF!</definedName>
    <definedName name="rfgf" localSheetId="9">#REF!</definedName>
    <definedName name="rfgf" localSheetId="10">#REF!</definedName>
    <definedName name="rfgf" localSheetId="13">#REF!</definedName>
    <definedName name="rfgf" localSheetId="14">#REF!</definedName>
    <definedName name="rfgf" localSheetId="15">#REF!</definedName>
    <definedName name="rfgf" localSheetId="56">#REF!</definedName>
    <definedName name="rfgf" localSheetId="16">#REF!</definedName>
    <definedName name="rfgf" localSheetId="58">#REF!</definedName>
    <definedName name="rfgf" localSheetId="59">#REF!</definedName>
    <definedName name="rfgf" localSheetId="60">#REF!</definedName>
    <definedName name="rfgf" localSheetId="52">#REF!</definedName>
    <definedName name="rfgf">#REF!</definedName>
    <definedName name="RP">#REF!</definedName>
    <definedName name="rrr">#REF!</definedName>
    <definedName name="RSP">#REF!</definedName>
    <definedName name="RT">#REF!</definedName>
    <definedName name="RTT">#REF!</definedName>
    <definedName name="ST">#REF!</definedName>
    <definedName name="TA">#REF!</definedName>
    <definedName name="TD">#REF!</definedName>
    <definedName name="TI">#REF!</definedName>
    <definedName name="UES">#REF!</definedName>
    <definedName name="USD" localSheetId="58">#REF!</definedName>
    <definedName name="USD" localSheetId="59">#REF!</definedName>
    <definedName name="USD" localSheetId="60">#REF!</definedName>
    <definedName name="USD">#REF!</definedName>
    <definedName name="_xlnm.Print_Area" localSheetId="6">'A01'!$A$5:$I$53</definedName>
    <definedName name="_xlnm.Print_Area" localSheetId="11">'A02'!$A$5:$H$96</definedName>
    <definedName name="_xlnm.Print_Area" localSheetId="12">'A03 '!$A$5:$Q$59</definedName>
    <definedName name="_xlnm.Print_Area" localSheetId="53">'AE1'!$A$4:$N$41</definedName>
    <definedName name="_xlnm.Print_Area" localSheetId="54">'AE2'!$A$4:$H$49</definedName>
    <definedName name="_xlnm.Print_Area" localSheetId="55">'AE3'!$A$4:$E$23</definedName>
    <definedName name="_xlnm.Print_Area" localSheetId="3">ATTESTATION!$A$5:$H$36</definedName>
    <definedName name="_xlnm.Print_Area" localSheetId="79">BACK!$A$1:$Q$49</definedName>
    <definedName name="_xlnm.Print_Area" localSheetId="78">'Boligkreditt Credit Risk'!$A$5:$V$166</definedName>
    <definedName name="_xlnm.Print_Area" localSheetId="77">'Boligkreditt Key metrics '!$A$5:$J$201</definedName>
    <definedName name="_xlnm.Print_Area" localSheetId="4">'CC1'!$A$5:$F$117</definedName>
    <definedName name="_xlnm.Print_Area" localSheetId="5">'CC2'!$A$5:$H$54</definedName>
    <definedName name="_xlnm.Print_Area" localSheetId="75">CCA!$A$5:$BQ$61</definedName>
    <definedName name="_xlnm.Print_Area" localSheetId="76">'CCA Footnotes'!$A$5:$G$7</definedName>
    <definedName name="_xlnm.Print_Area" localSheetId="33">'CCR1'!$A$5:$K$45</definedName>
    <definedName name="_xlnm.Print_Area" localSheetId="34">'CCR2'!$A$5:$H$17</definedName>
    <definedName name="_xlnm.Print_Area" localSheetId="35">'CCR3'!$A$5:$O$40</definedName>
    <definedName name="_xlnm.Print_Area" localSheetId="36">'CCR4'!$A$5:$J$82</definedName>
    <definedName name="_xlnm.Print_Area" localSheetId="37">'CCR5'!$A$5:$N$42</definedName>
    <definedName name="_xlnm.Print_Area" localSheetId="38">'CCR7'!$A$5:$H$18</definedName>
    <definedName name="_xlnm.Print_Area" localSheetId="39">'CCR8'!$A$5:$H$31</definedName>
    <definedName name="_xlnm.Print_Area" localSheetId="43">'CCyB1 '!$A$5:$P$59</definedName>
    <definedName name="_xlnm.Print_Area" localSheetId="44">CCyB2!$A$5:$F$12</definedName>
    <definedName name="_xlnm.Print_Area" localSheetId="1">'CONTACT INFORMATION'!$A$2:$E$24</definedName>
    <definedName name="_xlnm.Print_Area" localSheetId="2">CONTENTS!$A$2:$G$119</definedName>
    <definedName name="_xlnm.Print_Area" localSheetId="0">COVER!$A$1:$F$18</definedName>
    <definedName name="_xlnm.Print_Area" localSheetId="17">'CQ1'!$A$5:$L$54</definedName>
    <definedName name="_xlnm.Print_Area" localSheetId="18">'CQ3'!$A$5:$P$70</definedName>
    <definedName name="_xlnm.Print_Area" localSheetId="19">'CQ4'!$A$5:$J$51</definedName>
    <definedName name="_xlnm.Print_Area" localSheetId="20">'CQ5'!$A$5:$I$61</definedName>
    <definedName name="_xlnm.Print_Area" localSheetId="21">'CQ7'!$A$5:$F$33</definedName>
    <definedName name="_xlnm.Print_Area" localSheetId="22">'CR1'!$A$5:$U$76</definedName>
    <definedName name="_xlnm.Print_Area" localSheetId="23">'CR1-A'!$A$5:$J$25</definedName>
    <definedName name="_xlnm.Print_Area" localSheetId="24">'CR2'!$A$5:$E$17</definedName>
    <definedName name="_xlnm.Print_Area" localSheetId="25">'CR3'!$A$5:$H$30</definedName>
    <definedName name="_xlnm.Print_Area" localSheetId="26">'CR4'!$A$5:$I$56</definedName>
    <definedName name="_xlnm.Print_Area" localSheetId="27">'CR5'!$A$5:$T$54</definedName>
    <definedName name="_xlnm.Print_Area" localSheetId="28">'CR6'!$A$5:$O$220</definedName>
    <definedName name="_xlnm.Print_Area" localSheetId="29">'CR6-A'!$A$5:$H$28</definedName>
    <definedName name="_xlnm.Print_Area" localSheetId="30">'CR7-A'!$A$5:$Q$67</definedName>
    <definedName name="_xlnm.Print_Area" localSheetId="31">'CR8'!$A$5:$H$19</definedName>
    <definedName name="_xlnm.Print_Area" localSheetId="32">'CR9'!$A$5:$I$233</definedName>
    <definedName name="_xlnm.Print_Area" localSheetId="63">'ESG Qualitative'!$A$5:$F$74</definedName>
    <definedName name="_xlnm.Print_Area" localSheetId="64">'ESG1'!$A$5:$U$83</definedName>
    <definedName name="_xlnm.Print_Area" localSheetId="73">'ESG10'!$A$5:$H$28</definedName>
    <definedName name="_xlnm.Print_Area" localSheetId="65">'ESG2'!$A$5:$U$35</definedName>
    <definedName name="_xlnm.Print_Area" localSheetId="66">'ESG3'!$A$5:$I$122</definedName>
    <definedName name="_xlnm.Print_Area" localSheetId="67">'ESG4'!$A$5:$H$18</definedName>
    <definedName name="_xlnm.Print_Area" localSheetId="68">'ESG5'!$A$5:$Q$44</definedName>
    <definedName name="_xlnm.Print_Area" localSheetId="69">'ESG6'!$A$5:$F$16</definedName>
    <definedName name="_xlnm.Print_Area" localSheetId="70">'ESG7'!$A$5:$U$69</definedName>
    <definedName name="_xlnm.Print_Area" localSheetId="71">'ESG8'!$A$5:$AO$34</definedName>
    <definedName name="_xlnm.Print_Area" localSheetId="72">'ESG9'!$A$5:$AO$82</definedName>
    <definedName name="_xlnm.Print_Area" localSheetId="9">'INS1'!$A$5:$E$19</definedName>
    <definedName name="_xlnm.Print_Area" localSheetId="10">'INS2'!$A$5:$E$18</definedName>
    <definedName name="_xlnm.Print_Area" localSheetId="74">IRRBB1!$A$5:$G$23</definedName>
    <definedName name="_xlnm.Print_Area" localSheetId="8">'KM1'!$A$5:$H$60</definedName>
    <definedName name="_xlnm.Print_Area" localSheetId="50">'KM2'!$A$5:$H$33</definedName>
    <definedName name="_xlnm.Print_Area" localSheetId="13">'LI1'!$A$5:$J$91</definedName>
    <definedName name="_xlnm.Print_Area" localSheetId="14">'LI2'!$B$4:$H$46</definedName>
    <definedName name="_xlnm.Print_Area" localSheetId="15">'LI3'!$A$5:$J$47</definedName>
    <definedName name="_xlnm.Print_Area" localSheetId="48">'LIQ1'!$A$5:$L$45</definedName>
    <definedName name="_xlnm.Print_Area" localSheetId="49">'LIQ2'!$A$5:$H$100</definedName>
    <definedName name="_xlnm.Print_Area" localSheetId="45">'LR1'!$A$5:$H$27</definedName>
    <definedName name="_xlnm.Print_Area" localSheetId="46">'LR2'!$A$5:$H$76</definedName>
    <definedName name="_xlnm.Print_Area" localSheetId="47">'LR3'!$A$4:$F$22</definedName>
    <definedName name="_xlnm.Print_Area" localSheetId="40">'MR1'!$A$5:$G$26</definedName>
    <definedName name="_xlnm.Print_Area" localSheetId="56">'OR1'!$A$4:$I$103</definedName>
    <definedName name="_xlnm.Print_Area" localSheetId="7">'OV1'!$A$5:$H$41</definedName>
    <definedName name="_xlnm.Print_Area" localSheetId="16">'PV1'!$A$5:$O$40</definedName>
    <definedName name="_xlnm.Print_Area" localSheetId="58">'REM1'!$A$5:$H$33</definedName>
    <definedName name="_xlnm.Print_Area" localSheetId="59">'REM2'!$A$5:$I$23</definedName>
    <definedName name="_xlnm.Print_Area" localSheetId="60">'REM3'!$A$5:$K$41</definedName>
    <definedName name="_xlnm.Print_Area" localSheetId="61">'REM4'!$A$5:$E$22</definedName>
    <definedName name="_xlnm.Print_Area" localSheetId="62">'REM5'!$A$5:$N$18</definedName>
    <definedName name="_xlnm.Print_Area" localSheetId="57">REMA!$A$5:$B$16</definedName>
    <definedName name="_xlnm.Print_Area" localSheetId="41">'SEC1'!$A$5:$V$27</definedName>
    <definedName name="_xlnm.Print_Area" localSheetId="42">'SEC3'!$A$5:$W$26</definedName>
    <definedName name="_xlnm.Print_Area" localSheetId="51">TLAC1!$A$5:$E$39</definedName>
    <definedName name="_xlnm.Print_Area" localSheetId="52">TLAC3b!$A$4:$I$37</definedName>
    <definedName name="_xlnm.Print_Area">#N/A</definedName>
    <definedName name="Valid1" localSheetId="53">#REF!</definedName>
    <definedName name="Valid1" localSheetId="54">#REF!</definedName>
    <definedName name="Valid1" localSheetId="55">#REF!</definedName>
    <definedName name="Valid1" localSheetId="78">#REF!</definedName>
    <definedName name="Valid1" localSheetId="18">#REF!</definedName>
    <definedName name="Valid1" localSheetId="32">#REF!</definedName>
    <definedName name="Valid1" localSheetId="9">#REF!</definedName>
    <definedName name="Valid1" localSheetId="10">#REF!</definedName>
    <definedName name="Valid1" localSheetId="13">#REF!</definedName>
    <definedName name="Valid1" localSheetId="14">#REF!</definedName>
    <definedName name="Valid1" localSheetId="15">#REF!</definedName>
    <definedName name="Valid1" localSheetId="56">#REF!</definedName>
    <definedName name="Valid1" localSheetId="16">#REF!</definedName>
    <definedName name="Valid1" localSheetId="58">#REF!</definedName>
    <definedName name="Valid1" localSheetId="59">#REF!</definedName>
    <definedName name="Valid1" localSheetId="60">#REF!</definedName>
    <definedName name="Valid1" localSheetId="52">#REF!</definedName>
    <definedName name="Valid1">#REF!</definedName>
    <definedName name="Valid2" localSheetId="53">#REF!</definedName>
    <definedName name="Valid2" localSheetId="54">#REF!</definedName>
    <definedName name="Valid2" localSheetId="55">#REF!</definedName>
    <definedName name="Valid2" localSheetId="78">#REF!</definedName>
    <definedName name="Valid2" localSheetId="18">#REF!</definedName>
    <definedName name="Valid2" localSheetId="32">#REF!</definedName>
    <definedName name="Valid2" localSheetId="9">#REF!</definedName>
    <definedName name="Valid2" localSheetId="10">#REF!</definedName>
    <definedName name="Valid2" localSheetId="13">#REF!</definedName>
    <definedName name="Valid2" localSheetId="14">#REF!</definedName>
    <definedName name="Valid2" localSheetId="15">#REF!</definedName>
    <definedName name="Valid2" localSheetId="56">#REF!</definedName>
    <definedName name="Valid2" localSheetId="16">#REF!</definedName>
    <definedName name="Valid2" localSheetId="58">#REF!</definedName>
    <definedName name="Valid2" localSheetId="59">#REF!</definedName>
    <definedName name="Valid2" localSheetId="60">#REF!</definedName>
    <definedName name="Valid2" localSheetId="52">#REF!</definedName>
    <definedName name="Valid2">#REF!</definedName>
    <definedName name="Valid3" localSheetId="53">#REF!</definedName>
    <definedName name="Valid3" localSheetId="54">#REF!</definedName>
    <definedName name="Valid3" localSheetId="55">#REF!</definedName>
    <definedName name="Valid3" localSheetId="78">#REF!</definedName>
    <definedName name="Valid3" localSheetId="18">#REF!</definedName>
    <definedName name="Valid3" localSheetId="32">#REF!</definedName>
    <definedName name="Valid3" localSheetId="9">#REF!</definedName>
    <definedName name="Valid3" localSheetId="10">#REF!</definedName>
    <definedName name="Valid3" localSheetId="13">#REF!</definedName>
    <definedName name="Valid3" localSheetId="14">#REF!</definedName>
    <definedName name="Valid3" localSheetId="15">#REF!</definedName>
    <definedName name="Valid3" localSheetId="56">#REF!</definedName>
    <definedName name="Valid3" localSheetId="16">#REF!</definedName>
    <definedName name="Valid3" localSheetId="58">#REF!</definedName>
    <definedName name="Valid3" localSheetId="59">#REF!</definedName>
    <definedName name="Valid3" localSheetId="60">#REF!</definedName>
    <definedName name="Valid3" localSheetId="52">#REF!</definedName>
    <definedName name="Valid3">#REF!</definedName>
    <definedName name="Valid4">#REF!</definedName>
    <definedName name="Valid5">#REF!</definedName>
    <definedName name="XBRL">#REF!</definedName>
    <definedName name="XX">#REF!</definedName>
    <definedName name="YesNo">#REF!</definedName>
    <definedName name="YesNoBasel2">#REF!</definedName>
    <definedName name="YesNoNA" localSheetId="58">#REF!</definedName>
    <definedName name="YesNoNA" localSheetId="59">#REF!</definedName>
    <definedName name="YesNoNA" localSheetId="60">#REF!</definedName>
    <definedName name="YesNoNA">#REF!</definedName>
    <definedName name="zxasdafsds" localSheetId="58">#REF!</definedName>
    <definedName name="zxasdafsds" localSheetId="59">#REF!</definedName>
    <definedName name="zxasdafsds" localSheetId="60">#REF!</definedName>
    <definedName name="zxasdafs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7" i="243" l="1"/>
  <c r="Q48" i="243" s="1"/>
  <c r="N23" i="215"/>
  <c r="K23" i="215"/>
  <c r="M22" i="215"/>
  <c r="E17" i="250" l="1"/>
  <c r="O16" i="215" l="1"/>
  <c r="O17" i="215"/>
  <c r="O19" i="215"/>
  <c r="O20" i="215"/>
  <c r="O21" i="215"/>
  <c r="O22" i="215"/>
  <c r="O15" i="215"/>
  <c r="O23" i="215" l="1"/>
  <c r="K16" i="215" l="1"/>
  <c r="K17" i="215"/>
  <c r="K19" i="215"/>
  <c r="K20" i="215"/>
  <c r="K21" i="215"/>
  <c r="K15" i="215"/>
  <c r="T12" i="252" l="1"/>
  <c r="M140" i="224"/>
  <c r="P31" i="247"/>
  <c r="Q31" i="247" s="1"/>
  <c r="L31" i="247"/>
  <c r="M31" i="247" s="1"/>
  <c r="Q30" i="247"/>
  <c r="G157" i="223"/>
  <c r="G152" i="223"/>
  <c r="F139" i="223"/>
  <c r="G55" i="223"/>
  <c r="I55" i="223"/>
  <c r="J55" i="223"/>
  <c r="F55" i="223"/>
  <c r="F18" i="223"/>
  <c r="P56" i="205"/>
  <c r="O56" i="205"/>
  <c r="M56" i="205"/>
  <c r="L56" i="205"/>
  <c r="K56" i="205"/>
  <c r="J56" i="205"/>
  <c r="I56" i="205"/>
  <c r="H56" i="205"/>
  <c r="E56" i="205"/>
  <c r="F56" i="205"/>
  <c r="D56" i="205"/>
  <c r="O52" i="205"/>
  <c r="E52" i="205"/>
  <c r="F52" i="205"/>
  <c r="G52" i="205"/>
  <c r="H52" i="205"/>
  <c r="I52" i="205"/>
  <c r="J52" i="205"/>
  <c r="K52" i="205"/>
  <c r="L52" i="205"/>
  <c r="M52" i="205"/>
  <c r="N52" i="205"/>
  <c r="D52" i="205"/>
  <c r="E46" i="205"/>
  <c r="F46" i="205"/>
  <c r="G46" i="205"/>
  <c r="H46" i="205"/>
  <c r="I46" i="205"/>
  <c r="J46" i="205"/>
  <c r="K46" i="205"/>
  <c r="L46" i="205"/>
  <c r="M46" i="205"/>
  <c r="N46" i="205"/>
  <c r="O46" i="205"/>
  <c r="D46" i="205"/>
  <c r="N56" i="205" l="1"/>
  <c r="H33" i="207" l="1"/>
  <c r="H34" i="207"/>
  <c r="G34" i="207"/>
  <c r="Q83" i="224" l="1"/>
  <c r="R83" i="224"/>
  <c r="S83" i="224"/>
  <c r="O83" i="224"/>
  <c r="N83" i="224"/>
  <c r="M83" i="224"/>
  <c r="K83" i="224"/>
  <c r="J83" i="224"/>
  <c r="D83" i="224"/>
  <c r="E83" i="224"/>
  <c r="F83" i="224"/>
  <c r="H83" i="224"/>
  <c r="D65" i="224"/>
  <c r="E65" i="224"/>
  <c r="F65" i="224"/>
  <c r="H65" i="224"/>
  <c r="J65" i="224"/>
  <c r="K65" i="224"/>
  <c r="M65" i="224"/>
  <c r="N65" i="224"/>
  <c r="O65" i="224"/>
  <c r="Q65" i="224"/>
  <c r="R65" i="224"/>
  <c r="E20" i="161"/>
  <c r="H40" i="9"/>
  <c r="D38" i="10"/>
  <c r="G140" i="223" l="1"/>
  <c r="H18" i="223"/>
  <c r="H103" i="221"/>
  <c r="H99" i="221"/>
  <c r="H86" i="221"/>
  <c r="H85" i="221"/>
  <c r="H84" i="221"/>
  <c r="H87" i="221" s="1"/>
  <c r="H83" i="221"/>
  <c r="H82" i="221"/>
  <c r="H81" i="221"/>
  <c r="H80" i="221"/>
  <c r="H79" i="221"/>
  <c r="O105" i="205"/>
  <c r="N105" i="205"/>
  <c r="M105" i="205"/>
  <c r="L105" i="205"/>
  <c r="K105" i="205"/>
  <c r="J105" i="205"/>
  <c r="I105" i="205"/>
  <c r="H105" i="205"/>
  <c r="G105" i="205"/>
  <c r="F105" i="205"/>
  <c r="E105" i="205"/>
  <c r="D105" i="205"/>
  <c r="P100" i="205"/>
  <c r="O100" i="205"/>
  <c r="N100" i="205"/>
  <c r="M100" i="205"/>
  <c r="L100" i="205"/>
  <c r="K100" i="205"/>
  <c r="J100" i="205"/>
  <c r="I100" i="205"/>
  <c r="H100" i="205"/>
  <c r="G100" i="205"/>
  <c r="F100" i="205"/>
  <c r="E100" i="205"/>
  <c r="D100" i="205"/>
  <c r="O94" i="205"/>
  <c r="N94" i="205"/>
  <c r="M94" i="205"/>
  <c r="L94" i="205"/>
  <c r="K94" i="205"/>
  <c r="J94" i="205"/>
  <c r="I94" i="205"/>
  <c r="I106" i="205" s="1"/>
  <c r="H94" i="205"/>
  <c r="G94" i="205"/>
  <c r="F94" i="205"/>
  <c r="E94" i="205"/>
  <c r="D94" i="205"/>
  <c r="J106" i="205" l="1"/>
  <c r="F106" i="205"/>
  <c r="E106" i="205"/>
  <c r="G106" i="205"/>
  <c r="H106" i="205"/>
  <c r="K106" i="205"/>
  <c r="M106" i="205"/>
  <c r="N106" i="205"/>
  <c r="O106" i="205"/>
  <c r="L106" i="205"/>
  <c r="D106" i="205"/>
  <c r="N33" i="247"/>
  <c r="H128" i="223"/>
  <c r="H127" i="223"/>
  <c r="H115" i="223"/>
  <c r="H116" i="223"/>
  <c r="H117" i="223"/>
  <c r="H119" i="223"/>
  <c r="H120" i="223"/>
  <c r="H121" i="223"/>
  <c r="H122" i="223"/>
  <c r="H125" i="223"/>
  <c r="H114" i="223"/>
</calcChain>
</file>

<file path=xl/sharedStrings.xml><?xml version="1.0" encoding="utf-8"?>
<sst xmlns="http://schemas.openxmlformats.org/spreadsheetml/2006/main" count="10247" uniqueCount="3014">
  <si>
    <t>DNB Group</t>
  </si>
  <si>
    <t>Risk and capital management</t>
  </si>
  <si>
    <t>Disclosure according to Pillar 3</t>
  </si>
  <si>
    <t>Contact information</t>
  </si>
  <si>
    <t>Group Chief Executive Officer</t>
  </si>
  <si>
    <t>Kjerstin R. Braathen</t>
  </si>
  <si>
    <t>For further information, please contact</t>
  </si>
  <si>
    <t>Eline Skramstad, Group Chief Risk Officer</t>
  </si>
  <si>
    <t>eline.skramstad@dnb.no</t>
  </si>
  <si>
    <t>Rune Helland, Head of Investor Relations</t>
  </si>
  <si>
    <t>rune.helland@dnb.no</t>
  </si>
  <si>
    <t>+47 23 26 84 00</t>
  </si>
  <si>
    <t>Mathias Bruvik, Head of Group Financial Reporting</t>
  </si>
  <si>
    <t>mathias.bruvik@dnb.no</t>
  </si>
  <si>
    <t>+47 91 75 87 74</t>
  </si>
  <si>
    <t>Address</t>
  </si>
  <si>
    <t>P.O. 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</si>
  <si>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</si>
  <si>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</si>
  <si>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</si>
  <si>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</si>
  <si>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</si>
  <si>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</si>
  <si>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</si>
  <si>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ir.dnb.no</t>
  </si>
  <si>
    <t>DNB Risk and capital management / Pillar 3 additional disclosures</t>
  </si>
  <si>
    <t>Appendixes</t>
  </si>
  <si>
    <t>30 June 2024</t>
  </si>
  <si>
    <t>Unless otherwise stated, figures in the templates are figures for DNB Group - regulatory consolidation</t>
  </si>
  <si>
    <t>Annex</t>
  </si>
  <si>
    <t>Article in CRR II</t>
  </si>
  <si>
    <t>Updated</t>
  </si>
  <si>
    <t>Own funds</t>
  </si>
  <si>
    <t xml:space="preserve"> </t>
  </si>
  <si>
    <t>CC1</t>
  </si>
  <si>
    <t>Composition of regulatory own funds</t>
  </si>
  <si>
    <t>Annex VII</t>
  </si>
  <si>
    <t>Points (a), (d), (e) and (f) of Article 437</t>
  </si>
  <si>
    <t>Semi-Annually</t>
  </si>
  <si>
    <t>CC2</t>
  </si>
  <si>
    <t>Reconciliation of regulatory own funds to balance sheet in the audited financial statements</t>
  </si>
  <si>
    <t>Point (a) of Article 437</t>
  </si>
  <si>
    <t>A01</t>
  </si>
  <si>
    <t>Own funds and capital ratios, DNB Bank ASA and DNB Group</t>
  </si>
  <si>
    <t>Article 437</t>
  </si>
  <si>
    <t>Quarterly</t>
  </si>
  <si>
    <t>Key metrics and overview of risk exposure amounts</t>
  </si>
  <si>
    <t>OV1</t>
  </si>
  <si>
    <t>Overview of risk exposure amounts</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</si>
  <si>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</si>
  <si>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</si>
  <si>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</si>
  <si>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</si>
  <si>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</si>
  <si>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</si>
  <si>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</si>
  <si>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</si>
  <si>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</si>
  <si>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</si>
  <si>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</si>
  <si>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</si>
  <si>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A02</t>
  </si>
  <si>
    <t>Specification of risk exposure amounts and capital requirements, DNB Group and DNB Bank ASA</t>
  </si>
  <si>
    <t>Article 438</t>
  </si>
  <si>
    <t>A03</t>
  </si>
  <si>
    <t>Specification of risk exposure amounts and capital requirements, associated companies</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</si>
  <si>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</si>
  <si>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</si>
  <si>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</si>
  <si>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</si>
  <si>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</si>
  <si>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</si>
  <si>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</si>
  <si>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</si>
  <si>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</si>
  <si>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</si>
  <si>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</si>
  <si>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</si>
  <si>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</si>
  <si>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</si>
  <si>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</si>
  <si>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</si>
  <si>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Credit quality of forborne exposures</t>
  </si>
  <si>
    <t>Annex XV</t>
  </si>
  <si>
    <t xml:space="preserve">Point (c) of Article 442 </t>
  </si>
  <si>
    <t>CQ3</t>
  </si>
  <si>
    <t xml:space="preserve">Credit quality of performing and non-performing exposures by past due days </t>
  </si>
  <si>
    <t>Points (c) and (d) of Article 442</t>
  </si>
  <si>
    <t>CQ4</t>
  </si>
  <si>
    <t>Quality of non-performing exposures by geography</t>
  </si>
  <si>
    <t>Points (c) and (e) of Article 442</t>
  </si>
  <si>
    <t>CQ5</t>
  </si>
  <si>
    <t>Credit quality of loans and advances by industry</t>
  </si>
  <si>
    <t xml:space="preserve">Points (c) and (e) of Article 442 </t>
  </si>
  <si>
    <t>CQ7</t>
  </si>
  <si>
    <t>Collateral obtained by taking possession and execution processes</t>
  </si>
  <si>
    <t xml:space="preserve">CR1 </t>
  </si>
  <si>
    <t>Performing and non-performing exposures and related provisions</t>
  </si>
  <si>
    <t xml:space="preserve">Points (c) and (f) of Article 442 </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</si>
  <si>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</si>
  <si>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</si>
  <si>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</si>
  <si>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</si>
  <si>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</si>
  <si>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</si>
  <si>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</si>
  <si>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</si>
  <si>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</si>
  <si>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</si>
  <si>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</si>
  <si>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</si>
  <si>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</si>
  <si>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</si>
  <si>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</si>
  <si>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</si>
  <si>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</si>
  <si>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</si>
  <si>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</si>
  <si>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</si>
  <si>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</si>
  <si>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</si>
  <si>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</si>
  <si>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</si>
  <si>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</si>
  <si>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</si>
  <si>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</si>
  <si>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</si>
  <si>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</si>
  <si>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</si>
  <si>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</si>
  <si>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</si>
  <si>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CR10</t>
  </si>
  <si>
    <t>Annex XXIII</t>
  </si>
  <si>
    <t>Exposures to counterparty credit risk</t>
  </si>
  <si>
    <t>CCR1</t>
  </si>
  <si>
    <t>Analysis of CCR exposure by approach</t>
  </si>
  <si>
    <t>Annex XXV</t>
  </si>
  <si>
    <t>Points (f), (g), (k) and (m) of Article 439</t>
  </si>
  <si>
    <t>CCR2</t>
  </si>
  <si>
    <t>Transactions subject to own funds requirements for CVA risk</t>
  </si>
  <si>
    <t xml:space="preserve">Point (h) of Article 439  </t>
  </si>
  <si>
    <t>CCR3</t>
  </si>
  <si>
    <t>Standardised approach – CCR exposures by regulatory exposure class and risk weights</t>
  </si>
  <si>
    <t xml:space="preserve">Point (l) of Article 439 referring to point (e) of Article 444   </t>
  </si>
  <si>
    <t>CCR4</t>
  </si>
  <si>
    <t>IRB approach – CCR exposures by exposure class and PD scale</t>
  </si>
  <si>
    <t xml:space="preserve">Point (l) of Article 439  referring to point (g) of Article 452  </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</si>
  <si>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</si>
  <si>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</si>
  <si>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</si>
  <si>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</si>
  <si>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</si>
  <si>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</si>
  <si>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</si>
  <si>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</si>
  <si>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</si>
  <si>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</si>
  <si>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</si>
  <si>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</si>
  <si>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</si>
  <si>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Article 445</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</si>
  <si>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</si>
  <si>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</si>
  <si>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</si>
  <si>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</si>
  <si>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</si>
  <si>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</si>
  <si>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</si>
  <si>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</si>
  <si>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</si>
  <si>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</si>
  <si>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</si>
  <si>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</si>
  <si>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Point (b) of Article 451(1)</t>
  </si>
  <si>
    <t>LR2</t>
  </si>
  <si>
    <t xml:space="preserve">Leverage ratio common disclosure </t>
  </si>
  <si>
    <t>Article 451(3) - Rows 28 to 31a Points (a), (b) and (c) of Article 451(1) and Article 451(2) - Rows up to row 28. Annual (for rows 28 to 31a)</t>
  </si>
  <si>
    <t>LR3</t>
  </si>
  <si>
    <t>Split up of on balance sheet exposures (excluding deratives, SFTs and exempted exposures)</t>
  </si>
  <si>
    <t>Liquidity requirements</t>
  </si>
  <si>
    <t>LIQ1</t>
  </si>
  <si>
    <t>Quantitative information of LCR</t>
  </si>
  <si>
    <t>Annex XIII</t>
  </si>
  <si>
    <t>Article 451a(2)</t>
  </si>
  <si>
    <t>LIQ2</t>
  </si>
  <si>
    <t>Net Stable Funding Ratio</t>
  </si>
  <si>
    <t>Article 451a(3)</t>
  </si>
  <si>
    <t>MREL - minimum requirement eligible liabilities</t>
  </si>
  <si>
    <t>KM2</t>
  </si>
  <si>
    <t>Key metrics  - MREL</t>
  </si>
  <si>
    <t>Article 447 (h)</t>
  </si>
  <si>
    <t>TLAC1</t>
  </si>
  <si>
    <t xml:space="preserve">Composition - MREL </t>
  </si>
  <si>
    <t>TLAC3b</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</si>
  <si>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</si>
  <si>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</si>
  <si>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</si>
  <si>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</si>
  <si>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</si>
  <si>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</si>
  <si>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</si>
  <si>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</si>
  <si>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</si>
  <si>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</si>
  <si>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</si>
  <si>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Operational risk own funds requirements and risk-weighted exposure amounts</t>
  </si>
  <si>
    <t>Annex XXXI</t>
  </si>
  <si>
    <t xml:space="preserve">Articles 446 and 454 </t>
  </si>
  <si>
    <t>Remuneration policy</t>
  </si>
  <si>
    <t>REMA</t>
  </si>
  <si>
    <t>Annex XXXIII</t>
  </si>
  <si>
    <t>Point a-f, j and k of Article 450(1) , 450(2)</t>
  </si>
  <si>
    <t>REM1</t>
  </si>
  <si>
    <t xml:space="preserve">Remuneration awarded for the financial year </t>
  </si>
  <si>
    <t xml:space="preserve">Point (h)(i)-(ii) of Article 450(1)  </t>
  </si>
  <si>
    <t>REM2</t>
  </si>
  <si>
    <t>Special payments  to staff whose professional activities have a material impact on institutions’ risk profile 
  (identified staff)</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</si>
  <si>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</si>
  <si>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</si>
  <si>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</si>
  <si>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</si>
  <si>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</si>
  <si>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</si>
  <si>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</si>
  <si>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</si>
  <si>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Information on remuneration of staff whose professional activities have a material impact on institutions’ risk 
  profile (identified staff)</t>
  </si>
  <si>
    <t>Point (g) of Article 450(1)</t>
  </si>
  <si>
    <t>ESG qualitative</t>
  </si>
  <si>
    <t>Qualitative information in accordance with Article 449a CCR</t>
  </si>
  <si>
    <t>Annex XXXIX</t>
  </si>
  <si>
    <t>Article 449a</t>
  </si>
  <si>
    <t>ESG1</t>
  </si>
  <si>
    <t>Banking book - Climate Change transition Risk: Credit Quality of exposures by sector, emissions 
  and residual maturity</t>
  </si>
  <si>
    <t>ESG2</t>
  </si>
  <si>
    <t>Banking book - Climate change transition risk: Loans collateralised by immovable property - Energy 
  efficiency of the collateral</t>
  </si>
  <si>
    <t>ESG3</t>
  </si>
  <si>
    <t>Banking book - Climate change transition risk: Alignment metrics</t>
  </si>
  <si>
    <t>ESG4</t>
  </si>
  <si>
    <t>Banking book - Climate change transition risk: Exposures to top 20 carbon-intensive firms</t>
  </si>
  <si>
    <t>ESG5</t>
  </si>
  <si>
    <t>Banking book - Climate change physical risk: Exposures subject to physical risk</t>
  </si>
  <si>
    <t>ESG6</t>
  </si>
  <si>
    <t>Summary of GAR KPIs</t>
  </si>
  <si>
    <t>ESG7</t>
  </si>
  <si>
    <t>Mitigating actions: Assets for the calculation of GAR</t>
  </si>
  <si>
    <t>ESG8</t>
  </si>
  <si>
    <t>GAR (per cent)</t>
  </si>
  <si>
    <t>ESG10</t>
  </si>
  <si>
    <t>Other climate change mitigating actions that are not covered in the EU Taxonomy</t>
  </si>
  <si>
    <t>Interest rate risk in the banking book</t>
  </si>
  <si>
    <t>IRRBB1</t>
  </si>
  <si>
    <t>Interest rate risks of non-trading book activities</t>
  </si>
  <si>
    <t>Annex XXXVII</t>
  </si>
  <si>
    <t>Article 448 (1)</t>
  </si>
  <si>
    <t>Additional information</t>
  </si>
  <si>
    <t>Points (b) and (c) of Article 437</t>
  </si>
  <si>
    <t>CCA footnotes</t>
  </si>
  <si>
    <t xml:space="preserve">DNB Boligkreditt </t>
  </si>
  <si>
    <t>DNB Boligkreditt - Key metrics</t>
  </si>
  <si>
    <t>Article 433a (2)</t>
  </si>
  <si>
    <t>DNB Boligkreditt - Credit Risk</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</si>
  <si>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</si>
  <si>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</si>
  <si>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</si>
  <si>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</si>
  <si>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</si>
  <si>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</si>
  <si>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</si>
  <si>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</si>
  <si>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CR9.1</t>
  </si>
  <si>
    <t>IRB approach – Back-testing of PD per exposure class (only for PD estimates according to point (f) of 
  Article 180(1) CRR)</t>
  </si>
  <si>
    <t>DNB does not apply article 180(1)</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</si>
  <si>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</si>
  <si>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</si>
  <si>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</si>
  <si>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</si>
  <si>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</si>
  <si>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</si>
  <si>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</si>
  <si>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</si>
  <si>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</si>
  <si>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</si>
  <si>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</si>
  <si>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</si>
  <si>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</si>
  <si>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</si>
  <si>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</si>
  <si>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</si>
  <si>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</si>
  <si>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</si>
  <si>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</si>
  <si>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</si>
  <si>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SEC2</t>
  </si>
  <si>
    <t>Securitisation exposures in the trading book</t>
  </si>
  <si>
    <t>SEC3</t>
  </si>
  <si>
    <t>SEC4</t>
  </si>
  <si>
    <t>SEC5</t>
  </si>
  <si>
    <t>Exposures securitised by the institution - Exposures in default and specific credit risk adjustments</t>
  </si>
  <si>
    <t>TLAC2</t>
  </si>
  <si>
    <t>Creditor ranking - Entity that is not a resolution entity</t>
  </si>
  <si>
    <t>ESG9</t>
  </si>
  <si>
    <t>Mitigating actions: BTAR</t>
  </si>
  <si>
    <t>Back to contents page</t>
  </si>
  <si>
    <t>Attestation</t>
  </si>
  <si>
    <t>Eline Skramstad</t>
  </si>
  <si>
    <t>Chief Risk Officer</t>
  </si>
  <si>
    <t>CC1 - Composition of regulatory own funds</t>
  </si>
  <si>
    <t>The table below shows the components of regulatory capital with reference to the balance sheet in template EU CC2 and to the articles in Regulation (EU) No 575/2013.</t>
  </si>
  <si>
    <t>Amounts in NOK million</t>
  </si>
  <si>
    <t>31 December 2023</t>
  </si>
  <si>
    <t xml:space="preserve">Common Equity Tier 1 (CET1) capital:  instruments and reserves                                                                                       </t>
  </si>
  <si>
    <t xml:space="preserve">Capital instruments and the related share premium accounts </t>
  </si>
  <si>
    <t>a,b</t>
  </si>
  <si>
    <t>Of which: share capital</t>
  </si>
  <si>
    <t>a</t>
  </si>
  <si>
    <t xml:space="preserve">Of which: share premium accounts </t>
  </si>
  <si>
    <t>b</t>
  </si>
  <si>
    <t xml:space="preserve">Retained earnings </t>
  </si>
  <si>
    <t>c</t>
  </si>
  <si>
    <t>Accumulated other comprehensive income (and other reserves)</t>
  </si>
  <si>
    <t>d</t>
  </si>
  <si>
    <t>3a</t>
  </si>
  <si>
    <t>Funds for general banking risk</t>
  </si>
  <si>
    <t>Amount of qualifying items referred to in Article 484 (3) CRR and the related share premium accounts subject to phase out from CET1</t>
  </si>
  <si>
    <t>Minority interests (amount allowed in consolidated CET1)</t>
  </si>
  <si>
    <t>e</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</si>
  <si>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</si>
  <si>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</si>
  <si>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</si>
  <si>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</si>
  <si>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</si>
  <si>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</si>
  <si>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</si>
  <si>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</si>
  <si>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g</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</si>
  <si>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</si>
  <si>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</si>
  <si>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</si>
  <si>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</si>
  <si>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h</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</si>
  <si>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</si>
  <si>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</si>
  <si>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</si>
  <si>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</si>
  <si>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</si>
  <si>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i</t>
  </si>
  <si>
    <t>20a</t>
  </si>
  <si>
    <t>Exposure amount of the following items which qualify for a RW of 1250 per cent,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</si>
  <si>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</si>
  <si>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</si>
  <si>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</si>
  <si>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</si>
  <si>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</si>
  <si>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</si>
  <si>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per cent threshold, net of related tax liability where the conditions in Article 38 (3) are met) (negative amount)</t>
  </si>
  <si>
    <t>Amount exceeding the 17,65 per cent threshold (negative amount)</t>
  </si>
  <si>
    <t>Of which: direct, indirect and synthetic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</si>
  <si>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</si>
  <si>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</si>
  <si>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</si>
  <si>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</si>
  <si>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</si>
  <si>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</si>
  <si>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</si>
  <si>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</si>
  <si>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</si>
  <si>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</si>
  <si>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</si>
  <si>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j</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</si>
  <si>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</si>
  <si>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</si>
  <si>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 (3) of CRR</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</si>
  <si>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</si>
  <si>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</si>
  <si>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</si>
  <si>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</si>
  <si>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</si>
  <si>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</si>
  <si>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</si>
  <si>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</si>
  <si>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</si>
  <si>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</si>
  <si>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</si>
  <si>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</si>
  <si>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</si>
  <si>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</si>
  <si>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</si>
  <si>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</si>
  <si>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</si>
  <si>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</si>
  <si>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</si>
  <si>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</si>
  <si>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k</t>
  </si>
  <si>
    <t>Amount of qualifying  items referred to in Article 484 (5) CRR and the related share premium accounts subject to phase out from T2 as described in Article 486 (4) CRR</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</si>
  <si>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</si>
  <si>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</si>
  <si>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</si>
  <si>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</si>
  <si>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</si>
  <si>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</si>
  <si>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</si>
  <si>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</si>
  <si>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</si>
  <si>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</si>
  <si>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</si>
  <si>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</si>
  <si>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</si>
  <si>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</si>
  <si>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</si>
  <si>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</si>
  <si>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</si>
  <si>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</si>
  <si>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</si>
  <si>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</si>
  <si>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</si>
  <si>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buffers </t>
  </si>
  <si>
    <t>Common Equity Tier 1 (as a percentage of total risk exposure amount)</t>
  </si>
  <si>
    <t>Tier 1 (as a percentage of total risk exposure amount)</t>
  </si>
  <si>
    <t>Total capital (as a percentage of total risk exposure amount)</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</si>
  <si>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</si>
  <si>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</si>
  <si>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</si>
  <si>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</si>
  <si>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</si>
  <si>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</si>
  <si>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</si>
  <si>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</si>
  <si>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 xml:space="preserve">Common Equity Tier 1 (as a percentage of risk-weighted assets) available after meeting the bank’s minimum capital requirements </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</si>
  <si>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</si>
  <si>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</si>
  <si>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</si>
  <si>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</si>
  <si>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</si>
  <si>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</si>
  <si>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</si>
  <si>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</si>
  <si>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</si>
  <si>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Capital instruments subject to phase-out arrangements (only applicable between 1 January 2014 and 1 January 2022)</t>
    </r>
    <r>
      <rPr>
        <b/>
        <vertAlign val="superscript"/>
        <sz val="8"/>
        <rFont val="Arial"/>
        <family val="2"/>
      </rPr>
      <t>1</t>
    </r>
  </si>
  <si>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</si>
  <si>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</si>
  <si>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</si>
  <si>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</si>
  <si>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</si>
  <si>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</si>
  <si>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</si>
  <si>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1 DNB has no capital instruments subject to phase-out arrangements.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</si>
  <si>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</si>
  <si>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</si>
  <si>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</si>
  <si>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</si>
  <si>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</si>
  <si>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</si>
  <si>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</si>
  <si>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</si>
  <si>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</si>
  <si>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</si>
  <si>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</si>
  <si>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</si>
  <si>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</si>
  <si>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Financial derivatives</t>
  </si>
  <si>
    <t>Investments in subsidiaries</t>
  </si>
  <si>
    <t>Intangible assets</t>
  </si>
  <si>
    <t>Deferred tax assets</t>
  </si>
  <si>
    <t>Fixed assets</t>
  </si>
  <si>
    <t>Other assets</t>
  </si>
  <si>
    <t>Total assets</t>
  </si>
  <si>
    <t>Liabilites</t>
  </si>
  <si>
    <t>Due to credit institutions</t>
  </si>
  <si>
    <t>Deposits from customers</t>
  </si>
  <si>
    <t>Debt securities issued</t>
  </si>
  <si>
    <t>Insurance liabilities, customer bearing the risk</t>
  </si>
  <si>
    <t>Liabilities to life insurance policyholders</t>
  </si>
  <si>
    <t>Payable taxes</t>
  </si>
  <si>
    <t xml:space="preserve">Deferred taxes </t>
  </si>
  <si>
    <t>Other liabilities</t>
  </si>
  <si>
    <t>Liabilities held for sale</t>
  </si>
  <si>
    <t>Other provisions</t>
  </si>
  <si>
    <t>Pension commitments</t>
  </si>
  <si>
    <t>Senior non-preferred bonds</t>
  </si>
  <si>
    <t>Subordinated loan capital</t>
  </si>
  <si>
    <t>Total liabilities</t>
  </si>
  <si>
    <t>Equity</t>
  </si>
  <si>
    <t>Additional Tier 1 capital</t>
  </si>
  <si>
    <t>Share capital</t>
  </si>
  <si>
    <t>Share premium</t>
  </si>
  <si>
    <t>Other equity</t>
  </si>
  <si>
    <t>c,d,h</t>
  </si>
  <si>
    <t>Total equity</t>
  </si>
  <si>
    <t>Total liabilities and equity</t>
  </si>
  <si>
    <t>A01 - Own funds and capital ratios, DNB Bank ASA and DNB Group</t>
  </si>
  <si>
    <t xml:space="preserve">DNB Bank ASA </t>
  </si>
  <si>
    <t xml:space="preserve">DNB Group </t>
  </si>
  <si>
    <t>31 March 2024</t>
  </si>
  <si>
    <t xml:space="preserve">Total equity </t>
  </si>
  <si>
    <t>Effect from regulatory consolidation</t>
  </si>
  <si>
    <t>Adjustment to retained earnings for foreseeable dividends</t>
  </si>
  <si>
    <t>Additional Tier 1 capital instruments included in total equity</t>
  </si>
  <si>
    <t>Net accrued interest on additional Tier 1 capital instruments</t>
  </si>
  <si>
    <t>Common equity Tier 1 capital instruments</t>
  </si>
  <si>
    <t>Regulatory adjustments</t>
  </si>
  <si>
    <t>Pension funds above pension commitments</t>
  </si>
  <si>
    <t>Goodwill</t>
  </si>
  <si>
    <t>Deferred tax assets that rely on future profitability, excluding temporary differences</t>
  </si>
  <si>
    <t xml:space="preserve">Other intangible assets </t>
  </si>
  <si>
    <t>Proposed dividends payable and group contributions</t>
  </si>
  <si>
    <t>Share buy-back program</t>
  </si>
  <si>
    <r>
      <t>Significant investments in financial sector entities</t>
    </r>
    <r>
      <rPr>
        <vertAlign val="superscript"/>
        <sz val="8"/>
        <rFont val="Arial"/>
        <family val="2"/>
      </rPr>
      <t>1</t>
    </r>
  </si>
  <si>
    <t xml:space="preserve">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</si>
  <si>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</si>
  <si>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</si>
  <si>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</si>
  <si>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</si>
  <si>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</si>
  <si>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</si>
  <si>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Deduction of holdings of Tier 1 instruments in insurance companies</t>
    </r>
    <r>
      <rPr>
        <vertAlign val="superscript"/>
        <sz val="8"/>
        <rFont val="Arial"/>
        <family val="2"/>
      </rPr>
      <t>2</t>
    </r>
  </si>
  <si>
    <t>Tier 1 capital</t>
  </si>
  <si>
    <t>Term subordinated loan capital</t>
  </si>
  <si>
    <r>
      <t>Deduction of holdings of Tier 2 instruments in insurance companies</t>
    </r>
    <r>
      <rPr>
        <vertAlign val="superscript"/>
        <sz val="8"/>
        <rFont val="Arial"/>
        <family val="2"/>
      </rPr>
      <t>2</t>
    </r>
  </si>
  <si>
    <t>Tier 2 capital</t>
  </si>
  <si>
    <t>Total risk exposure amount (REA)</t>
  </si>
  <si>
    <t>Minimum capital requirement</t>
  </si>
  <si>
    <t>Capital ratios</t>
  </si>
  <si>
    <t>Common equity Tier 1 capital ratio</t>
  </si>
  <si>
    <t>Tier 1 capital ratio</t>
  </si>
  <si>
    <t>Total capital ratio</t>
  </si>
  <si>
    <t xml:space="preserve">1 Deductions are made for significant investments in financial sector entities when the total value of the investments exceeds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</si>
  <si>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</si>
  <si>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OV1 – Overview of risk exposure amounts</t>
  </si>
  <si>
    <t xml:space="preserve">The table shows REAs for credit, counterparty, market and operational risk at the end of the previous and current quarter. </t>
  </si>
  <si>
    <t>REA</t>
  </si>
  <si>
    <r>
      <t>Credit risk (excluding CCR)</t>
    </r>
    <r>
      <rPr>
        <b/>
        <vertAlign val="superscript"/>
        <sz val="8"/>
        <color theme="1"/>
        <rFont val="Arial"/>
        <family val="2"/>
      </rPr>
      <t xml:space="preserve"> </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</si>
  <si>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</si>
  <si>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</si>
  <si>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</si>
  <si>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</si>
  <si>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</si>
  <si>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</si>
  <si>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</si>
  <si>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</si>
  <si>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Of which internal model method (IMM)</t>
  </si>
  <si>
    <t>8a</t>
  </si>
  <si>
    <t>Of which exposures to a CCP</t>
  </si>
  <si>
    <t>8b</t>
  </si>
  <si>
    <t>Of which credit valuation adjustment - CVA</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</si>
  <si>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</si>
  <si>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</si>
  <si>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</si>
  <si>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</si>
  <si>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</si>
  <si>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</si>
  <si>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</si>
  <si>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</si>
  <si>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</si>
  <si>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Of which IMA</t>
  </si>
  <si>
    <t>22a</t>
  </si>
  <si>
    <t>Large exposures</t>
  </si>
  <si>
    <t>23a</t>
  </si>
  <si>
    <t xml:space="preserve">Of which basic indicator approach </t>
  </si>
  <si>
    <t>23b</t>
  </si>
  <si>
    <t xml:space="preserve">Of which standardised approach </t>
  </si>
  <si>
    <t>23c</t>
  </si>
  <si>
    <t xml:space="preserve">Of which advanced measurement approach </t>
  </si>
  <si>
    <t>Amounts below the thresholds for deduction (subject to 250 per cent risk weight)</t>
  </si>
  <si>
    <t>Total</t>
  </si>
  <si>
    <t>KM1 – Key metrics (at consolidated group level)</t>
  </si>
  <si>
    <t>The combined buffer requirement is the sum of the capital conservation buffer, the systemic risk buffer, the buffer for systemically important institutions (Other Systemically Important Institutions, O-SII) and the countercyclical buffer. These buffer requirements must all be met by CET1 capital.</t>
  </si>
  <si>
    <t xml:space="preserve">a </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</si>
  <si>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</si>
  <si>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</si>
  <si>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</si>
  <si>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</si>
  <si>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</si>
  <si>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</si>
  <si>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</si>
  <si>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</si>
  <si>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</si>
  <si>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</si>
  <si>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</si>
  <si>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(per cent) </t>
  </si>
  <si>
    <t>7b</t>
  </si>
  <si>
    <t>Of which: to be made up of CET1 capital (percentage points)</t>
  </si>
  <si>
    <t>7c</t>
  </si>
  <si>
    <t>Of which: to be made up of Tier 1 capital (percentage points)</t>
  </si>
  <si>
    <t>7d</t>
  </si>
  <si>
    <t>Total SREP own funds requirements (per cent)</t>
  </si>
  <si>
    <t xml:space="preserve">Combined buffer and overall capital requirement (as a percentage of risk-weighted exposure amount)					</t>
  </si>
  <si>
    <t>Capital conservation buffer (per cent)</t>
  </si>
  <si>
    <t>Conservation buffer due to macro-prudential or systemic risk identified at the level of a Member State (per cent)</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</si>
  <si>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</si>
  <si>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</si>
  <si>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</si>
  <si>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</si>
  <si>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</si>
  <si>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</si>
  <si>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</si>
  <si>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</si>
  <si>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</si>
  <si>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</si>
  <si>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</si>
  <si>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</si>
  <si>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Additional own funds requirements to address the risk of excessive leverage (as a percentage of total exposure measure)</t>
  </si>
  <si>
    <t>14a</t>
  </si>
  <si>
    <t xml:space="preserve">Additional own funds requirements to address the risk of excessive leverage (per cent) </t>
  </si>
  <si>
    <t>14b</t>
  </si>
  <si>
    <t>14c</t>
  </si>
  <si>
    <t>Total SREP leverage ratio requirements (per cent)</t>
  </si>
  <si>
    <t>Leverage ratio buffer and overall leverage ratio requirement (as a percentage of total exposure measure)</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</si>
  <si>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</si>
  <si>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</si>
  <si>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</si>
  <si>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</si>
  <si>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</si>
  <si>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</si>
  <si>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</si>
  <si>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</si>
  <si>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</si>
  <si>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</si>
  <si>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</si>
  <si>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</si>
  <si>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</si>
  <si>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</si>
  <si>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</si>
  <si>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INS1 -  Insurance participations</t>
  </si>
  <si>
    <t>The table shows the exposure value and the risk-weighted exposure amount of own funds instruments held in the insurance undertakings DNB Livsforsikring and Fremtind that the Group do not deduct from own funds in accordance with Article 49 when calculating capital requirements.</t>
  </si>
  <si>
    <t>Risk exposure</t>
  </si>
  <si>
    <t>Exposure value</t>
  </si>
  <si>
    <t>amount</t>
  </si>
  <si>
    <t>Own fund instruments held in insurance or re-insurance undertakings or  insurance holding company not deducted from own funds</t>
  </si>
  <si>
    <t xml:space="preserve">Own fund instruments held in insurance or re-insurance undertakings or insurance holding company not deducted from own funds                      </t>
  </si>
  <si>
    <t>INS2-  Financial conglomerates information on own funds and capital adequacy ratio</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</si>
  <si>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</si>
  <si>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</si>
  <si>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</si>
  <si>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</si>
  <si>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</si>
  <si>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</si>
  <si>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</si>
  <si>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</si>
  <si>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A02 – Specification of risk exposure amounts and capital requirements, DNB Group</t>
  </si>
  <si>
    <t>Specification of risk exposure amounts and capital requirements</t>
  </si>
  <si>
    <t xml:space="preserve">Original </t>
  </si>
  <si>
    <t xml:space="preserve">Exposure at </t>
  </si>
  <si>
    <t xml:space="preserve">Average risk </t>
  </si>
  <si>
    <t xml:space="preserve">Risk exposure </t>
  </si>
  <si>
    <t xml:space="preserve">Minimum capital </t>
  </si>
  <si>
    <t xml:space="preserve">exposure </t>
  </si>
  <si>
    <t xml:space="preserve">default EAD </t>
  </si>
  <si>
    <t xml:space="preserve">weights in per cent </t>
  </si>
  <si>
    <t xml:space="preserve">amount REA </t>
  </si>
  <si>
    <t xml:space="preserve">requirements </t>
  </si>
  <si>
    <t xml:space="preserve">31 December 2023 </t>
  </si>
  <si>
    <t>IRB approach</t>
  </si>
  <si>
    <t>Corporate exposures</t>
  </si>
  <si>
    <t>Of which specialised lending (SL)</t>
  </si>
  <si>
    <t>Of which small and medium sized enterprises (SME)</t>
  </si>
  <si>
    <t>Of which other corporates</t>
  </si>
  <si>
    <t>Retail exposures</t>
  </si>
  <si>
    <t>Of which secured by mortgages on immovable property</t>
  </si>
  <si>
    <t>Of which other retail</t>
  </si>
  <si>
    <t>Total credit risk, IRB approach</t>
  </si>
  <si>
    <t>Central governments and central banks</t>
  </si>
  <si>
    <t>Regional governments or local authorities</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</si>
  <si>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</si>
  <si>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</si>
  <si>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</si>
  <si>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</si>
  <si>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</si>
  <si>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</si>
  <si>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</si>
  <si>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</si>
  <si>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 high risk</t>
  </si>
  <si>
    <t>Covered bonds</t>
  </si>
  <si>
    <t>Collective investment undertakings</t>
  </si>
  <si>
    <t>Equity positions</t>
  </si>
  <si>
    <t>Total credit risk, standardised approach</t>
  </si>
  <si>
    <t>Total credit risk</t>
  </si>
  <si>
    <t>Market risk</t>
  </si>
  <si>
    <t>Position and general risk, debt instruments</t>
  </si>
  <si>
    <t>Position and general risk, equity instruments</t>
  </si>
  <si>
    <t>Currency risk</t>
  </si>
  <si>
    <t>Commodity risk</t>
  </si>
  <si>
    <t>Total market risk</t>
  </si>
  <si>
    <t xml:space="preserve">   Credit value adjustment risk (CVA)</t>
  </si>
  <si>
    <t xml:space="preserve">   Operational risk</t>
  </si>
  <si>
    <t xml:space="preserve">Total risk exposure amounts and capital requirements </t>
  </si>
  <si>
    <t xml:space="preserve">A02 – Specification of risk exposure amounts and capital requirements, DNB Bank ASA </t>
  </si>
  <si>
    <t xml:space="preserve">Capital </t>
  </si>
  <si>
    <t>A03 – Specification of risk exposure amounts and capital requirements, associated companies</t>
  </si>
  <si>
    <t>DNB Poland</t>
  </si>
  <si>
    <t>DNB Luxembourg</t>
  </si>
  <si>
    <t>Luminor 19.95 per cent</t>
  </si>
  <si>
    <t>Eksportfinans 40 per cent</t>
  </si>
  <si>
    <t>Securitisation</t>
  </si>
  <si>
    <t>Position risk, debt instruments</t>
  </si>
  <si>
    <t>Position risk, equity instruments</t>
  </si>
  <si>
    <t>Specification of risk exposure amounts and capital requirements, 31 December 2023</t>
  </si>
  <si>
    <t>LI1 – Differences between accounting and regulatory scopes of consolidation and the mapping of financial statement categories with regulatory risk categories</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</si>
  <si>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</si>
  <si>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</si>
  <si>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Carrying values of items subject to:</t>
  </si>
  <si>
    <t xml:space="preserve">Not subject to own </t>
  </si>
  <si>
    <t xml:space="preserve">Carrying values </t>
  </si>
  <si>
    <t xml:space="preserve">funds  require- </t>
  </si>
  <si>
    <t xml:space="preserve">As reported </t>
  </si>
  <si>
    <t>Under scope</t>
  </si>
  <si>
    <t xml:space="preserve">ments or subject to </t>
  </si>
  <si>
    <t xml:space="preserve">in published </t>
  </si>
  <si>
    <t>of prudential</t>
  </si>
  <si>
    <t>Securisation</t>
  </si>
  <si>
    <t xml:space="preserve">deduction from </t>
  </si>
  <si>
    <t xml:space="preserve">financial statements </t>
  </si>
  <si>
    <t>consolidation</t>
  </si>
  <si>
    <t>Credit risk framework</t>
  </si>
  <si>
    <t>CCR framework</t>
  </si>
  <si>
    <t>framework</t>
  </si>
  <si>
    <t xml:space="preserve">own funds </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</si>
  <si>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</si>
  <si>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</si>
  <si>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</si>
  <si>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</si>
  <si>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</si>
  <si>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</si>
  <si>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</si>
  <si>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</si>
  <si>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</si>
  <si>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</si>
  <si>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</si>
  <si>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LI2 – Main sources of differences between regulatory exposure amounts and carrying values in financial statements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</si>
  <si>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</si>
  <si>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</si>
  <si>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</si>
  <si>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CCR</t>
  </si>
  <si>
    <t xml:space="preserve">Market risk </t>
  </si>
  <si>
    <r>
      <t>Total</t>
    </r>
    <r>
      <rPr>
        <vertAlign val="superscript"/>
        <sz val="8"/>
        <color theme="1"/>
        <rFont val="Arial"/>
        <family val="2"/>
      </rPr>
      <t>1</t>
    </r>
  </si>
  <si>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</si>
  <si>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</si>
  <si>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</si>
  <si>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</si>
  <si>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</si>
  <si>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</si>
  <si>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</si>
  <si>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</si>
  <si>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</si>
  <si>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Differences due to credit conversion factors</t>
  </si>
  <si>
    <t>Differences due to Securitisation with risk transfer</t>
  </si>
  <si>
    <t>Other differences</t>
  </si>
  <si>
    <t>Exposure amounts considered for regulatory purposes</t>
  </si>
  <si>
    <t xml:space="preserve">Differences due to the use of credit risk mitigation techniques </t>
  </si>
  <si>
    <t>1 Column (a) does not equal the sum of columns (b)-(e) due to assets being risk-weighted more than once (see Template LI1).</t>
  </si>
  <si>
    <t>LI3 – Outline of the differences in the scopes of consolidation (entity by entity)</t>
  </si>
  <si>
    <t>Method of regulatory consolidation</t>
  </si>
  <si>
    <t>Method of</t>
  </si>
  <si>
    <t>Neither</t>
  </si>
  <si>
    <t>accounting</t>
  </si>
  <si>
    <t>Full</t>
  </si>
  <si>
    <t>Proportional</t>
  </si>
  <si>
    <t>consolidated nor</t>
  </si>
  <si>
    <t>Name of the entity</t>
  </si>
  <si>
    <t>Equity method</t>
  </si>
  <si>
    <r>
      <t>deducted</t>
    </r>
    <r>
      <rPr>
        <vertAlign val="superscript"/>
        <sz val="8"/>
        <color theme="1"/>
        <rFont val="Arial"/>
        <family val="2"/>
      </rPr>
      <t>1</t>
    </r>
  </si>
  <si>
    <t>Deducted</t>
  </si>
  <si>
    <t>Description of the entity</t>
  </si>
  <si>
    <t>DNB Bank ASA</t>
  </si>
  <si>
    <t>Full consolidation</t>
  </si>
  <si>
    <t>X</t>
  </si>
  <si>
    <t>DNB Asset Management Holding AS</t>
  </si>
  <si>
    <t>Asset management company</t>
  </si>
  <si>
    <t>DNB Asset Management AS</t>
  </si>
  <si>
    <t>Financial institution</t>
  </si>
  <si>
    <t>Credit institution</t>
  </si>
  <si>
    <t>DNB Boligkreditt AS</t>
  </si>
  <si>
    <t>Real estate broking</t>
  </si>
  <si>
    <t>Financial services</t>
  </si>
  <si>
    <t>Investment company</t>
  </si>
  <si>
    <t>DNB Livsforsikring AS</t>
  </si>
  <si>
    <r>
      <t>Life insurance company</t>
    </r>
    <r>
      <rPr>
        <vertAlign val="superscript"/>
        <sz val="8"/>
        <color theme="1"/>
        <rFont val="Arial"/>
        <family val="2"/>
      </rPr>
      <t>2</t>
    </r>
  </si>
  <si>
    <t>Investment services</t>
  </si>
  <si>
    <t>B&amp;R Holding AS (UniMicro)</t>
  </si>
  <si>
    <t>Ancillary company</t>
  </si>
  <si>
    <r>
      <t>Insurance company</t>
    </r>
    <r>
      <rPr>
        <vertAlign val="superscript"/>
        <sz val="8"/>
        <color theme="1"/>
        <rFont val="Arial"/>
        <family val="2"/>
      </rPr>
      <t>2</t>
    </r>
  </si>
  <si>
    <t>Credit Institution, SPV</t>
  </si>
  <si>
    <t>Financial Holding Company</t>
  </si>
  <si>
    <r>
      <t>Non-financial</t>
    </r>
    <r>
      <rPr>
        <vertAlign val="superscript"/>
        <sz val="8"/>
        <color theme="1"/>
        <rFont val="Arial"/>
        <family val="2"/>
      </rPr>
      <t>3</t>
    </r>
  </si>
  <si>
    <t>Godfjellet AS</t>
  </si>
  <si>
    <t>iMove AS</t>
  </si>
  <si>
    <t>1 The non-financial companies that are neither consolidated nor deducted mainly represent repossessed assets through restructuring of financial commitments.</t>
  </si>
  <si>
    <t>PV1: Prudent valuation adjustments (PVA)</t>
  </si>
  <si>
    <t xml:space="preserve">The table below provides a granular breakdown of the Prudent Valuation Adjustment (PVA). PVA is a Common Equity Tier 1 capital deduction. CRR Articles 34 &amp; 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</si>
  <si>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2023</t>
  </si>
  <si>
    <t>e1</t>
  </si>
  <si>
    <t>e2</t>
  </si>
  <si>
    <t>f1</t>
  </si>
  <si>
    <t xml:space="preserve"> f2</t>
  </si>
  <si>
    <t>Category level AVA - Valuation uncertainty</t>
  </si>
  <si>
    <t>Core approach</t>
  </si>
  <si>
    <t>Unearned</t>
  </si>
  <si>
    <t xml:space="preserve">Investment and </t>
  </si>
  <si>
    <t xml:space="preserve">Total category </t>
  </si>
  <si>
    <t>Total category</t>
  </si>
  <si>
    <t>Of which:</t>
  </si>
  <si>
    <t>Risk category</t>
  </si>
  <si>
    <t>credit spreads</t>
  </si>
  <si>
    <t>funding costs AVA</t>
  </si>
  <si>
    <t>level pre-</t>
  </si>
  <si>
    <t>Diversification</t>
  </si>
  <si>
    <t>level post</t>
  </si>
  <si>
    <t>In the</t>
  </si>
  <si>
    <t>Category level AVA</t>
  </si>
  <si>
    <t>Interest rates</t>
  </si>
  <si>
    <t>Foreign exchange</t>
  </si>
  <si>
    <t>Credit</t>
  </si>
  <si>
    <t>Commodities</t>
  </si>
  <si>
    <t>AVA</t>
  </si>
  <si>
    <t>diversification</t>
  </si>
  <si>
    <t>effects (-)</t>
  </si>
  <si>
    <t>trading book</t>
  </si>
  <si>
    <t>banking book</t>
  </si>
  <si>
    <t>Market price uncertainty</t>
  </si>
  <si>
    <t>Close-out cost</t>
  </si>
  <si>
    <t>Concentrated positions</t>
  </si>
  <si>
    <t>Early termination</t>
  </si>
  <si>
    <t>Model risk</t>
  </si>
  <si>
    <t>Future administrative costs</t>
  </si>
  <si>
    <t>Portfolios under the fall-back</t>
  </si>
  <si>
    <t>Total Additional Valuation Adjustments (AVAs)</t>
  </si>
  <si>
    <t>CQ1: Credit quality of forborne exposures</t>
  </si>
  <si>
    <t>Collateral received and financial guarantees</t>
  </si>
  <si>
    <t>received on forborne exposures</t>
  </si>
  <si>
    <t xml:space="preserve">Of which collateral </t>
  </si>
  <si>
    <t xml:space="preserve">and financial </t>
  </si>
  <si>
    <t xml:space="preserve">guarantees received </t>
  </si>
  <si>
    <t>Gross carrying amount/nominal amount of exposures with forbearance measures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</si>
  <si>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</si>
  <si>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</si>
  <si>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</si>
  <si>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</si>
  <si>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</si>
  <si>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</si>
  <si>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</si>
  <si>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</si>
  <si>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</si>
  <si>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</si>
  <si>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</si>
  <si>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</si>
  <si>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</si>
  <si>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</si>
  <si>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</si>
  <si>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</si>
  <si>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</si>
  <si>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</si>
  <si>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</si>
  <si>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</si>
  <si>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</si>
  <si>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</si>
  <si>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</si>
  <si>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</si>
  <si>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</si>
  <si>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</si>
  <si>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</si>
  <si>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</si>
  <si>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</si>
  <si>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</si>
  <si>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</si>
  <si>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</si>
  <si>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</si>
  <si>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 xml:space="preserve">CQ3: Credit quality of performing and non-performing exposures by past due days </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</si>
  <si>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</si>
  <si>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</si>
  <si>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</si>
  <si>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</si>
  <si>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</si>
  <si>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</si>
  <si>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</si>
  <si>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</si>
  <si>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</si>
  <si>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</si>
  <si>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</si>
  <si>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</si>
  <si>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</si>
  <si>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</si>
  <si>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</si>
  <si>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</si>
  <si>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</si>
  <si>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</si>
  <si>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</si>
  <si>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</si>
  <si>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</si>
  <si>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</si>
  <si>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</si>
  <si>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</si>
  <si>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Cash balances at central banks
   and other demand deposits</t>
  </si>
  <si>
    <t>Of which SMEs</t>
  </si>
  <si>
    <t>Debt securities</t>
  </si>
  <si>
    <t>100</t>
  </si>
  <si>
    <t>110</t>
  </si>
  <si>
    <t>120</t>
  </si>
  <si>
    <t>130</t>
  </si>
  <si>
    <t>140</t>
  </si>
  <si>
    <t>150</t>
  </si>
  <si>
    <t>Off-balance-sheet exposures</t>
  </si>
  <si>
    <t>160</t>
  </si>
  <si>
    <t>170</t>
  </si>
  <si>
    <t>180</t>
  </si>
  <si>
    <t>190</t>
  </si>
  <si>
    <t>200</t>
  </si>
  <si>
    <t>210</t>
  </si>
  <si>
    <t>CQ4: Quality of non-performing exposures by geography</t>
  </si>
  <si>
    <t>Gross carrying/Nominal amount</t>
  </si>
  <si>
    <t>Provisions on off-balance</t>
  </si>
  <si>
    <t>Accumulated negative changes</t>
  </si>
  <si>
    <t>Of which: Non-performing</t>
  </si>
  <si>
    <t>sheet commitments</t>
  </si>
  <si>
    <t>in fair value due to credit risk</t>
  </si>
  <si>
    <t>Of which: Defaulted</t>
  </si>
  <si>
    <t>Subject to impairment</t>
  </si>
  <si>
    <t>Accumulated impairment</t>
  </si>
  <si>
    <t>and financial guarantee given</t>
  </si>
  <si>
    <t>on non-performing exposures</t>
  </si>
  <si>
    <t>On balance sheet exposures</t>
  </si>
  <si>
    <t>Norway</t>
  </si>
  <si>
    <t>Sweden</t>
  </si>
  <si>
    <t>Great Britain</t>
  </si>
  <si>
    <t>USA</t>
  </si>
  <si>
    <t>Other countries</t>
  </si>
  <si>
    <t>Off balance sheet exposures</t>
  </si>
  <si>
    <t>Denmark</t>
  </si>
  <si>
    <t>CQ5: Credit quality of loans and advances by industry</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</si>
  <si>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</si>
  <si>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</si>
  <si>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</si>
  <si>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</si>
  <si>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</si>
  <si>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</si>
  <si>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</si>
  <si>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</si>
  <si>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impairment</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</si>
  <si>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</si>
  <si>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</si>
  <si>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</si>
  <si>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</si>
  <si>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</si>
  <si>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</si>
  <si>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</si>
  <si>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</si>
  <si>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</si>
  <si>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</si>
  <si>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</si>
  <si>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</si>
  <si>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</si>
  <si>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</si>
  <si>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</si>
  <si>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</si>
  <si>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</si>
  <si>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</si>
  <si>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</si>
  <si>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</si>
  <si>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CQ7: Collateral obtained by taking possession and execution processes</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</si>
  <si>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</si>
  <si>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</si>
  <si>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</si>
  <si>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</si>
  <si>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</si>
  <si>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</si>
  <si>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</si>
  <si>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</si>
  <si>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</si>
  <si>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CR1: Performing and non-performing exposures and related provisions</t>
  </si>
  <si>
    <t>m</t>
  </si>
  <si>
    <t>n</t>
  </si>
  <si>
    <t>o</t>
  </si>
  <si>
    <t>Accumulated impairment, accumulated negative changes in fair value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</si>
  <si>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</si>
  <si>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</si>
  <si>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</si>
  <si>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</si>
  <si>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</si>
  <si>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</si>
  <si>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</si>
  <si>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On performing </t>
  </si>
  <si>
    <t xml:space="preserve">On non-performing </t>
  </si>
  <si>
    <t xml:space="preserve">Of which stage 1 </t>
  </si>
  <si>
    <t xml:space="preserve">Of which stage 2 </t>
  </si>
  <si>
    <t xml:space="preserve">Of which stage 3 </t>
  </si>
  <si>
    <t xml:space="preserve">partial write-off </t>
  </si>
  <si>
    <t xml:space="preserve">exposures </t>
  </si>
  <si>
    <t>Cash balances at central banks</t>
  </si>
  <si>
    <t>and other demand deposits</t>
  </si>
  <si>
    <t>CR1-A – Maturity of exposures</t>
  </si>
  <si>
    <t>Table EU CR1-A shows net values (corresponding to the accounting values reported in the financial statements but according to the scope of regulatory consolidation as per Part One, Title II, Chapter 2 of the CRR). The figures are on balance sheet amounts before netting and CRM.</t>
  </si>
  <si>
    <t>Gross exposure value</t>
  </si>
  <si>
    <t>No stated</t>
  </si>
  <si>
    <t>On demand</t>
  </si>
  <si>
    <t>&lt;= 1 year</t>
  </si>
  <si>
    <t xml:space="preserve"> &lt;= 5 years</t>
  </si>
  <si>
    <t>maturity</t>
  </si>
  <si>
    <t>CR3 – Disclosure of the use of credit risk mitigation techniques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</si>
  <si>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</si>
  <si>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</si>
  <si>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Of which secured</t>
  </si>
  <si>
    <t>Unsecured carrying amount</t>
  </si>
  <si>
    <t>Secured carrying amount</t>
  </si>
  <si>
    <t xml:space="preserve"> by collateral</t>
  </si>
  <si>
    <t>by financial guarantees</t>
  </si>
  <si>
    <t>by credit derivatives</t>
  </si>
  <si>
    <t xml:space="preserve">Total </t>
  </si>
  <si>
    <t>Of which non-performing exposures</t>
  </si>
  <si>
    <t>CR4 – Standardised approach – Credit risk exposure and CRM effects</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</si>
  <si>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</si>
  <si>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</si>
  <si>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</si>
  <si>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</si>
  <si>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</si>
  <si>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</si>
  <si>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</si>
  <si>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</si>
  <si>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</si>
  <si>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</si>
  <si>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</si>
  <si>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</si>
  <si>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Equity exposures</t>
  </si>
  <si>
    <t>Other exposures</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</si>
  <si>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</si>
  <si>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</si>
  <si>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</si>
  <si>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</si>
  <si>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</si>
  <si>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</si>
  <si>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Risk weight</t>
  </si>
  <si>
    <t>0</t>
  </si>
  <si>
    <t>2</t>
  </si>
  <si>
    <t>4</t>
  </si>
  <si>
    <t>10</t>
  </si>
  <si>
    <t>20</t>
  </si>
  <si>
    <t>35</t>
  </si>
  <si>
    <t>50</t>
  </si>
  <si>
    <t>70</t>
  </si>
  <si>
    <t>75</t>
  </si>
  <si>
    <t>250</t>
  </si>
  <si>
    <t>370</t>
  </si>
  <si>
    <t>1 250</t>
  </si>
  <si>
    <t>Others</t>
  </si>
  <si>
    <t>unrated</t>
  </si>
  <si>
    <t>Regional government or local authorities</t>
  </si>
  <si>
    <t>Corporations</t>
  </si>
  <si>
    <t>Regional governmentsor local authorities</t>
  </si>
  <si>
    <t>CR6 – IRB approach – Credit risk exposures by exposure class and PD range</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</si>
  <si>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</si>
  <si>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A-IRB</t>
  </si>
  <si>
    <t>Exposure</t>
  </si>
  <si>
    <t>Risk weighted</t>
  </si>
  <si>
    <t>Density of risk</t>
  </si>
  <si>
    <t>Off-balance-</t>
  </si>
  <si>
    <t>weighted</t>
  </si>
  <si>
    <t>exposure</t>
  </si>
  <si>
    <t>On-balance</t>
  </si>
  <si>
    <t>sheet</t>
  </si>
  <si>
    <t>average</t>
  </si>
  <si>
    <t>amount after</t>
  </si>
  <si>
    <t>exposure amount</t>
  </si>
  <si>
    <t>Value adjust-</t>
  </si>
  <si>
    <t>post CCF and</t>
  </si>
  <si>
    <t>average PD</t>
  </si>
  <si>
    <t>Number of</t>
  </si>
  <si>
    <t>average LGD</t>
  </si>
  <si>
    <t xml:space="preserve">supporting </t>
  </si>
  <si>
    <t>Expected loss</t>
  </si>
  <si>
    <t>ments and</t>
  </si>
  <si>
    <t>PD range</t>
  </si>
  <si>
    <t>pre-CCF</t>
  </si>
  <si>
    <t>average CCF</t>
  </si>
  <si>
    <t>post CRM</t>
  </si>
  <si>
    <t>(per cent)</t>
  </si>
  <si>
    <t xml:space="preserve"> obligors</t>
  </si>
  <si>
    <t>(years)</t>
  </si>
  <si>
    <t>factors</t>
  </si>
  <si>
    <t>provisions</t>
  </si>
  <si>
    <t>Corporates, SME</t>
  </si>
  <si>
    <t>0,00 to &lt;0,15</t>
  </si>
  <si>
    <t xml:space="preserve">     0,00 to &lt;0,10</t>
  </si>
  <si>
    <t xml:space="preserve">     0,10  to &lt;0,15</t>
  </si>
  <si>
    <t>0,15 to &lt;0,25</t>
  </si>
  <si>
    <t>0,25 to &lt;0,50</t>
  </si>
  <si>
    <t>0,50 to &lt;0,75</t>
  </si>
  <si>
    <t>0,75 to &lt;2,50</t>
  </si>
  <si>
    <t xml:space="preserve">     0,75 to &lt;1,75</t>
  </si>
  <si>
    <t xml:space="preserve">     1,75 to &lt;2,50</t>
  </si>
  <si>
    <t>2,50 to &lt;10,00</t>
  </si>
  <si>
    <t xml:space="preserve">     2,50 to &lt;5,00</t>
  </si>
  <si>
    <t xml:space="preserve">     5,00 to &lt;10,00</t>
  </si>
  <si>
    <t>10,00 to &lt;100,00</t>
  </si>
  <si>
    <t xml:space="preserve">     10,00 to &lt;20,00</t>
  </si>
  <si>
    <t xml:space="preserve">     20,00 to &lt;30,00</t>
  </si>
  <si>
    <t xml:space="preserve">     30,00 to &lt;100,00</t>
  </si>
  <si>
    <t>100,00 (Default)</t>
  </si>
  <si>
    <t>Sub-total corporates SME</t>
  </si>
  <si>
    <t>Corporates, Other</t>
  </si>
  <si>
    <t>Sub-total corporates other</t>
  </si>
  <si>
    <t>Specialised Lending (SL)</t>
  </si>
  <si>
    <t>Sub-total specialised Lending (SL)</t>
  </si>
  <si>
    <t>Retail - mortgage loans</t>
  </si>
  <si>
    <t>Sub-total retail - mortgage loans</t>
  </si>
  <si>
    <t>Retail - other</t>
  </si>
  <si>
    <t>Sub-total retail other</t>
  </si>
  <si>
    <t>Total (all exposure classes)</t>
  </si>
  <si>
    <t>CR6-A – Scope of the use of IRB and SA approaches</t>
  </si>
  <si>
    <t>The exposure value (EAD) subject to a roll-out plan is Sbankens portfolio of lending secured by residential real estate.</t>
  </si>
  <si>
    <t xml:space="preserve">d </t>
  </si>
  <si>
    <t xml:space="preserve"> e</t>
  </si>
  <si>
    <t>Exposure value as</t>
  </si>
  <si>
    <t>Exposures subject to the</t>
  </si>
  <si>
    <t xml:space="preserve">Percentage of total exposure </t>
  </si>
  <si>
    <t>Percentage of total</t>
  </si>
  <si>
    <t>defined in Article166 CRR for</t>
  </si>
  <si>
    <t>value subject to the permanent</t>
  </si>
  <si>
    <t>exposure value subject</t>
  </si>
  <si>
    <t>exposures subject to IRB approach</t>
  </si>
  <si>
    <t>and to the IRB approach</t>
  </si>
  <si>
    <t>partial use of the SA (per cent)</t>
  </si>
  <si>
    <t>to a roll-out plan (per cent)</t>
  </si>
  <si>
    <t>to IRB Approach (per cent)</t>
  </si>
  <si>
    <t xml:space="preserve">Central governments or central banks </t>
  </si>
  <si>
    <t>1.1</t>
  </si>
  <si>
    <t xml:space="preserve">Of which Regional governments or local authorities </t>
  </si>
  <si>
    <t>1.2</t>
  </si>
  <si>
    <t xml:space="preserve">Of which Public sector entities </t>
  </si>
  <si>
    <t>3.1</t>
  </si>
  <si>
    <t>Of which Corporates - Specialised lending, excluding slotting approach</t>
  </si>
  <si>
    <t>3.2</t>
  </si>
  <si>
    <t>Of which Corporates - Specialised lending under slotting approach</t>
  </si>
  <si>
    <t>4.1</t>
  </si>
  <si>
    <t>Of which Retail – Secured by real estate SMEs</t>
  </si>
  <si>
    <t>4.2</t>
  </si>
  <si>
    <t>Of which Retail – Secured by real estate non-SMEs</t>
  </si>
  <si>
    <t>4.3</t>
  </si>
  <si>
    <t>Of which Retail – Qualifying revolving</t>
  </si>
  <si>
    <t>4.4</t>
  </si>
  <si>
    <t>Of which Retail – Other SMEs</t>
  </si>
  <si>
    <t>4.5</t>
  </si>
  <si>
    <t>Of which Retail – Other non-SMEs</t>
  </si>
  <si>
    <t>Other non-credit obligation assets</t>
  </si>
  <si>
    <t>CR7-A – IRB approach – Disclosure of the extent of the use of CRM techniques</t>
  </si>
  <si>
    <t xml:space="preserve">Retail immovable property is calculated from market value with a conversion factor, and limited to DNB's part of collateral value and other encumbrances that may occur. Due to the Norwegian Mortgage Regulation the mortgage exposure is in each individual case is kept below 85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</si>
  <si>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</si>
  <si>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</si>
  <si>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</si>
  <si>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</si>
  <si>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</si>
  <si>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</si>
  <si>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</si>
  <si>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</si>
  <si>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</si>
  <si>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</si>
  <si>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</si>
  <si>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</si>
  <si>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</si>
  <si>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</si>
  <si>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</si>
  <si>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</si>
  <si>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</si>
  <si>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</si>
  <si>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</si>
  <si>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</si>
  <si>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</si>
  <si>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</si>
  <si>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</si>
  <si>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</si>
  <si>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</si>
  <si>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</si>
  <si>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</si>
  <si>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</si>
  <si>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</si>
  <si>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</si>
  <si>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</si>
  <si>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</si>
  <si>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</si>
  <si>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</si>
  <si>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</si>
  <si>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guarantees</t>
  </si>
  <si>
    <t>derivatives</t>
  </si>
  <si>
    <t>(reduction</t>
  </si>
  <si>
    <t>sustitution</t>
  </si>
  <si>
    <t>Amounts in  NOK million</t>
  </si>
  <si>
    <t>(per  cent)</t>
  </si>
  <si>
    <t>effects only)</t>
  </si>
  <si>
    <t>effects)</t>
  </si>
  <si>
    <t>Of which Corporates – SMEs</t>
  </si>
  <si>
    <t>Of which Corporates – Specialised lending</t>
  </si>
  <si>
    <t>3.3</t>
  </si>
  <si>
    <t>Of which Corporates – Other</t>
  </si>
  <si>
    <t>Of which Retail –  Immovable property SMEs</t>
  </si>
  <si>
    <t>Of which Retail – Immovable property non-SMEs</t>
  </si>
  <si>
    <t xml:space="preserve"> Unfunded credit protection</t>
  </si>
  <si>
    <t xml:space="preserve">CR8 – REA flow statements of credit risk exposures under the IRB approach  </t>
  </si>
  <si>
    <t>Risk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</si>
  <si>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</si>
  <si>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</si>
  <si>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</si>
  <si>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</si>
  <si>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</si>
  <si>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</si>
  <si>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</si>
  <si>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</si>
  <si>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</si>
  <si>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CR9 - IRB approach – Backtesting of PD per exposure class (fixed PD scale)</t>
  </si>
  <si>
    <t>Number of obligors at the end of the previous year</t>
  </si>
  <si>
    <t xml:space="preserve">Observed average </t>
  </si>
  <si>
    <t xml:space="preserve"> Exposure weighted</t>
  </si>
  <si>
    <t>Average historical annual</t>
  </si>
  <si>
    <t>during the year</t>
  </si>
  <si>
    <t>default rate per cent</t>
  </si>
  <si>
    <t>average PD per cent</t>
  </si>
  <si>
    <t>Average PD per cent</t>
  </si>
  <si>
    <t>Exposure class</t>
  </si>
  <si>
    <t>Corporates - SME with own estimates of LGD or conversion factors</t>
  </si>
  <si>
    <t>0,00 to &lt;0,10</t>
  </si>
  <si>
    <t>0,10  to &lt;0,15</t>
  </si>
  <si>
    <t>0,75 to &lt;2,5</t>
  </si>
  <si>
    <t>0,75 to &lt;1,75</t>
  </si>
  <si>
    <t>1,75 to &lt;2,5</t>
  </si>
  <si>
    <t>2,5 to &lt;10</t>
  </si>
  <si>
    <t>2,5 to &lt;5</t>
  </si>
  <si>
    <t>5 to &lt;10</t>
  </si>
  <si>
    <t>10 to &lt;100</t>
  </si>
  <si>
    <t>10 to &lt;20</t>
  </si>
  <si>
    <t>20 to &lt;30</t>
  </si>
  <si>
    <t>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</si>
  <si>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</si>
  <si>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</si>
  <si>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</si>
  <si>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</si>
  <si>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</si>
  <si>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</si>
  <si>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value</t>
  </si>
  <si>
    <t>CCR1 – Analysis of CCR exposure by approach</t>
  </si>
  <si>
    <t>Exposures calculated according to IMM consists of Interest rate and FX-derivatives. Commodities and equity derivatives are calculated and reported according to SA-CCR. Original Exposure Method and Simplified SA-CCR are used by DNB's associated companies.</t>
  </si>
  <si>
    <t>The table shows regulatory exposures, REAs and parameters used for REA calculations for all exposures subject to the CCR framework (excluding CVA charges or exposures cleared through a CCP).</t>
  </si>
  <si>
    <t>Alpha used for</t>
  </si>
  <si>
    <t>Replacement</t>
  </si>
  <si>
    <t>Potential future</t>
  </si>
  <si>
    <t>computing regulatory</t>
  </si>
  <si>
    <t>cost (RC)</t>
  </si>
  <si>
    <t>exposure (PFE)</t>
  </si>
  <si>
    <t>EEPE</t>
  </si>
  <si>
    <t>exposure value</t>
  </si>
  <si>
    <t>pre-CRM</t>
  </si>
  <si>
    <t>post-CRM</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</si>
  <si>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</si>
  <si>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</si>
  <si>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</si>
  <si>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</si>
  <si>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</si>
  <si>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</si>
  <si>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</si>
  <si>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</si>
  <si>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</si>
  <si>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</si>
  <si>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</si>
  <si>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</si>
  <si>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</si>
  <si>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</si>
  <si>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</si>
  <si>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</si>
  <si>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</si>
  <si>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</si>
  <si>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</si>
  <si>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</si>
  <si>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</si>
  <si>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</si>
  <si>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</si>
  <si>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</si>
  <si>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</si>
  <si>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</si>
  <si>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</si>
  <si>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</si>
  <si>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</si>
  <si>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</si>
  <si>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</si>
  <si>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The following tables show counterparty credit risk exposure at default post-CRM for the advanced IRB approach.</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</si>
  <si>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</si>
  <si>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</si>
  <si>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</si>
  <si>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</si>
  <si>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</si>
  <si>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</si>
  <si>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</si>
  <si>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</si>
  <si>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</si>
  <si>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</si>
  <si>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</si>
  <si>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</si>
  <si>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Other corporates</t>
  </si>
  <si>
    <t>Sub-total other corporates</t>
  </si>
  <si>
    <t>Total (all CCR relevant exposure classes)</t>
  </si>
  <si>
    <t>CCR5 – Composition of collateral for CCR exposures</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</si>
  <si>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</si>
  <si>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</si>
  <si>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</si>
  <si>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</si>
  <si>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</si>
  <si>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</si>
  <si>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</si>
  <si>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</si>
  <si>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</si>
  <si>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</si>
  <si>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</si>
  <si>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</si>
  <si>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</si>
  <si>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</si>
  <si>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</si>
  <si>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</si>
  <si>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</si>
  <si>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</si>
  <si>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                            REA</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</si>
  <si>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</si>
  <si>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</si>
  <si>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</si>
  <si>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</si>
  <si>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</si>
  <si>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</si>
  <si>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</si>
  <si>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</si>
  <si>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</si>
  <si>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This table provides a breakdown of DNBs’ exposures and REAs to CCPs.</t>
  </si>
  <si>
    <t xml:space="preserve">Exposure value </t>
  </si>
  <si>
    <t xml:space="preserve">REA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</si>
  <si>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</si>
  <si>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</si>
  <si>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</si>
  <si>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</si>
  <si>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</si>
  <si>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</si>
  <si>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</si>
  <si>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</si>
  <si>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</si>
  <si>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</si>
  <si>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</si>
  <si>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</si>
  <si>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</si>
  <si>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</si>
  <si>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 xml:space="preserve">DNB reports market risk according to the standardised approach. According to CRR/CRD, capital requirements for interest and share price risks associated with the trading portfolio are calculated under Pillar 1. </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</si>
  <si>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</si>
  <si>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</si>
  <si>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</si>
  <si>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</si>
  <si>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</si>
  <si>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</si>
  <si>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</si>
  <si>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</si>
  <si>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</si>
  <si>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</si>
  <si>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</si>
  <si>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</si>
  <si>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</si>
  <si>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</si>
  <si>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</si>
  <si>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</si>
  <si>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</si>
  <si>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</si>
  <si>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</si>
  <si>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</si>
  <si>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</si>
  <si>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</si>
  <si>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</si>
  <si>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</si>
  <si>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</si>
  <si>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</si>
  <si>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</si>
  <si>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</si>
  <si>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</si>
  <si>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</si>
  <si>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</si>
  <si>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</si>
  <si>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</si>
  <si>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</si>
  <si>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</si>
  <si>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</si>
  <si>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</si>
  <si>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</si>
  <si>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book</t>
  </si>
  <si>
    <t>- credit risk</t>
  </si>
  <si>
    <t>amounts</t>
  </si>
  <si>
    <t>Countries with existing CCyB rate:</t>
  </si>
  <si>
    <t>Australia</t>
  </si>
  <si>
    <t xml:space="preserve">Bulgaria </t>
  </si>
  <si>
    <t>Cyprus</t>
  </si>
  <si>
    <t>Czech Republic</t>
  </si>
  <si>
    <t xml:space="preserve">Germany </t>
  </si>
  <si>
    <t>Estonia</t>
  </si>
  <si>
    <t>France</t>
  </si>
  <si>
    <t>United Kingdom</t>
  </si>
  <si>
    <t>Hong Kong</t>
  </si>
  <si>
    <t>Croatia</t>
  </si>
  <si>
    <t>Ireland</t>
  </si>
  <si>
    <t>Iceland</t>
  </si>
  <si>
    <t>Luxembourg</t>
  </si>
  <si>
    <t>Netherlands</t>
  </si>
  <si>
    <t>Slovenia</t>
  </si>
  <si>
    <t>Slovakia</t>
  </si>
  <si>
    <t>Subtotal</t>
  </si>
  <si>
    <t>Countries with 0 per cent CCyB rate:</t>
  </si>
  <si>
    <t>Finland</t>
  </si>
  <si>
    <t>Lithuania</t>
  </si>
  <si>
    <t>Poland</t>
  </si>
  <si>
    <t>Countries with own funds requirement below 0,5 per cent of the total</t>
  </si>
  <si>
    <t>Countries with no excisting CCyB rate:</t>
  </si>
  <si>
    <t>Bermuda</t>
  </si>
  <si>
    <t>Chile</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</si>
  <si>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</si>
  <si>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CCyB2 – Amount of institution-specific countercyclical capital buffer</t>
  </si>
  <si>
    <t>Institution specific countercyclical capital buffer rate, per cent</t>
  </si>
  <si>
    <t>Institution specific countercyclical capital buffer requirement</t>
  </si>
  <si>
    <t>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</si>
  <si>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</si>
  <si>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Total consolidated assets as per published financial statements</t>
  </si>
  <si>
    <t>Adjustment for investments in banking, financial, insurance or commercial entities that are consolidated for accounting purposes but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</si>
  <si>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</si>
  <si>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</si>
  <si>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leverage ratio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</si>
  <si>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</si>
  <si>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</si>
  <si>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</si>
  <si>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</si>
  <si>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</si>
  <si>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</si>
  <si>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(Adjustment for exposures excluded from the leverage ratio total exposure measure in accordance with point (c ) of Article 429a(1) CRR)</t>
  </si>
  <si>
    <t>11b</t>
  </si>
  <si>
    <t>(Adjustment for exposures excluded from the leverage ratio total exposure measure in accordance with point (j) of Article 429a(1) CRR)</t>
  </si>
  <si>
    <r>
      <t>Other adjustments</t>
    </r>
    <r>
      <rPr>
        <vertAlign val="superscript"/>
        <sz val="8"/>
        <color theme="1"/>
        <rFont val="Arial"/>
        <family val="2"/>
      </rPr>
      <t>1</t>
    </r>
  </si>
  <si>
    <t>1  Other adjustments include asset amounts deducted in capital and cash variation margin.</t>
  </si>
  <si>
    <t>LR2 – LRCom: Leverage ratio common disclosure</t>
  </si>
  <si>
    <t>DNB meets the minimum requirement of 3 per cent by a good margin.</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</si>
  <si>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</si>
  <si>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</si>
  <si>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</si>
  <si>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</si>
  <si>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</si>
  <si>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</si>
  <si>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</si>
  <si>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</si>
  <si>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</si>
  <si>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</si>
  <si>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</si>
  <si>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</si>
  <si>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</si>
  <si>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</si>
  <si>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</si>
  <si>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</si>
  <si>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</si>
  <si>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</si>
  <si>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</si>
  <si>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</si>
  <si>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</si>
  <si>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</si>
  <si>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</si>
  <si>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</si>
  <si>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</si>
  <si>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</si>
  <si>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</si>
  <si>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</si>
  <si>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</si>
  <si>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17a</t>
  </si>
  <si>
    <t>(Exempted CCP leg of client-cleared SFT exposure)</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</si>
  <si>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</si>
  <si>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</si>
  <si>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</si>
  <si>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</si>
  <si>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</si>
  <si>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</si>
  <si>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Excluded exposures</t>
  </si>
  <si>
    <t>(Exposures excluded from the total exposure measure in accordance with point (c ) of Article 429a(1) CRR)</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</si>
  <si>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</si>
  <si>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</si>
  <si>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</si>
  <si>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</si>
  <si>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</si>
  <si>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</si>
  <si>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</si>
  <si>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</si>
  <si>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</si>
  <si>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</si>
  <si>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</si>
  <si>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</si>
  <si>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</si>
  <si>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</si>
  <si>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</si>
  <si>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</si>
  <si>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</si>
  <si>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</si>
  <si>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</si>
  <si>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</si>
  <si>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Capital and total exposure measure</t>
  </si>
  <si>
    <t>Leverage ratio total Total exposure measure</t>
  </si>
  <si>
    <t>Regulatory minimum leverage ratio requirement (per cent)</t>
  </si>
  <si>
    <t>26a</t>
  </si>
  <si>
    <t>26b</t>
  </si>
  <si>
    <t>Required leverage buffer (per cent) Leverage ratio buffer requirement (per cent)</t>
  </si>
  <si>
    <t>Overall leverage ratio requirement (per cent)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</si>
  <si>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</si>
  <si>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</si>
  <si>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</si>
  <si>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</si>
  <si>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</si>
  <si>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</si>
  <si>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</si>
  <si>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</si>
  <si>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</si>
  <si>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</si>
  <si>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</si>
  <si>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</si>
  <si>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Total on-balance sheet exposures (excluding derivatives, SFTs, and exempted exposures), of which:</t>
  </si>
  <si>
    <t>Trading book exposures</t>
  </si>
  <si>
    <t>EU-3</t>
  </si>
  <si>
    <t>Banking book exposures, of which:</t>
  </si>
  <si>
    <t>EU-4</t>
  </si>
  <si>
    <t>EU-5</t>
  </si>
  <si>
    <t>Exposures treated as sovereigns</t>
  </si>
  <si>
    <t>EU-6</t>
  </si>
  <si>
    <r>
      <t xml:space="preserve">Exposures to regional governments, MDB, international organisations and PSE </t>
    </r>
    <r>
      <rPr>
        <b/>
        <i/>
        <sz val="8"/>
        <rFont val="Arial"/>
        <family val="2"/>
      </rPr>
      <t xml:space="preserve">not </t>
    </r>
    <r>
      <rPr>
        <i/>
        <sz val="8"/>
        <rFont val="Arial"/>
        <family val="2"/>
      </rPr>
      <t>treated as sovereigns</t>
    </r>
  </si>
  <si>
    <t>EU-7</t>
  </si>
  <si>
    <t>EU-8</t>
  </si>
  <si>
    <t>Secured by mortgages of immovable properties</t>
  </si>
  <si>
    <t>EU-9</t>
  </si>
  <si>
    <t>EU-10</t>
  </si>
  <si>
    <t>EU-11</t>
  </si>
  <si>
    <t>EU-12</t>
  </si>
  <si>
    <t>Other exposures (eg equity, securitisations, and other non-credit obligation assets)</t>
  </si>
  <si>
    <t>LIQ1 - Quantitative information of LCR</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</si>
  <si>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</si>
  <si>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</si>
  <si>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</si>
  <si>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</si>
  <si>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</si>
  <si>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</si>
  <si>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</si>
  <si>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</si>
  <si>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</si>
  <si>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</si>
  <si>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Total high-quality liquid assets (HQLA), after application of haircuts in line with Article 9 of regulation (EU) 2015/61</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</si>
  <si>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</si>
  <si>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</si>
  <si>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</si>
  <si>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</si>
  <si>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</si>
  <si>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</si>
  <si>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</si>
  <si>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</si>
  <si>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</si>
  <si>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</si>
  <si>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</si>
  <si>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</si>
  <si>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</si>
  <si>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</si>
  <si>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</si>
  <si>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</si>
  <si>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</si>
  <si>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</si>
  <si>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</si>
  <si>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</si>
  <si>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</si>
  <si>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19b</t>
  </si>
  <si>
    <t>(Excess inflows from a related specialised credit institution)</t>
  </si>
  <si>
    <t>Total cash inflows</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</si>
  <si>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</si>
  <si>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</si>
  <si>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</si>
  <si>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</si>
  <si>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</si>
  <si>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</si>
  <si>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</si>
  <si>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</si>
  <si>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Available stable funding (ASF) items</t>
  </si>
  <si>
    <t>Unweighted value by residual maturity</t>
  </si>
  <si>
    <t xml:space="preserve">No maturity </t>
  </si>
  <si>
    <t>&lt;6 months</t>
  </si>
  <si>
    <t>6 months to &lt;1 year</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</si>
  <si>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</si>
  <si>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</si>
  <si>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</si>
  <si>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</si>
  <si>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</si>
  <si>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</si>
  <si>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</si>
  <si>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</si>
  <si>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</si>
  <si>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</si>
  <si>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</si>
  <si>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</si>
  <si>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</si>
  <si>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</si>
  <si>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</si>
  <si>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</si>
  <si>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</si>
  <si>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</si>
  <si>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</si>
  <si>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</si>
  <si>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</si>
  <si>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</si>
  <si>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</si>
  <si>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</si>
  <si>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</si>
  <si>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</si>
  <si>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</si>
  <si>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</si>
  <si>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</si>
  <si>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</si>
  <si>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</si>
  <si>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required stable funding (RSF)</t>
  </si>
  <si>
    <t>Net Stable Funding Ratio (per cent)</t>
  </si>
  <si>
    <t xml:space="preserve">KM2: Key metrics - MREL </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</si>
  <si>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</si>
  <si>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had a minimum of one year left until maturity was considered qualifying debt until the end of 2023. From 1 January 2024, after a phase-in period of three years, the eligible liabilities to meet the subordination requirement must be subordinated to senior preferred debt.</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</si>
  <si>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</si>
  <si>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The covered-bond entities are excluded from the MREL-requirement. The Group risk exposure amount, which includes the risk exposure amount in the covered bond-entity DNB Boligkreditt is therefore adjusted. Likewise, when calculating own funds to be included in the fulfillment of MREL, The Group's own funds in DNB Boligkreditt is excluded.</t>
  </si>
  <si>
    <t>Minimum requirement for own funds and eligible liabilities (MREL)</t>
  </si>
  <si>
    <t xml:space="preserve">31 March 2024 </t>
  </si>
  <si>
    <t>Own funds and eligible liabilities, ratios and components</t>
  </si>
  <si>
    <t>1</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</si>
  <si>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</si>
  <si>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</si>
  <si>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</si>
  <si>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</si>
  <si>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</si>
  <si>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</si>
  <si>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</si>
  <si>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</si>
  <si>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</si>
  <si>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</si>
  <si>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</si>
  <si>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</si>
  <si>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</si>
  <si>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</si>
  <si>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</si>
  <si>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</si>
  <si>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</si>
  <si>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</si>
  <si>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</si>
  <si>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</si>
  <si>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</si>
  <si>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</si>
  <si>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</si>
  <si>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</si>
  <si>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</si>
  <si>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</si>
  <si>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</si>
  <si>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</si>
  <si>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</si>
  <si>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</si>
  <si>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</si>
  <si>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</si>
  <si>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</si>
  <si>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</si>
  <si>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</si>
  <si>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</si>
  <si>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</si>
  <si>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</si>
  <si>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</si>
  <si>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</si>
  <si>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</si>
  <si>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</si>
  <si>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</si>
  <si>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</si>
  <si>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</si>
  <si>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</si>
  <si>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</si>
  <si>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</si>
  <si>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</si>
  <si>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</si>
  <si>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TLAC3b - Creditor ranking - resolution entity</t>
  </si>
  <si>
    <t>Additional Tier 1</t>
  </si>
  <si>
    <t xml:space="preserve">Description of insolvency rank </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</si>
  <si>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</si>
  <si>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</si>
  <si>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</si>
  <si>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</si>
  <si>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</si>
  <si>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</si>
  <si>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Not eligible due to prudential filters</t>
  </si>
  <si>
    <t>Capital in the covered bond entity DNB Boligkreditt is deducted</t>
  </si>
  <si>
    <t>Own funds and eligible liabilities reported</t>
  </si>
  <si>
    <t>AE1 – Encumbered and unencumbered assets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</si>
  <si>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</si>
  <si>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Carrying amount of encumbered assets</t>
  </si>
  <si>
    <t>Fair value of encumbered assets</t>
  </si>
  <si>
    <t>Carrying amount of unencumbered assets</t>
  </si>
  <si>
    <t>Fair value of unencumbered assets</t>
  </si>
  <si>
    <t>Of which notionally</t>
  </si>
  <si>
    <t>eligible EHQLA</t>
  </si>
  <si>
    <t xml:space="preserve">Of which </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</si>
  <si>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</si>
  <si>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</si>
  <si>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</si>
  <si>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</si>
  <si>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</si>
  <si>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</si>
  <si>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</si>
  <si>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</si>
  <si>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</si>
  <si>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</si>
  <si>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AE2 - Collateral received and own debt securities issued</t>
  </si>
  <si>
    <t>Unencumbered</t>
  </si>
  <si>
    <t>Fair value of encumbered collateral</t>
  </si>
  <si>
    <t xml:space="preserve">Fair value of collateral received or own debt </t>
  </si>
  <si>
    <t>received or own debt securities issued</t>
  </si>
  <si>
    <t>securities issued available for encumbrance</t>
  </si>
  <si>
    <t>eligible EHQLA and HQLA</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</si>
  <si>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</si>
  <si>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</si>
  <si>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</si>
  <si>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</si>
  <si>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</si>
  <si>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</si>
  <si>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</si>
  <si>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</si>
  <si>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</si>
  <si>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</si>
  <si>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</si>
  <si>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 xml:space="preserve">Total assets, collateral received and own debt securities issued  </t>
  </si>
  <si>
    <t>AE3 - Sources of encumbrance</t>
  </si>
  <si>
    <t>Assets, collateral received</t>
  </si>
  <si>
    <t>and own debt securities</t>
  </si>
  <si>
    <t xml:space="preserve"> Matching liabilities, contingent</t>
  </si>
  <si>
    <t>issued other than covered bonds</t>
  </si>
  <si>
    <t>liabilities or securities lent</t>
  </si>
  <si>
    <t>and securitisations encumbered</t>
  </si>
  <si>
    <t>Carrying amount of selected financial liabilities</t>
  </si>
  <si>
    <t>OR1 – Operational risk own funds requirements and risk exposure amounts</t>
  </si>
  <si>
    <t>DNB uses the standardised approach to calculate capital requirements for operational risk. The following tables detail operational risk capital requirements for DNB Group, DNB Bank ASA and DNB Boligkreditt AS.</t>
  </si>
  <si>
    <t>Relevant indicator</t>
  </si>
  <si>
    <t>Risk weights</t>
  </si>
  <si>
    <t>Year-3</t>
  </si>
  <si>
    <t>Year-2</t>
  </si>
  <si>
    <t>Last year</t>
  </si>
  <si>
    <t>Banking activities subject to standardised approach</t>
  </si>
  <si>
    <t>Corporate finance</t>
  </si>
  <si>
    <t>Trading and sales</t>
  </si>
  <si>
    <t>Retail brokerage</t>
  </si>
  <si>
    <t>Commercial banking</t>
  </si>
  <si>
    <t>Retail banking</t>
  </si>
  <si>
    <t>Payment and settlements</t>
  </si>
  <si>
    <t>Agency services</t>
  </si>
  <si>
    <t>Asset management</t>
  </si>
  <si>
    <t>Total operational risk</t>
  </si>
  <si>
    <t>REMA - Remuneration policy</t>
  </si>
  <si>
    <t>Information on DNB’s remuneration scheme</t>
  </si>
  <si>
    <t>Variable remuneration</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</si>
  <si>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published Remuneration report on dnb.no.
DNB’s variable remuneration scheme applies globally, though non-Norwegian branches and subsidiaries will also be required to comply with local legislation, regulations and guidelines. </t>
  </si>
  <si>
    <t>Decision-making process</t>
  </si>
  <si>
    <t>Remuneration structure</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</si>
  <si>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</si>
  <si>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Special rules for senior executives, identified risk takers and employees responsible for independent control functions</t>
  </si>
  <si>
    <t xml:space="preserve">REM1 - Remuneration awarded for the financial year </t>
  </si>
  <si>
    <t>MB Supervisory</t>
  </si>
  <si>
    <t>MB Management</t>
  </si>
  <si>
    <t>Amounts i NOK 1000</t>
  </si>
  <si>
    <t>function</t>
  </si>
  <si>
    <t xml:space="preserve">function </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</si>
  <si>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</si>
  <si>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</si>
  <si>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</si>
  <si>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</si>
  <si>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</si>
  <si>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</si>
  <si>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</si>
  <si>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</si>
  <si>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</si>
  <si>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</si>
  <si>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</si>
  <si>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</si>
  <si>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</si>
  <si>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</si>
  <si>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EU-14a</t>
  </si>
  <si>
    <t>EU-13b</t>
  </si>
  <si>
    <t>EU-14b</t>
  </si>
  <si>
    <t>EU-14x</t>
  </si>
  <si>
    <t>EU-14y</t>
  </si>
  <si>
    <t>Total remuneration (2 + 10)</t>
  </si>
  <si>
    <t>REM2 - Special payments  to staff whose professional activities have a material impact on institutions’ risk profile (identified staff)</t>
  </si>
  <si>
    <t>MB Supervisory function</t>
  </si>
  <si>
    <t xml:space="preserve">MB Management function </t>
  </si>
  <si>
    <t>Other senior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</si>
  <si>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</si>
  <si>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</si>
  <si>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</si>
  <si>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</si>
  <si>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</si>
  <si>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</si>
  <si>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</si>
  <si>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</si>
  <si>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</si>
  <si>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</si>
  <si>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</si>
  <si>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</si>
  <si>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</si>
  <si>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</si>
  <si>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REM3 - Deferred remuneration </t>
  </si>
  <si>
    <t>EU - g</t>
  </si>
  <si>
    <t>EU - h</t>
  </si>
  <si>
    <t>Total amount of</t>
  </si>
  <si>
    <t>adjustment during the</t>
  </si>
  <si>
    <t>Amount of performance</t>
  </si>
  <si>
    <t>financial year due to ex</t>
  </si>
  <si>
    <t>Total of amount of</t>
  </si>
  <si>
    <t xml:space="preserve"> adjustment made</t>
  </si>
  <si>
    <t>post implicit adjustments</t>
  </si>
  <si>
    <t>Total amount of deferred</t>
  </si>
  <si>
    <t>deferred remuneration</t>
  </si>
  <si>
    <t>adjustment made in the</t>
  </si>
  <si>
    <t>in the financial year to</t>
  </si>
  <si>
    <t xml:space="preserve"> (i.e.changes of value</t>
  </si>
  <si>
    <t>remuneration awarded</t>
  </si>
  <si>
    <t>awarded for previous</t>
  </si>
  <si>
    <t>financial year to deferred</t>
  </si>
  <si>
    <t>of deferred remuneration</t>
  </si>
  <si>
    <t>before the financial</t>
  </si>
  <si>
    <t>performance period that</t>
  </si>
  <si>
    <t>due to be released</t>
  </si>
  <si>
    <t>released in subsequent</t>
  </si>
  <si>
    <t>remuneration that was due</t>
  </si>
  <si>
    <t>that was due to vest in</t>
  </si>
  <si>
    <t>due to the changes of</t>
  </si>
  <si>
    <t>year actually paid</t>
  </si>
  <si>
    <t>has vested but is subject</t>
  </si>
  <si>
    <t>performance periods</t>
  </si>
  <si>
    <t>in the financial year</t>
  </si>
  <si>
    <t>financial years</t>
  </si>
  <si>
    <t>to vest in the financial year</t>
  </si>
  <si>
    <t>future performance years</t>
  </si>
  <si>
    <t>prices of instruments)</t>
  </si>
  <si>
    <t>out in the financial year</t>
  </si>
  <si>
    <t>to retention periods</t>
  </si>
  <si>
    <t>Cash-based</t>
  </si>
  <si>
    <t>Shares or equivalent ownership interests</t>
  </si>
  <si>
    <t xml:space="preserve">Share-linked instruments or equivalent non-cash instruments </t>
  </si>
  <si>
    <t>Other instruments</t>
  </si>
  <si>
    <t>Other forms</t>
  </si>
  <si>
    <t>MB Management function</t>
  </si>
  <si>
    <t>Shares or equivalent ownership interests
Shares or equivalent ownership interests</t>
  </si>
  <si>
    <t>Total amount</t>
  </si>
  <si>
    <t>REM4 - Remuneration of 1 million EUR or more per year</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</si>
  <si>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</si>
  <si>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</si>
  <si>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</si>
  <si>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</si>
  <si>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</si>
  <si>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</si>
  <si>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</si>
  <si>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</si>
  <si>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</si>
  <si>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</si>
  <si>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</si>
  <si>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</si>
  <si>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</si>
  <si>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</si>
  <si>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REM5 -  Information on remuneration of staff whose professional activities have a material impact on institutions’ risk profile (identified staff)</t>
  </si>
  <si>
    <t>Management body remuneration</t>
  </si>
  <si>
    <t>Business areas</t>
  </si>
  <si>
    <t>Independent internal</t>
  </si>
  <si>
    <t>Total MB</t>
  </si>
  <si>
    <t>Investment banking</t>
  </si>
  <si>
    <t>Corporate functions</t>
  </si>
  <si>
    <t>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</si>
  <si>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</si>
  <si>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</si>
  <si>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</si>
  <si>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</si>
  <si>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</si>
  <si>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</si>
  <si>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</si>
  <si>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</si>
  <si>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ESG Qualitative - Qualitative information in accordance with Article 449a CCR</t>
  </si>
  <si>
    <t>Environmental risk - table 1</t>
  </si>
  <si>
    <t>Reference in Risk and capital management - Disclosure according to Pillar 3 2023</t>
  </si>
  <si>
    <t>Reference in Pillar 3 additional Excel disclosures (template)</t>
  </si>
  <si>
    <t>Reference in DNB's annual report, interim reports, policies and governing documents or on dnb.no</t>
  </si>
  <si>
    <t>Business strategy and processes</t>
  </si>
  <si>
    <t>(a)</t>
  </si>
  <si>
    <t>Institution's business strategy to integrate environmental factors and risks, taking into account the impact of environmental factors and risks on institution's business environment, business model, strategy and financial planning</t>
  </si>
  <si>
    <t>(b)</t>
  </si>
  <si>
    <t>Objectives, targets and limits to assess and address environmental risk in short-, medium-, and long-term, and performance assessment against these objectives, targets and limits, including forward-looking information in the design of business strategy and processes</t>
  </si>
  <si>
    <t>(c)</t>
  </si>
  <si>
    <t>Current investment activities and (future) investment targets towards environmental objectives and EU Taxonomy-aligned activities</t>
  </si>
  <si>
    <t>ESG 6
ESG 7
ESG 8</t>
  </si>
  <si>
    <t>(d)</t>
  </si>
  <si>
    <t>Policies and procedures relating to direct and indirect engagement with new or existing counterparties on their strategies to mitigate and reduce environmental risks</t>
  </si>
  <si>
    <t>Governance</t>
  </si>
  <si>
    <t>(e)</t>
  </si>
  <si>
    <t>Responsibilities of the management body for setting the risk framework, supervising and managing the implementation of the objectives, strategy and policies in the context of environmental risk management covering relevant transmission channels</t>
  </si>
  <si>
    <t>(f)</t>
  </si>
  <si>
    <t>Management body's integration of short-, medium- and long-term effects of environmental factors and risks, organisational structure both within business lines and internal control functions</t>
  </si>
  <si>
    <t>(g)</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</si>
  <si>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</si>
  <si>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</si>
  <si>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</si>
  <si>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Content page</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</si>
  <si>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</si>
  <si>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</si>
  <si>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</si>
  <si>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</si>
  <si>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</si>
  <si>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</si>
  <si>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</si>
  <si>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</si>
  <si>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</si>
  <si>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ESG 5</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</si>
  <si>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</si>
  <si>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</si>
  <si>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</si>
  <si>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</si>
  <si>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</si>
  <si>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</si>
  <si>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</si>
  <si>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</si>
  <si>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</si>
  <si>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</si>
  <si>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</si>
  <si>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</si>
  <si>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Social risk - table 2</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</si>
  <si>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</si>
  <si>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</si>
  <si>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</si>
  <si>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</si>
  <si>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</si>
  <si>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</si>
  <si>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</si>
  <si>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</si>
  <si>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</si>
  <si>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</si>
  <si>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</si>
  <si>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</si>
  <si>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</si>
  <si>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</si>
  <si>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</si>
  <si>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</si>
  <si>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</si>
  <si>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</si>
  <si>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</si>
  <si>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</si>
  <si>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</si>
  <si>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</si>
  <si>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</si>
  <si>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</si>
  <si>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</si>
  <si>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</si>
  <si>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</si>
  <si>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</si>
  <si>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</si>
  <si>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</si>
  <si>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ESG1 - Banking book - Climate change transition risk: Credit quality of exposures by sector, emissions and residual maturity</t>
  </si>
  <si>
    <t>Sector/subsector</t>
  </si>
  <si>
    <t>Of which exposures towards companies</t>
  </si>
  <si>
    <t>excluded from EU Paris-aligned</t>
  </si>
  <si>
    <t>Benchmarks aligned Benchmarks in</t>
  </si>
  <si>
    <t>Accumulated impairment, accumulated negative changes in fair value due to</t>
  </si>
  <si>
    <t>GHG financed emissions (scope 1, scope 2 and scope 3</t>
  </si>
  <si>
    <t>GHG emissions (column i): gross</t>
  </si>
  <si>
    <t xml:space="preserve">accordance with points (d) to (g) of Article </t>
  </si>
  <si>
    <t>credit risk and provisions</t>
  </si>
  <si>
    <t>emissions of the counterparty) (in tons of CO2 equivalent)</t>
  </si>
  <si>
    <t>carrying amount percentage of</t>
  </si>
  <si>
    <t>12.1 and in accordance with Article 12.2</t>
  </si>
  <si>
    <t>Of which environmentally</t>
  </si>
  <si>
    <t>Of which non-performing</t>
  </si>
  <si>
    <t>Of which scope 3</t>
  </si>
  <si>
    <t>the portfolio derived from</t>
  </si>
  <si>
    <t>Average weighted</t>
  </si>
  <si>
    <t>of Climate Benchmark Standards Regulation</t>
  </si>
  <si>
    <t xml:space="preserve"> sustainable (CCM)</t>
  </si>
  <si>
    <t>Of which stage 2 exposures</t>
  </si>
  <si>
    <t>financed emissions</t>
  </si>
  <si>
    <t>company-specific reporting</t>
  </si>
  <si>
    <t>&gt; 5 year &lt;= 10 years</t>
  </si>
  <si>
    <t>&gt; 10 year &lt;= 20 years</t>
  </si>
  <si>
    <t>&gt; 20 years</t>
  </si>
  <si>
    <r>
      <t>Exposures towards sectors that highly contribute to climate change</t>
    </r>
    <r>
      <rPr>
        <b/>
        <vertAlign val="superscript"/>
        <sz val="8"/>
        <rFont val="Arial"/>
        <family val="2"/>
      </rPr>
      <t>1</t>
    </r>
  </si>
  <si>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</si>
  <si>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</si>
  <si>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</si>
  <si>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</si>
  <si>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</si>
  <si>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</si>
  <si>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</si>
  <si>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</si>
  <si>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</si>
  <si>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</si>
  <si>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</si>
  <si>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</si>
  <si>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</si>
  <si>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</si>
  <si>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</si>
  <si>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</si>
  <si>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</si>
  <si>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</si>
  <si>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</si>
  <si>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</si>
  <si>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</si>
  <si>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</si>
  <si>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</si>
  <si>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</si>
  <si>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</si>
  <si>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</si>
  <si>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</si>
  <si>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</si>
  <si>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</si>
  <si>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</si>
  <si>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</si>
  <si>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</si>
  <si>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</si>
  <si>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</si>
  <si>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</si>
  <si>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</si>
  <si>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</si>
  <si>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</si>
  <si>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</si>
  <si>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</si>
  <si>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</si>
  <si>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</si>
  <si>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</si>
  <si>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</si>
  <si>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</si>
  <si>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</si>
  <si>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</si>
  <si>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</si>
  <si>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</si>
  <si>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</si>
  <si>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</si>
  <si>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Exposures towards sectors other than those that highly contribute to climate change</t>
    </r>
    <r>
      <rPr>
        <b/>
        <vertAlign val="superscript"/>
        <sz val="8"/>
        <color theme="1"/>
        <rFont val="Arial"/>
        <family val="2"/>
      </rPr>
      <t>1</t>
    </r>
  </si>
  <si>
    <t>K - Financial and insurance activities</t>
  </si>
  <si>
    <t>Exposures to other sectors (NACE codes J, M - U)</t>
  </si>
  <si>
    <t>TOTAL</t>
  </si>
  <si>
    <t>ESG2 - Banking book - Climate change transition risk: Loans collateralised by immovable property - Energy efficiency of the collateral</t>
  </si>
  <si>
    <t>Total gross carrying amount amount (in NOK million)</t>
  </si>
  <si>
    <t>Level of energy efficiency (EP score in kWh/m² of collateral)</t>
  </si>
  <si>
    <t>Level of energy efficiency (EPC label of collateral)</t>
  </si>
  <si>
    <t>Without EPC label of collateral</t>
  </si>
  <si>
    <t>Of which level of</t>
  </si>
  <si>
    <t>energy efficiency (EP</t>
  </si>
  <si>
    <t>&gt; 100; &lt;= 200</t>
  </si>
  <si>
    <t>&gt; 200; &lt;= 300</t>
  </si>
  <si>
    <t>&gt; 300; &lt;= 400</t>
  </si>
  <si>
    <t>&gt; 400; &lt;= 500</t>
  </si>
  <si>
    <r>
      <t>score in kWh/m</t>
    </r>
    <r>
      <rPr>
        <vertAlign val="superscript"/>
        <sz val="8"/>
        <rFont val="Arial"/>
        <family val="2"/>
      </rPr>
      <t>2</t>
    </r>
    <r>
      <rPr>
        <sz val="8"/>
        <rFont val="Arial"/>
        <family val="2"/>
      </rPr>
      <t xml:space="preserve"> of</t>
    </r>
  </si>
  <si>
    <t>0; &lt;= 100</t>
  </si>
  <si>
    <t>&gt; 500</t>
  </si>
  <si>
    <t>A</t>
  </si>
  <si>
    <t>B</t>
  </si>
  <si>
    <t>C</t>
  </si>
  <si>
    <t>D</t>
  </si>
  <si>
    <t>E</t>
  </si>
  <si>
    <t>F</t>
  </si>
  <si>
    <t>G</t>
  </si>
  <si>
    <t>collateral) estimated</t>
  </si>
  <si>
    <t>Counterparty sector</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</si>
  <si>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</si>
  <si>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</si>
  <si>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</si>
  <si>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</si>
  <si>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</si>
  <si>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</si>
  <si>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ESG3 - Banking book - Climate change transition risk: Alignment metrics</t>
  </si>
  <si>
    <t>Portfolio gross carrying amount</t>
  </si>
  <si>
    <t>Sector</t>
  </si>
  <si>
    <t>NOK millIion</t>
  </si>
  <si>
    <r>
      <t>Alignment metric</t>
    </r>
    <r>
      <rPr>
        <vertAlign val="superscript"/>
        <sz val="8"/>
        <color theme="1"/>
        <rFont val="Arial"/>
        <family val="2"/>
      </rPr>
      <t>**</t>
    </r>
  </si>
  <si>
    <t>Year of reference</t>
  </si>
  <si>
    <r>
      <t>Distance to IEA NZE2050 in per cent</t>
    </r>
    <r>
      <rPr>
        <vertAlign val="superscript"/>
        <sz val="8"/>
        <color theme="1"/>
        <rFont val="Arial"/>
        <family val="2"/>
      </rPr>
      <t>2</t>
    </r>
  </si>
  <si>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</si>
  <si>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</si>
  <si>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</si>
  <si>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</si>
  <si>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</si>
  <si>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</si>
  <si>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</si>
  <si>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</si>
  <si>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</si>
  <si>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**Examples of metrics - non-exhaustive list. Institutions shall apply metrics defined by the IEA scenario</t>
  </si>
  <si>
    <t>IEA sector</t>
  </si>
  <si>
    <t>Column b - NACE Sectors (a minima) - Sectors required</t>
  </si>
  <si>
    <t>Sector in the template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</si>
  <si>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</si>
  <si>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</si>
  <si>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</si>
  <si>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</si>
  <si>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</si>
  <si>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</si>
  <si>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</si>
  <si>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</si>
  <si>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</si>
  <si>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</si>
  <si>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</si>
  <si>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Average tons pf CO2 per GJ. And Average share of high carbon technologies (ICE).</t>
  </si>
  <si>
    <t>cement</t>
  </si>
  <si>
    <t>aviation</t>
  </si>
  <si>
    <t>Average share of sustainable aviation fuels
and
Average tonnes of CO2 per passenger-km</t>
  </si>
  <si>
    <t>automotive</t>
  </si>
  <si>
    <t>Average tonnes of CO2 per passenger-km
and
Average share of high carbon technologies (ICE).</t>
  </si>
  <si>
    <t>ESG4 - Banking book - Climate change transition risk: Exposures to top 20 carbon-intensive firms</t>
  </si>
  <si>
    <t>Gross carrying amount towards the</t>
  </si>
  <si>
    <t>Gross carrying amount (aggregate)</t>
  </si>
  <si>
    <t>counterparties compared to total gross</t>
  </si>
  <si>
    <t>in NOK million</t>
  </si>
  <si>
    <r>
      <t>carrying amount (aggregate) in per cent</t>
    </r>
    <r>
      <rPr>
        <vertAlign val="superscript"/>
        <sz val="8"/>
        <color theme="1"/>
        <rFont val="Arial"/>
        <family val="2"/>
      </rPr>
      <t>1</t>
    </r>
  </si>
  <si>
    <t>Of which environmentally sustainable (CCM)</t>
  </si>
  <si>
    <t>Weighted average maturity</t>
  </si>
  <si>
    <t>Number of top 20 polluting firms included</t>
  </si>
  <si>
    <t>1 For counterparties among the top 20 carbon emitting companies in the world.</t>
  </si>
  <si>
    <t>Variable: Geographical area subject to climate change physical risk - acute and chronic events</t>
  </si>
  <si>
    <t>of which exposures sensitive to impact from climate change physical events</t>
  </si>
  <si>
    <t>Of which exposures</t>
  </si>
  <si>
    <t>Breakdown by maturity bucket</t>
  </si>
  <si>
    <t>sensitive to impact</t>
  </si>
  <si>
    <t>sensitive to impact both</t>
  </si>
  <si>
    <t>from chronic climate</t>
  </si>
  <si>
    <t>from acute climate</t>
  </si>
  <si>
    <t>from chronic and acute</t>
  </si>
  <si>
    <t>Stage 2</t>
  </si>
  <si>
    <t>non-performing</t>
  </si>
  <si>
    <t>change events</t>
  </si>
  <si>
    <t>climate change events</t>
  </si>
  <si>
    <t>Loans collateralised by residential immovable property</t>
  </si>
  <si>
    <t>Loans collateralised by commercial immovable property</t>
  </si>
  <si>
    <t>Repossessed collaterals</t>
  </si>
  <si>
    <t>Other relevant sectors (breakdown below where relevant)</t>
  </si>
  <si>
    <t>ESG6 - Summary of GAR KPIs</t>
  </si>
  <si>
    <r>
      <t>KPI</t>
    </r>
    <r>
      <rPr>
        <vertAlign val="superscript"/>
        <sz val="8"/>
        <color theme="1"/>
        <rFont val="Arial"/>
        <family val="2"/>
      </rPr>
      <t>1</t>
    </r>
  </si>
  <si>
    <t>Per cent</t>
  </si>
  <si>
    <t>Climate change mitigation</t>
  </si>
  <si>
    <t>Climate change adaptation</t>
  </si>
  <si>
    <t>Total (Climate change mitigation + Climate change adaptation)</t>
  </si>
  <si>
    <r>
      <t>Per cent coverage (over total assets)</t>
    </r>
    <r>
      <rPr>
        <vertAlign val="superscript"/>
        <sz val="8"/>
        <color theme="1"/>
        <rFont val="Arial"/>
        <family val="2"/>
      </rPr>
      <t>2</t>
    </r>
  </si>
  <si>
    <t>GAR stock</t>
  </si>
  <si>
    <t>GAR flow</t>
  </si>
  <si>
    <t>2 Per cent of assets covered by the KPI over banks´ total assets.</t>
  </si>
  <si>
    <t>ESG7 - Mitigating actions: Assets for the calculation of GAR</t>
  </si>
  <si>
    <t>Climate Change Mitigation (CCM)</t>
  </si>
  <si>
    <t>Climate Change Adaptation (CCA)</t>
  </si>
  <si>
    <t>TOTAL (CCM + CCA)</t>
  </si>
  <si>
    <t>Of which towards taxonomy relevant sectors (Taxonomy-eligible)</t>
  </si>
  <si>
    <t>Of which environmentally sustainable (Taxonomy-aligned)</t>
  </si>
  <si>
    <t>Total gross</t>
  </si>
  <si>
    <t xml:space="preserve">carrying amount </t>
  </si>
  <si>
    <t>specialised lending</t>
  </si>
  <si>
    <t>transitional</t>
  </si>
  <si>
    <t>enabling</t>
  </si>
  <si>
    <t>adaptation</t>
  </si>
  <si>
    <t>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</si>
  <si>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</si>
  <si>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</si>
  <si>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</si>
  <si>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</si>
  <si>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</si>
  <si>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</si>
  <si>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</si>
  <si>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</si>
  <si>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</si>
  <si>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</si>
  <si>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</si>
  <si>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</si>
  <si>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</si>
  <si>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</si>
  <si>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</si>
  <si>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</si>
  <si>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</si>
  <si>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</si>
  <si>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</si>
  <si>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</si>
  <si>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</si>
  <si>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</si>
  <si>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</si>
  <si>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</si>
  <si>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  </t>
  </si>
  <si>
    <r>
      <t>Other assets excluded from both the numerator and denominator for GAR</t>
    </r>
    <r>
      <rPr>
        <b/>
        <strike/>
        <sz val="8"/>
        <color rgb="FFFF0000"/>
        <rFont val="Arial"/>
        <family val="2"/>
      </rPr>
      <t xml:space="preserve"> </t>
    </r>
    <r>
      <rPr>
        <b/>
        <sz val="8"/>
        <color theme="1"/>
        <rFont val="Arial"/>
        <family val="2"/>
      </rPr>
      <t xml:space="preserve">calculation </t>
    </r>
  </si>
  <si>
    <t>Sovereigns</t>
  </si>
  <si>
    <t>Central banks exposure</t>
  </si>
  <si>
    <t>Trading book</t>
  </si>
  <si>
    <t>TOTAL ASSETS EXCLUDED FROM NUMERATOR AND DENOMINATOR</t>
  </si>
  <si>
    <t>TOTAL ASSETS</t>
  </si>
  <si>
    <t>ESG8 - GAR</t>
  </si>
  <si>
    <t>r</t>
  </si>
  <si>
    <t>s</t>
  </si>
  <si>
    <t>t</t>
  </si>
  <si>
    <t>u</t>
  </si>
  <si>
    <t>v</t>
  </si>
  <si>
    <t>w</t>
  </si>
  <si>
    <t>x</t>
  </si>
  <si>
    <t>y</t>
  </si>
  <si>
    <t>z</t>
  </si>
  <si>
    <t>aa</t>
  </si>
  <si>
    <t>ab</t>
  </si>
  <si>
    <t>ac</t>
  </si>
  <si>
    <t>ad</t>
  </si>
  <si>
    <t>ae</t>
  </si>
  <si>
    <t>af</t>
  </si>
  <si>
    <t>KPIs on stock</t>
  </si>
  <si>
    <t>KPIs on flows</t>
  </si>
  <si>
    <t>Proportion of eligible assets funding taxonomy relevant sectors</t>
  </si>
  <si>
    <t>Proportion of new eligible assets funding taxonomy relevant sectors</t>
  </si>
  <si>
    <t>Of which environmentally sustainable</t>
  </si>
  <si>
    <t>transitional/</t>
  </si>
  <si>
    <t>Proportion of total</t>
  </si>
  <si>
    <t>Per cent (compared to total covered assets in the denominator)</t>
  </si>
  <si>
    <t>assets covered</t>
  </si>
  <si>
    <t>new assets covered</t>
  </si>
  <si>
    <t>GAR</t>
  </si>
  <si>
    <t>Loans and advances, debt securities and equity instruments not HfT eligible for GAR 
calculation</t>
  </si>
  <si>
    <t>Financial corporations</t>
  </si>
  <si>
    <t>of which management companies</t>
  </si>
  <si>
    <t>Non-financial corporations subject to NFRD disclosure obligations</t>
  </si>
  <si>
    <t>Local government financing</t>
  </si>
  <si>
    <t>ESG9 - Mitigating actions: BTAR</t>
  </si>
  <si>
    <t>ESG9.1 - Mitigating actions: Assets for the calculation of BTAR</t>
  </si>
  <si>
    <t>specialised</t>
  </si>
  <si>
    <t>carrying amount</t>
  </si>
  <si>
    <t>lending</t>
  </si>
  <si>
    <t>Total GAR Assets</t>
  </si>
  <si>
    <r>
      <t xml:space="preserve">Assets excluded from the numerator for GAR calculation (covered in the 
  denominator) </t>
    </r>
    <r>
      <rPr>
        <b/>
        <sz val="8"/>
        <rFont val="Arial"/>
        <family val="2"/>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</si>
  <si>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</si>
  <si>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</si>
  <si>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</si>
  <si>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</si>
  <si>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</si>
  <si>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ESG9.2 - BTAR per cent</t>
  </si>
  <si>
    <t>Disclosure reference date T: KPIs on stock</t>
  </si>
  <si>
    <t>Disclosure reference date T: KPIs on flows</t>
  </si>
  <si>
    <t>Proportion</t>
  </si>
  <si>
    <t>of total new</t>
  </si>
  <si>
    <t>assets</t>
  </si>
  <si>
    <t>Per cent  (compared to total covered assets in the denominator)</t>
  </si>
  <si>
    <t>BTAR</t>
  </si>
  <si>
    <t>EU Non-financial corporations not subject to NFRD disclosure obligations</t>
  </si>
  <si>
    <t>Non-EU country counterparties not subject to NFRD disclosure obligations</t>
  </si>
  <si>
    <t>ESG9.3 - Summary table - BTAR per cent</t>
  </si>
  <si>
    <t>KPI</t>
  </si>
  <si>
    <t>Climate change</t>
  </si>
  <si>
    <t>coverage (over</t>
  </si>
  <si>
    <t>Climate change mitigation (CCM)</t>
  </si>
  <si>
    <t>adaptation (CCA)</t>
  </si>
  <si>
    <t>(CCM + CCA)</t>
  </si>
  <si>
    <t>total assets)</t>
  </si>
  <si>
    <t>BTAR stock</t>
  </si>
  <si>
    <t>BTAR flow</t>
  </si>
  <si>
    <t>ESG10 - Other climate change mitigating actions that are not covered in the EU Taxonomy</t>
  </si>
  <si>
    <t xml:space="preserve">This template covers other climate change mitigating actions and includes exposures of the institutions that are not taxonomy-aligned as referred to in Regulation (EU) 2020/852 but that still support counterparties in the transition and adaptation process for the objectives of climate change mitigation and climate change adaptation. </t>
  </si>
  <si>
    <t>Type of risk mitigated</t>
  </si>
  <si>
    <t>Qualitative information on the nature</t>
  </si>
  <si>
    <t>Type of financial instrument</t>
  </si>
  <si>
    <t>Type of counterparty</t>
  </si>
  <si>
    <t>(NOK million)</t>
  </si>
  <si>
    <t>(Climate change transition risk)</t>
  </si>
  <si>
    <t>(Climate change physical risk)</t>
  </si>
  <si>
    <t>of the mitigating actions</t>
  </si>
  <si>
    <t xml:space="preserve">Loans (e.g. green, sustainable, 
sustainability-linked under standards 
other than the EU standards) </t>
  </si>
  <si>
    <t>Yes</t>
  </si>
  <si>
    <t>No</t>
  </si>
  <si>
    <t>Bonds classified as green, social or sustainability-linked by Bloomberg</t>
  </si>
  <si>
    <t>Of which building renovation loans</t>
  </si>
  <si>
    <t>Other counterparties</t>
  </si>
  <si>
    <t>Green loans include the following categories:
Loans for new and existing buildings which meet the criteria for substantial contribution to climate change mitigation under the EU taxonomy.
Loans for renovation of buildings leading to minimum 30% reduction in calculated delivered energy, and green loans for energy efficiency measures for buildings which meet the criteria for substantial contribution to climate change mitigation under the EU taxonomy.
Loans for vessels and vehicles with zero direct (tailpipe) emission.
Loans to finance investments and projects across industries/sectors listed in DNBs Sustainable Product Framework, with SPO provided by Sustainalytics.
Loans to finance investments and projects that are externally verified as taxonomy-aligned.
Sustainability-linked loans include loans across all sectors and industries to improve sustainability performance along sector-specific, material KPIs. Emission reductions 
(scope 1, 2, 3, intensity and absolute) are the most common KPIs in the SLL portfolio. </t>
  </si>
  <si>
    <t>IRRBB1 - Interest rate risks of non-trading book activities</t>
  </si>
  <si>
    <t>All figures in the table are based on underlying positions and simulations at the end of the period.</t>
  </si>
  <si>
    <t>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t>
  </si>
  <si>
    <t>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</si>
  <si>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</si>
  <si>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</si>
  <si>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</si>
  <si>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</si>
  <si>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</si>
  <si>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</si>
  <si>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</si>
  <si>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</si>
  <si>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</si>
  <si>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(amounts in million)</t>
  </si>
  <si>
    <t>Ordinary shares</t>
  </si>
  <si>
    <t xml:space="preserve">Additional Tier 1 capital </t>
  </si>
  <si>
    <t xml:space="preserve">Subordinated loans </t>
  </si>
  <si>
    <t>Senior non preferred loans</t>
  </si>
  <si>
    <t>Senior preferred restricted</t>
  </si>
  <si>
    <t>NOK Notes</t>
  </si>
  <si>
    <t>SEK Notes</t>
  </si>
  <si>
    <t>USD Notes</t>
  </si>
  <si>
    <t>NOK loan</t>
  </si>
  <si>
    <t>SEK loan</t>
  </si>
  <si>
    <t>EUR loan</t>
  </si>
  <si>
    <t>JPY Loan</t>
  </si>
  <si>
    <t>1. Issuer</t>
  </si>
  <si>
    <t>2. Unique identifier (e.g. CUSIP, ISIN, or Bloomberg identifier for private placement)</t>
  </si>
  <si>
    <t>NO0010031479</t>
  </si>
  <si>
    <t>NO0013013888</t>
  </si>
  <si>
    <t>NO0013013904</t>
  </si>
  <si>
    <t>NO0013013870</t>
  </si>
  <si>
    <t>NO0013013896</t>
  </si>
  <si>
    <t>NO0012618984</t>
  </si>
  <si>
    <t>NO0012618992</t>
  </si>
  <si>
    <t>NO0012740119</t>
  </si>
  <si>
    <t>NO0012740101</t>
  </si>
  <si>
    <t>NO0012811829</t>
  </si>
  <si>
    <t>NO0010885205</t>
  </si>
  <si>
    <t>NO0010891914</t>
  </si>
  <si>
    <t>NO0011204125</t>
  </si>
  <si>
    <t>NO0013167114</t>
  </si>
  <si>
    <t>NO0013167122</t>
  </si>
  <si>
    <t>NO0010883341</t>
  </si>
  <si>
    <t>NO0011151672</t>
  </si>
  <si>
    <t>NO0011151680</t>
  </si>
  <si>
    <t>NO0011203374</t>
  </si>
  <si>
    <t>NO0012850603</t>
  </si>
  <si>
    <t>NO0012850611</t>
  </si>
  <si>
    <t>XS2180002409</t>
  </si>
  <si>
    <t>XS2408970759</t>
  </si>
  <si>
    <t>XS2408967375</t>
  </si>
  <si>
    <t>NO0012850629</t>
  </si>
  <si>
    <t>NO0012850637</t>
  </si>
  <si>
    <t>XS2560328648</t>
  </si>
  <si>
    <t>XS2521023965</t>
  </si>
  <si>
    <t>XS2589799407</t>
  </si>
  <si>
    <t>NO010885197</t>
  </si>
  <si>
    <t>NO0010891922</t>
  </si>
  <si>
    <t>NO0011203598</t>
  </si>
  <si>
    <t>XS2618844455</t>
  </si>
  <si>
    <t>XS2635428274</t>
  </si>
  <si>
    <t>US23329RAE62 / 23329PAF7</t>
  </si>
  <si>
    <t xml:space="preserve">US23329RAG11 / US23329PAG54 </t>
  </si>
  <si>
    <t>US25601C2B81 / US25601B2B00</t>
  </si>
  <si>
    <t>XS2306517876</t>
  </si>
  <si>
    <t>XS2352398171</t>
  </si>
  <si>
    <t>NO0011038317</t>
  </si>
  <si>
    <t>NO0011038309</t>
  </si>
  <si>
    <t>XS2432176100</t>
  </si>
  <si>
    <t>XS2528576569</t>
  </si>
  <si>
    <t>XS2528576213</t>
  </si>
  <si>
    <t>XS2521025408</t>
  </si>
  <si>
    <t>USR1655VAC20 / US23341CAC73</t>
  </si>
  <si>
    <t>XS2579898870</t>
  </si>
  <si>
    <t>XS2588099478</t>
  </si>
  <si>
    <t>XS2629017778</t>
  </si>
  <si>
    <t>CH1273429691</t>
  </si>
  <si>
    <t>XS2652069480</t>
  </si>
  <si>
    <t>XS2674637603</t>
  </si>
  <si>
    <t>XS2698148702</t>
  </si>
  <si>
    <t>NO0011087595</t>
  </si>
  <si>
    <t>XS2597696124</t>
  </si>
  <si>
    <t>XS2434831660</t>
  </si>
  <si>
    <t>XS2432567555</t>
  </si>
  <si>
    <t>XS2534985523</t>
  </si>
  <si>
    <t>CH1184694730</t>
  </si>
  <si>
    <t>XS2465774474</t>
  </si>
  <si>
    <t>XS2486092492</t>
  </si>
  <si>
    <t>CH1348614038</t>
  </si>
  <si>
    <t>NO0013223586</t>
  </si>
  <si>
    <t>2a. Public or private placement</t>
  </si>
  <si>
    <t>Public</t>
  </si>
  <si>
    <t>Norwegian</t>
  </si>
  <si>
    <t>English1</t>
  </si>
  <si>
    <t>3a. Contractual recognition of write down and conversion powers of resolution authorities</t>
  </si>
  <si>
    <t>Not applicable</t>
  </si>
  <si>
    <t>Regulatory treatment:</t>
  </si>
  <si>
    <t>Common Equity Tier 1</t>
  </si>
  <si>
    <t>Tier 2</t>
  </si>
  <si>
    <t>N/A</t>
  </si>
  <si>
    <t>6. Eligible at solo/(sub-)consolidated/ solo&amp;(sub-)consolidated</t>
  </si>
  <si>
    <t>Solo and consolidated</t>
  </si>
  <si>
    <t>7. Instrument type</t>
  </si>
  <si>
    <t>Common Equity Tier 1 instrument, CRR art 28</t>
  </si>
  <si>
    <t>Additional Tier 1 Instrument, CRR art 52</t>
  </si>
  <si>
    <t>Tier 2 instruments, CRR art 63</t>
  </si>
  <si>
    <t>Subortinated eligible liabilities instruments, CRR art 72b</t>
  </si>
  <si>
    <t>Eligible liabilities instruments, CRR art 72b para 3</t>
  </si>
  <si>
    <t xml:space="preserve">NOK 650 </t>
  </si>
  <si>
    <t>SEK 850, NOK 817</t>
  </si>
  <si>
    <t>NOK 1 100</t>
  </si>
  <si>
    <t>SEK 1 000, NOK 961</t>
  </si>
  <si>
    <t>NOK 2 750</t>
  </si>
  <si>
    <t>NOK 500</t>
  </si>
  <si>
    <t>NOK 950</t>
  </si>
  <si>
    <t>NOK 600</t>
  </si>
  <si>
    <t>NOK 2 300</t>
  </si>
  <si>
    <t>NOK 100</t>
  </si>
  <si>
    <t>NOK 300</t>
  </si>
  <si>
    <t>USD 700, NOK 7 383</t>
  </si>
  <si>
    <t>NOK 2 500</t>
  </si>
  <si>
    <t>NOK 2 350</t>
  </si>
  <si>
    <t>NOK 450</t>
  </si>
  <si>
    <t>NOK 650</t>
  </si>
  <si>
    <t>SEK 1 500, NOK 1 544</t>
  </si>
  <si>
    <t>SEK 1 600, NOK 1 579</t>
  </si>
  <si>
    <t>SEK 500, NOK 494</t>
  </si>
  <si>
    <t>SEK 700, NOK 691</t>
  </si>
  <si>
    <t>EUR 750, NOK 7 772</t>
  </si>
  <si>
    <t>JPY 9 000, NOK 638</t>
  </si>
  <si>
    <t>JPY 12 500, NOK 953</t>
  </si>
  <si>
    <t>NOK 350</t>
  </si>
  <si>
    <t>NOK 150</t>
  </si>
  <si>
    <t>JPY 27 000, NOK 2 136</t>
  </si>
  <si>
    <t>EUR 500, NOK 5 812</t>
  </si>
  <si>
    <t>NOK 1 000</t>
  </si>
  <si>
    <t>NOK 800</t>
  </si>
  <si>
    <t>NOK 1 500</t>
  </si>
  <si>
    <t>9a. Issue price</t>
  </si>
  <si>
    <t>Various</t>
  </si>
  <si>
    <t>9b. Redemption price</t>
  </si>
  <si>
    <t>10. Accounting classification</t>
  </si>
  <si>
    <t>Shareholder's equity</t>
  </si>
  <si>
    <t>Liability - amortised cost</t>
  </si>
  <si>
    <t>Liability - fair value option</t>
  </si>
  <si>
    <t>11. Original date of issuance</t>
  </si>
  <si>
    <t>17 June 2020</t>
  </si>
  <si>
    <t>11 January 2022</t>
  </si>
  <si>
    <t>30 May 2024</t>
  </si>
  <si>
    <t>28 May 2020</t>
  </si>
  <si>
    <t>19 January 2022</t>
  </si>
  <si>
    <t>12 May 2023</t>
  </si>
  <si>
    <t>13 June 2023</t>
  </si>
  <si>
    <t>12. Perpetual or dated</t>
  </si>
  <si>
    <t>Perpetual</t>
  </si>
  <si>
    <t>Dated</t>
  </si>
  <si>
    <t>13. Original maturity date</t>
  </si>
  <si>
    <t>No maturity</t>
  </si>
  <si>
    <t>28 May 2030</t>
  </si>
  <si>
    <t>Interest Payment Date falling in or nearest to May 2033</t>
  </si>
  <si>
    <t>25 February 2033</t>
  </si>
  <si>
    <t>24 May 2033</t>
  </si>
  <si>
    <t>17 June 2030</t>
  </si>
  <si>
    <t>14 January 2032</t>
  </si>
  <si>
    <t>Interest Payment Date falling in or nearest to February 2029</t>
  </si>
  <si>
    <t>Interest Payment Date falling in or nearest to June  2029</t>
  </si>
  <si>
    <t>Interest Payment Date falling on or nearest to 9 October 2026</t>
  </si>
  <si>
    <t>14. Issuer call subject to prior supervisory approval</t>
  </si>
  <si>
    <t>15. Optional call date, contingent call dates and redemption amount</t>
  </si>
  <si>
    <t>16. Subsequent call dates, if applicable</t>
  </si>
  <si>
    <t>Any interest payment date after 14 March 2029</t>
  </si>
  <si>
    <t>Any interest payment date after 18 February 2028</t>
  </si>
  <si>
    <t>Any interest payment date after 4 May 2028</t>
  </si>
  <si>
    <t>Any interest payment date after 20 July 2028</t>
  </si>
  <si>
    <t>Any interest payment date after 17 June 2025</t>
  </si>
  <si>
    <t>Any interest payment date after 28 August 2025</t>
  </si>
  <si>
    <t>Any interest payment date after 14 January 2027</t>
  </si>
  <si>
    <t>Any interest payment date after 27 August 2029</t>
  </si>
  <si>
    <t>Any interest payment date after 30 November 2029</t>
  </si>
  <si>
    <t>Any interest payment date after the interest payment date in May 2025</t>
  </si>
  <si>
    <t>Any interest payment date after 17 February 2027</t>
  </si>
  <si>
    <t>Any interest payment date after 19 April 2027</t>
  </si>
  <si>
    <t>None</t>
  </si>
  <si>
    <t>Every interest payment date thereafter</t>
  </si>
  <si>
    <t>On every interest payment date after 7 May 2029</t>
  </si>
  <si>
    <t>Coupons/dividends:</t>
  </si>
  <si>
    <t>17. Fixed or floating dividend/coupon</t>
  </si>
  <si>
    <t>Floating</t>
  </si>
  <si>
    <t>Fixed to floating</t>
  </si>
  <si>
    <t>Fixed</t>
  </si>
  <si>
    <t>18. Coupon rate and any related index</t>
  </si>
  <si>
    <t>7.686% until 14 March 2029. Thereafter 3-month NIBOR + 350 bps</t>
  </si>
  <si>
    <t>6.888% until 14 March 2029. Thereafter 3-month STIBOR + 350 bps</t>
  </si>
  <si>
    <t>3-month NIBOR + 350 bps</t>
  </si>
  <si>
    <t>3-month STIBOR + 350</t>
  </si>
  <si>
    <t>3-month NIBOR + 375 bps</t>
  </si>
  <si>
    <t>6.72% until 18 Februray 2028. Thereafter 3-month NIBOR + 375 bps</t>
  </si>
  <si>
    <t>7.75% until 4 May 2028. Thereafter 3-month NIBOR + 400 bps</t>
  </si>
  <si>
    <t>3-month NIBOR + 400 bps</t>
  </si>
  <si>
    <t>3-month NIBOR + 310 bps</t>
  </si>
  <si>
    <t>3-month NIBOR + 300 bps</t>
  </si>
  <si>
    <t>3-month NIBOR + 260 bps</t>
  </si>
  <si>
    <t>5.888% until 27 August 2029. Thereafter 3-month STIBOR + 310 bps</t>
  </si>
  <si>
    <t>3-month STIBOR + 310 bps</t>
  </si>
  <si>
    <t>3-month NIBOR + 230 bps</t>
  </si>
  <si>
    <t>3-month NIBOR + 100 bps</t>
  </si>
  <si>
    <t>Fixed 2.72%. Reset after 17 February 2027: 3-month NIBOR + 100 bps</t>
  </si>
  <si>
    <t>3-month NIBOR + 105 bps</t>
  </si>
  <si>
    <t>3-month NIBOR + 175 bps</t>
  </si>
  <si>
    <t>3-month STIBOR + 235 bps</t>
  </si>
  <si>
    <t>3-month STIBOR + 95 bps</t>
  </si>
  <si>
    <t>3-month STIBOR + 180 bps</t>
  </si>
  <si>
    <t>Fixed 1.350%. Reset after first call date: JGB 0.2 06/20/32 (JB367) + 135.4 bps</t>
  </si>
  <si>
    <t>Fixed 1.650%. Reset after first call date: JGB 0.5 12/20/32 (JB369) + 146.1 bps</t>
  </si>
  <si>
    <t>3-month NIBOR + 160 bps</t>
  </si>
  <si>
    <t>3-month NIBOR + 125 bps</t>
  </si>
  <si>
    <t>3-month NIBOR + 108 bps</t>
  </si>
  <si>
    <t>Fixed 1.5%. Reset after first call date: JGB 0.5 03/20/33 (JB370) + 136 bps</t>
  </si>
  <si>
    <t>1.127%. Reset after call date: CMT Rate + 85bps.</t>
  </si>
  <si>
    <t>1.535%. Reset after call date: CMT Rate + 72 bps.</t>
  </si>
  <si>
    <t>1.605%. Reset after call date: CMT Rate + 68 bps.</t>
  </si>
  <si>
    <t>0.250%. Reset after call date: 3-month EURIBOR + 53 bps</t>
  </si>
  <si>
    <t>0.300%. Reset after call date: JGB 0.1 03/20/27 (JB346) + 39.5 bps</t>
  </si>
  <si>
    <t>3-month NIBOR + 72 bps</t>
  </si>
  <si>
    <t>2.25%. Reset after call date: 3-month NIBOR + 72 bps</t>
  </si>
  <si>
    <t>3-month STIBOR + 113 bps</t>
  </si>
  <si>
    <t>4.12%. Reset after call date: 3-month STIBOR + 113 bps</t>
  </si>
  <si>
    <t>4%. Reset after call date: UKT 1.500% due July 2026 + 215 bps</t>
  </si>
  <si>
    <t>5.896%. Reset after call date: SOFR +195 bps</t>
  </si>
  <si>
    <t>3.625%. Reset after call date: 3-month EURIBOR + 63 bps</t>
  </si>
  <si>
    <t>0.70%. Reset after call date: JGB 0.1 06/20/28 (JGB351) + 68.5 bps</t>
  </si>
  <si>
    <t>4.5%. Reset after call date: 3-month EURIBOR + 100 bps</t>
  </si>
  <si>
    <t>1.1%. Reset after call date: JGB 0.1 09/20/29 (JGB356) + 78.2 bps</t>
  </si>
  <si>
    <t>4.625%. Reset after call date: 3-month EURIBOR + 130 bps</t>
  </si>
  <si>
    <t>2%. Reset after call date: 3-month NIBOR + 63 bps</t>
  </si>
  <si>
    <t>4%. Reset after call date: 3m EURIBOR +65bps</t>
  </si>
  <si>
    <t>3-month STIBOR +44bps</t>
  </si>
  <si>
    <t>0.375%. Reset after call date: 3m EURIBOR +32bps</t>
  </si>
  <si>
    <t>3.125%. Reset after call date: 3m EURIBOR +77bps</t>
  </si>
  <si>
    <t xml:space="preserve">1.1675%. </t>
  </si>
  <si>
    <t>2.625%. Reset after call date: UKT + 135bps</t>
  </si>
  <si>
    <t>1.625%. Reset after call date: 3m EURIBOR + 58bps</t>
  </si>
  <si>
    <t xml:space="preserve">1.695%. </t>
  </si>
  <si>
    <t>3-month NIBOR +84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</si>
  <si>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</si>
  <si>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</si>
  <si>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</si>
  <si>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</si>
  <si>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</si>
  <si>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</si>
  <si>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</si>
  <si>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</si>
  <si>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</si>
  <si>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Noncumulative</t>
  </si>
  <si>
    <t>Cumulative</t>
  </si>
  <si>
    <t>Convertible or non-convertible:</t>
  </si>
  <si>
    <r>
      <t>23. Convertible or non-convertible</t>
    </r>
    <r>
      <rPr>
        <vertAlign val="superscript"/>
        <sz val="8"/>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</si>
  <si>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</si>
  <si>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</si>
  <si>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</si>
  <si>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</si>
  <si>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</si>
  <si>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</si>
  <si>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</si>
  <si>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</si>
  <si>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</si>
  <si>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</si>
  <si>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</si>
  <si>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</si>
  <si>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</si>
  <si>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Temporary</t>
  </si>
  <si>
    <r>
      <t>34. If temporary write-down, description of revaluation mechanism</t>
    </r>
    <r>
      <rPr>
        <vertAlign val="superscript"/>
        <sz val="8"/>
        <color theme="1"/>
        <rFont val="Arial"/>
        <family val="2"/>
      </rPr>
      <t>4</t>
    </r>
  </si>
  <si>
    <t>See footnote 4</t>
  </si>
  <si>
    <t>34a. Type of subordination (only for eligible liabilities)</t>
  </si>
  <si>
    <t>Contractual</t>
  </si>
  <si>
    <t>34b. Ranking of the instrument in normal insolvency proceedings</t>
  </si>
  <si>
    <t>Common Equity Tier 1 capital</t>
  </si>
  <si>
    <t>Subordinated eligible liabilities</t>
  </si>
  <si>
    <t>Senior unsecured debt</t>
  </si>
  <si>
    <t>35. Position in subordination hierarchy in liquidation (specify
        instrument type immediately senior to instrument)</t>
  </si>
  <si>
    <t xml:space="preserve">Senior unsecured liabilities </t>
  </si>
  <si>
    <t>Retail deposits not covered by deposit guarantee scheme</t>
  </si>
  <si>
    <t>36. Non-compliant transitioned features</t>
  </si>
  <si>
    <t>37. If yes, specify non-compliant features</t>
  </si>
  <si>
    <t>37a. Link to the full terms and conditions of the instrument</t>
  </si>
  <si>
    <t xml:space="preserve">https://www.ir.dnb.no/funding-and-rating/funding-programmes </t>
  </si>
  <si>
    <t>See footnotes on separate page.</t>
  </si>
  <si>
    <t xml:space="preserve">1 Except for (i) the status and ranking/subordination clause, (ii) the loss absortion following trigger event clause, (iii) the discretionary reinstatement of the notes clause, (iv) any other write-down or conversion of the notes and (v) the meetings of holders clause, which are governed by the laws of Norway.
2 Except for (i) the status and ranking/subordination clause, (ii) the no right of set-off clause, (iii) the contractual recognition of Norwegian loss absorption powers clause and (iv) any other write-down or conversion of the notes, which are governed by the laws of Norway.
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
4 Fully discretionary reinstatement pro rata with any written-down AT1 instruments that are to be reinstated out of the same profits. Subject to the maximum write-up amount and to the maximum distributable amount. </t>
  </si>
  <si>
    <t>DNB Boligkreditt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</si>
  <si>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</si>
  <si>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 xml:space="preserve">Other equity </t>
  </si>
  <si>
    <t>Intangible assets including goodwill</t>
  </si>
  <si>
    <t xml:space="preserve">   Additional value adjustments (AVA)</t>
  </si>
  <si>
    <t>Group contributions</t>
  </si>
  <si>
    <t xml:space="preserve">Common equity Tier 1 capital </t>
  </si>
  <si>
    <t>Common equity Tier 1 capital ratio, (in per cent)</t>
  </si>
  <si>
    <t>Tier 1 capital ratio (in per cent)</t>
  </si>
  <si>
    <t>Capital ratio (in per cent)</t>
  </si>
  <si>
    <t>Exposure at</t>
  </si>
  <si>
    <t xml:space="preserve">Average </t>
  </si>
  <si>
    <t>default EAD</t>
  </si>
  <si>
    <t>Corporate</t>
  </si>
  <si>
    <t>Retail - secured by immovable property</t>
  </si>
  <si>
    <t xml:space="preserve">   Central and regional government</t>
  </si>
  <si>
    <t xml:space="preserve">Retail </t>
  </si>
  <si>
    <t xml:space="preserve">   Exposures in default</t>
  </si>
  <si>
    <t>KM1 – Key metrics Boligkreditt</t>
  </si>
  <si>
    <t xml:space="preserve">Additional own funds requirements to address risks other than the risk of excessive leverage (%) </t>
  </si>
  <si>
    <t>OV1 – Overview of risk exposure amounts, Boligkreditt</t>
  </si>
  <si>
    <t xml:space="preserve">Credit risk (excluding CCR) </t>
  </si>
  <si>
    <t>Other adjustments</t>
  </si>
  <si>
    <t>(General provisions deducted in determining Tier 1 capital and specific provisions associated with off-balance sheet exposures)   
  associated with off-balance sheet exposures deducted in determining Tier 1 capital)</t>
  </si>
  <si>
    <t>CQ3: Credit quality of performing and non-performing exposures by past due days (annualy)</t>
  </si>
  <si>
    <t xml:space="preserve">Accumulated impairment, accumulated negative changes in fair value </t>
  </si>
  <si>
    <t xml:space="preserve"> due to credit risk and provisions</t>
  </si>
  <si>
    <t xml:space="preserve">Non-performing exposures – accumulated impairment, </t>
  </si>
  <si>
    <t xml:space="preserve">accumulated negative changes </t>
  </si>
  <si>
    <t xml:space="preserve">stage 1 </t>
  </si>
  <si>
    <t xml:space="preserve">stage 2 </t>
  </si>
  <si>
    <t xml:space="preserve">stage 3 </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</si>
  <si>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</si>
  <si>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secured by</t>
  </si>
  <si>
    <t>Unsecured</t>
  </si>
  <si>
    <t>Secured</t>
  </si>
  <si>
    <t xml:space="preserve">financial </t>
  </si>
  <si>
    <t>credit</t>
  </si>
  <si>
    <t>collateral</t>
  </si>
  <si>
    <t>DNB</t>
  </si>
  <si>
    <t>Mailing address:</t>
  </si>
  <si>
    <t>P.O. Box 1600 Sentrum</t>
  </si>
  <si>
    <t>N-0021 Oslo</t>
  </si>
  <si>
    <t>Visiting address:</t>
  </si>
  <si>
    <t>Dronning Eufemias gate 30</t>
  </si>
  <si>
    <t>Bjørvika, Oslo</t>
  </si>
  <si>
    <t>dnb.no</t>
  </si>
  <si>
    <t>Governance risk - table 3</t>
  </si>
  <si>
    <t>+47 99 15 24 02</t>
  </si>
  <si>
    <t>3 The derogation referred to in Article 7 is applied to these entities.</t>
  </si>
  <si>
    <t xml:space="preserve">30 June 2024 </t>
  </si>
  <si>
    <t xml:space="preserve">30 March 2024 </t>
  </si>
  <si>
    <t xml:space="preserve">Weighted value </t>
  </si>
  <si>
    <t xml:space="preserve">≥ 1 year </t>
  </si>
  <si>
    <t xml:space="preserve">(Most junior) </t>
  </si>
  <si>
    <t xml:space="preserve">CET1 capital </t>
  </si>
  <si>
    <t xml:space="preserve">Additional Tier 1 </t>
  </si>
  <si>
    <t xml:space="preserve">capital instruments </t>
  </si>
  <si>
    <t xml:space="preserve">Tier 2 capital </t>
  </si>
  <si>
    <t xml:space="preserve">instruments </t>
  </si>
  <si>
    <t xml:space="preserve">Non-preferred </t>
  </si>
  <si>
    <t xml:space="preserve">senior debt </t>
  </si>
  <si>
    <t xml:space="preserve">(Most senior) </t>
  </si>
  <si>
    <t xml:space="preserve">Unsecured and </t>
  </si>
  <si>
    <t xml:space="preserve">unsubordinated debt </t>
  </si>
  <si>
    <t xml:space="preserve">MB Supervisory </t>
  </si>
  <si>
    <t xml:space="preserve">MB Management </t>
  </si>
  <si>
    <t xml:space="preserve">function  </t>
  </si>
  <si>
    <t xml:space="preserve">Other senior </t>
  </si>
  <si>
    <t xml:space="preserve">management </t>
  </si>
  <si>
    <t xml:space="preserve">Other identified staff </t>
  </si>
  <si>
    <t xml:space="preserve">Ref. template CC2 </t>
  </si>
  <si>
    <t>Investments accounted for by the equity method</t>
  </si>
  <si>
    <t>Shareholdings</t>
  </si>
  <si>
    <t>Financial assets, customers bearing the risk</t>
  </si>
  <si>
    <t>Investment properties</t>
  </si>
  <si>
    <t>Assets held for sale</t>
  </si>
  <si>
    <t>Non-controlling interests</t>
  </si>
  <si>
    <t>Korea</t>
  </si>
  <si>
    <t>Romania</t>
  </si>
  <si>
    <t>Belgium</t>
  </si>
  <si>
    <t>Central and regional government</t>
  </si>
  <si>
    <t>Initial stock of non-performing loans and advances</t>
  </si>
  <si>
    <t>Inflows to non-performing portfolios</t>
  </si>
  <si>
    <t>Outflows from non-performing portfolios</t>
  </si>
  <si>
    <t>Final stock of non-performing loans and advances</t>
  </si>
  <si>
    <r>
      <t>NACE Sectors (a minima)</t>
    </r>
    <r>
      <rPr>
        <vertAlign val="superscript"/>
        <sz val="8"/>
        <color theme="1"/>
        <rFont val="Arial"/>
        <family val="2"/>
      </rPr>
      <t>1</t>
    </r>
  </si>
  <si>
    <t>Commercial real estate</t>
  </si>
  <si>
    <t xml:space="preserve">Point (f) of Article 442 </t>
  </si>
  <si>
    <t xml:space="preserve">      Outflows due to write-offs</t>
  </si>
  <si>
    <t xml:space="preserve">      Outflow due to other situations</t>
  </si>
  <si>
    <t xml:space="preserve">Bonds (e.g. green, sustainable, 
sustainability-linked under standards 
other than the EU standards) </t>
  </si>
  <si>
    <t>ESG5 - Banking book - Climate change physical risk: Exposures subject to physical risk - NO</t>
  </si>
  <si>
    <r>
      <t>kgCO</t>
    </r>
    <r>
      <rPr>
        <i/>
        <vertAlign val="subscript"/>
        <sz val="8"/>
        <color theme="1"/>
        <rFont val="Arial"/>
        <family val="2"/>
      </rPr>
      <t>2</t>
    </r>
    <r>
      <rPr>
        <i/>
        <sz val="8"/>
        <color theme="1"/>
        <rFont val="Arial"/>
        <family val="2"/>
      </rPr>
      <t>/KWh</t>
    </r>
  </si>
  <si>
    <r>
      <t>gCO</t>
    </r>
    <r>
      <rPr>
        <i/>
        <vertAlign val="subscript"/>
        <sz val="8"/>
        <color theme="1"/>
        <rFont val="Arial"/>
        <family val="2"/>
      </rPr>
      <t>2</t>
    </r>
    <r>
      <rPr>
        <i/>
        <sz val="8"/>
        <color theme="1"/>
        <rFont val="Arial"/>
        <family val="2"/>
      </rPr>
      <t>/Km</t>
    </r>
  </si>
  <si>
    <r>
      <t>gCO</t>
    </r>
    <r>
      <rPr>
        <i/>
        <vertAlign val="subscript"/>
        <sz val="8"/>
        <color theme="1"/>
        <rFont val="Arial"/>
        <family val="2"/>
      </rPr>
      <t>2</t>
    </r>
    <r>
      <rPr>
        <i/>
        <sz val="8"/>
        <color theme="1"/>
        <rFont val="Arial"/>
        <family val="2"/>
      </rPr>
      <t>/pkm</t>
    </r>
  </si>
  <si>
    <r>
      <t>tCO</t>
    </r>
    <r>
      <rPr>
        <i/>
        <vertAlign val="subscript"/>
        <sz val="8"/>
        <color theme="1"/>
        <rFont val="Arial"/>
        <family val="2"/>
      </rPr>
      <t>2</t>
    </r>
    <r>
      <rPr>
        <i/>
        <sz val="8"/>
        <color theme="1"/>
        <rFont val="Arial"/>
        <family val="2"/>
      </rPr>
      <t>/t</t>
    </r>
  </si>
  <si>
    <r>
      <t>kgCO</t>
    </r>
    <r>
      <rPr>
        <i/>
        <vertAlign val="subscript"/>
        <sz val="8"/>
        <color theme="1"/>
        <rFont val="Arial"/>
        <family val="2"/>
      </rPr>
      <t>2</t>
    </r>
    <r>
      <rPr>
        <i/>
        <sz val="8"/>
        <color theme="1"/>
        <rFont val="Arial"/>
        <family val="2"/>
      </rPr>
      <t>/m</t>
    </r>
    <r>
      <rPr>
        <i/>
        <vertAlign val="superscript"/>
        <sz val="8"/>
        <color theme="1"/>
        <rFont val="Arial"/>
        <family val="2"/>
      </rPr>
      <t>2</t>
    </r>
  </si>
  <si>
    <t>Institution's integration in their governance arrangements governance performance of the counterparty, including committees of the highest governance body, committees responsible for decision-making on economic, environmental, and social topics</t>
  </si>
  <si>
    <t>This template covers the gross carrying amount of loans collateralised with immovable property with a breakdown by EPC label and energy efficiency.</t>
  </si>
  <si>
    <t>The data coverage and quality for energy consumption and EPC labels for the portfolio of properties outside Norway is low. We will continue to improve data for our international portfolio.</t>
  </si>
  <si>
    <t>This template covers transition risk in the banking book showing information on assets that highly contribute to climate change.</t>
  </si>
  <si>
    <t>Due to lack of data, NACE codes combined with a conservative approach, has been used for the exposure presented in column b,'Of which exposures towards companies excluded from EU Paris-aligned Benchmarks in accordance with points (d) to (g) of Article 12.1 and in accordance with Article 12.2 of Climate Benchmark Standards Regulation'. We continue the work to increase the data quality for the assessment of these exposures.</t>
  </si>
  <si>
    <t>Column i-k, 'GHG financed emissions (scope 1, scope 2 and scope 3 emissions of the counterparty) (in tons of CO2 equivalent)' are calculated using the PCAF (Partnership for Carbon Accounting Financials) methodology and in line with the Group's overall methodology for emission calculations. For selected portfolios, where the coverage for counterparties with reported emissions or physical activity data is high, and the Exiobase factors in the PCAF database for the sector are clearly not representative for our counterparties, we have applied economic emission factors based on extrapolation from the relevant portfolio instead of Exiobase economic emission factors. For more details see DNBs sustainable ambitions and Transition plan publised on dnb.no/sustainability-reports.</t>
  </si>
  <si>
    <t xml:space="preserve">Where exposures have no stated maturity, the amount has been disclosed in the maturity bucket '&gt; 20 years'. </t>
  </si>
  <si>
    <t>1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</si>
  <si>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Due to the limited availability of reported physical activity data, our emission intensities and alignment metrics are solely based on counterparties with the necessary data. This ensures the accuracy of the reported metrics.</t>
  </si>
  <si>
    <t>1 List of NACE sectors below.</t>
  </si>
  <si>
    <t>2 PiT distance to 2030 NZE2050 scenario in per cent  (for each metric).</t>
  </si>
  <si>
    <t>The source for top 20 companies is based on Climate Accountability Institute 2018. All companies within the top 20 list are screened against our portfolio on a top level, including all subsidiaries.</t>
  </si>
  <si>
    <t>In the loan portfolio, assessments of physical risk are conducted for the real estate portfolio. These assessment makes use of data from the Eiendomsverdi property database, and data related to physical climate risk events is linked to properties through the Norwegian Land Register. Physical climate risk is further defined as chronic or acute risk.</t>
  </si>
  <si>
    <t>Chronic risk is based on assessment of two risk factors of sea level rise with different time horizons. Acute risk is based on a total of seven risk factors of avalanches, flood and landslides. The collateral is considered at risk when one of the risk factors are triggered. Maturity of the collateral is used to determine the time horizon used.</t>
  </si>
  <si>
    <t xml:space="preserve">Due to lack of data, the exposure to chronic and acute climate change events is only calculated for loans collateralised by residential and commercial immovable properties. Some of the exposure is seen in the sectors presented in the table, but due to the data quality, all loans collateralised by residential and commercial immovable properties are grouped into row 10 and 11. </t>
  </si>
  <si>
    <t>The mapping of climate data and assets other than real estate is an ongoing project which is expected  to improve. We continue to work on implementing geodata for our physical assets.</t>
  </si>
  <si>
    <t>The table show the consolidated portfolio of exposure sensitive to impact from climate change physical events. Due to lack of data on location of physical assets and risk, the data is only reported for our Norwegian-related portfolio.</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</si>
  <si>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</si>
  <si>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</si>
  <si>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 xml:space="preserve">CCA </t>
  </si>
  <si>
    <t>USD loan</t>
  </si>
  <si>
    <t>JPY loan</t>
  </si>
  <si>
    <t>GBP loan</t>
  </si>
  <si>
    <t>CHF loan</t>
  </si>
  <si>
    <t>CHF 220, NOK 2 621</t>
  </si>
  <si>
    <t>GBP 750, NOK 8 567</t>
  </si>
  <si>
    <t>EUR 750, NOK 7 619</t>
  </si>
  <si>
    <t>CHF 200, NOK 1 960</t>
  </si>
  <si>
    <t>EUR 1 250, NOK 12 860</t>
  </si>
  <si>
    <t>EUR 1 000, NOK 9 973</t>
  </si>
  <si>
    <t>SEK 1 200, NOK 1 156</t>
  </si>
  <si>
    <t>EUR 1 000, NOK 11 347</t>
  </si>
  <si>
    <t>EUR 750, NOK 8 876</t>
  </si>
  <si>
    <t>JPY 9 700, NOK 704</t>
  </si>
  <si>
    <t>EUR 1 000, NOK 11 296</t>
  </si>
  <si>
    <t>CHF 140, NOK 1 660</t>
  </si>
  <si>
    <t>JPY 6 000, NOK 478</t>
  </si>
  <si>
    <t>EUR 1 000, NOK 10 920</t>
  </si>
  <si>
    <t>JPY 10 000, NOK 759</t>
  </si>
  <si>
    <t>USD 900, NOK 9 373</t>
  </si>
  <si>
    <t>GBP 750, NOK 8 788</t>
  </si>
  <si>
    <t>SEK 2 000, NOK 1 864</t>
  </si>
  <si>
    <t>SEK 1 000, NOK 932</t>
  </si>
  <si>
    <t>EUR 75, NOK 747</t>
  </si>
  <si>
    <t>JPY 28 000, NOK 2 116</t>
  </si>
  <si>
    <t>EUR 1 000, NOK 10 293</t>
  </si>
  <si>
    <t>USD 750, NOK 6 577</t>
  </si>
  <si>
    <t>USD 1 000, NOK 8 303</t>
  </si>
  <si>
    <t>USD 1 000, NOK 9 007</t>
  </si>
  <si>
    <t>3. Governing law(s) of the instrument</t>
  </si>
  <si>
    <t>4.Current treatment taking into account, where applicable, transitional CRR rules</t>
  </si>
  <si>
    <t>5. Post-transitional CRR rules</t>
  </si>
  <si>
    <t>CH1371736781</t>
  </si>
  <si>
    <t>English2</t>
  </si>
  <si>
    <t>Eligible liabilities</t>
  </si>
  <si>
    <t xml:space="preserve">1.2925%. </t>
  </si>
  <si>
    <t>Convertible3</t>
  </si>
  <si>
    <t>9. Nominal amount of instrument (in currency of issuance and currency used for the reporting obligations) (in million)</t>
  </si>
  <si>
    <t>8. Amount recognised in regulatory capital or eligible liabilities  (in NOK million)</t>
  </si>
  <si>
    <t>On any date from and including 14 September 2028 and ending on (and including) 14 March 2029, at par. Tax and regulatory event calls included.</t>
  </si>
  <si>
    <t>On any date from and including 14 September 2028 and ending on (and including) 14 March 2029, at par.  Tax and regulatory event calls included.</t>
  </si>
  <si>
    <t>On any date from and including 18 August 2027 and ending on (and including) 18 February 2028, at par.  Tax and regulatory event calls included.</t>
  </si>
  <si>
    <t>On any date from and including 4 November 2027 and ending on (and including) 4 May 2028, at par.  Tax and regulatory event calls included.</t>
  </si>
  <si>
    <t>On any date from and including 20 January 2028 and ending on (and including) 20 July 2028, at par.  Tax and regulatory event calls included.</t>
  </si>
  <si>
    <t>17 June 2025 at par. Tax and regulatory event calls included.</t>
  </si>
  <si>
    <t>28 August 2025 at par. Tax and regulatory event calls included.</t>
  </si>
  <si>
    <t>14 January 2027 at par. Tax and regulatory event calls included.</t>
  </si>
  <si>
    <t>On any date from and including 27 February 2029 and ending on (and including) 27 August 2029, at par. Tax and regulatory event calls included.</t>
  </si>
  <si>
    <t>On any date from and including 30 May 2029 and ending on (and including) 30 November 2029, at par. Tax and regulatory event calls included.</t>
  </si>
  <si>
    <t>The interest payment date falling in (or nearest to) May 2025, at par. Tax and regulatory event calls included.</t>
  </si>
  <si>
    <t>On any date from and including 17 November 2026 and ending on (and including) 17 February 2027, at par. Tax and regulatory event calls included.</t>
  </si>
  <si>
    <t>On any date from and including 19 January 2027 and ending on (and including) 19 April 2027, at par. Tax and regulatory event calls included.</t>
  </si>
  <si>
    <t>On any date from and including 23 February 2028 and ending on (and including) 23 May 2028. Tax and regulatory event calls included.</t>
  </si>
  <si>
    <t>On any date from and including 28 November 2027  and ending on (and including) 28 Februar 2028. Tax and regulatory event calls included.</t>
  </si>
  <si>
    <t>On any date from and including 25 November 2027 and ending on (and including) 25 February 2028. Tax and regulatory event calls included.</t>
  </si>
  <si>
    <t>On any date from and including 24 February 2028 and ending on (and including) 24 May 2028. Tax and regulatory event calls included.</t>
  </si>
  <si>
    <t>17 June 2025. Tax and regulatory event calls included.</t>
  </si>
  <si>
    <t>28 August 2025. Tax and regulatory event calls included.</t>
  </si>
  <si>
    <t>14 January 2027. Tax and regulatory event calls included.</t>
  </si>
  <si>
    <t>On any date from and including 12 May 2028 and ending on (and including) 12 August 2028. Tax and regulatory event calls included.</t>
  </si>
  <si>
    <t>On any date from and including 13 June 2028 and ending on (and including) 13 September 2028. Tax and regulatory event calls included.</t>
  </si>
  <si>
    <t>16 September 2025. Tax and regulatory event calls included.</t>
  </si>
  <si>
    <t>25 May 2026. Tax and regulatory event calls included.</t>
  </si>
  <si>
    <t>30 March 2027. Tax and regulatory event calls included.</t>
  </si>
  <si>
    <t>23 February 2028. Tax and regulatory event calls included.</t>
  </si>
  <si>
    <t>11 June 2026. Tax and regulatory event calls included.</t>
  </si>
  <si>
    <t>29 June 2028. Tax and regulatory event calls included.</t>
  </si>
  <si>
    <t>N/A. Tax and regulatory event calls included.</t>
  </si>
  <si>
    <t>2 September 2025. Tax and regulatory event calls included.</t>
  </si>
  <si>
    <t>17 August 2026. Tax and regulatory event calls included.</t>
  </si>
  <si>
    <t>9 October 2025. Tax and regulatory event calls included.</t>
  </si>
  <si>
    <t>26 January 2026. Tax and regulatory event calls included.</t>
  </si>
  <si>
    <t>16 February 2026. Tax and regulatory event calls included.</t>
  </si>
  <si>
    <t>1 June 2027. Tax and regulatory event calls included.</t>
  </si>
  <si>
    <t>15 June 2027. Tax and regulatory event calls included.</t>
  </si>
  <si>
    <t>19 July 2027. Tax and regulatory event calls included.</t>
  </si>
  <si>
    <t>8 September 2028. Tax and regulatory event calls included.</t>
  </si>
  <si>
    <t>1 November 2028. Tax and regulatory event calls included.</t>
  </si>
  <si>
    <t>7 September 2026. Tax and regulatory event calls included.</t>
  </si>
  <si>
    <t>14 March 2028. Tax and regulatory event calls included.</t>
  </si>
  <si>
    <t>20 January 2027. Tax and regulatory event calls included.</t>
  </si>
  <si>
    <t>18 January 2027. Tax and regulatory event calls included.</t>
  </si>
  <si>
    <t>21 September 2026. Tax and regulatory event calls included.</t>
  </si>
  <si>
    <t>03 June 2026. Tax and regulatory event calls included.</t>
  </si>
  <si>
    <t>10 June 2025. Tax and regulatory event calls included.</t>
  </si>
  <si>
    <t>31 May 2025. Tax and regulatory event calls included.</t>
  </si>
  <si>
    <t>15 May 2029. Tax and regulatory event calls included.</t>
  </si>
  <si>
    <t>07 May 2029. Tax and regulatory event calls included.</t>
  </si>
  <si>
    <t>30 September 2024</t>
  </si>
  <si>
    <t xml:space="preserve">Non-eligible Tier 2 capital </t>
  </si>
  <si>
    <t>Non-eligible Additional Tier 1</t>
  </si>
  <si>
    <t>Own funds and eligible liabilities</t>
  </si>
  <si>
    <t xml:space="preserve">30 September 2024 </t>
  </si>
  <si>
    <t xml:space="preserve">31 December 2023  </t>
  </si>
  <si>
    <t>SEK 2000, NOK 2 044</t>
  </si>
  <si>
    <t>SEK 1 100, NOK 1 124</t>
  </si>
  <si>
    <t xml:space="preserve">Own fund requirements						</t>
  </si>
  <si>
    <t>31 December 2024</t>
  </si>
  <si>
    <t xml:space="preserve">31 December 2024 </t>
  </si>
  <si>
    <t>Specification of risk exposure amounts and capital requirements, 31 December 2024</t>
  </si>
  <si>
    <t xml:space="preserve"> 31 December 2024</t>
  </si>
  <si>
    <t>30 September</t>
  </si>
  <si>
    <t>2024 Q4</t>
  </si>
  <si>
    <t>Specification of risk exposure amounts and capital requirements as at 31 December 2024</t>
  </si>
  <si>
    <t>CCA – Disclosure of main features of regulatory own funds instruments and eligible liability instruments as at 31 December 2024</t>
  </si>
  <si>
    <t>DNB has no securitisation in the trading book as at 31 December 2024</t>
  </si>
  <si>
    <t>Not applicable as at 31 December 2024</t>
  </si>
  <si>
    <t>Securitisation exposures in the non-trading book and associated regulatory capital requirements - institution acting as investor</t>
  </si>
  <si>
    <t>Oslo, 18 March 2025</t>
  </si>
  <si>
    <t>DNB has no credit derivatives as at 31 December 2024</t>
  </si>
  <si>
    <t>DNB has no securitisation positions in default as at 31 December 2024</t>
  </si>
  <si>
    <t>Non-performing exposures – accumulated impairment,</t>
  </si>
  <si>
    <t>accumulated negative changes in fair value due to credit risk</t>
  </si>
  <si>
    <t>and provisions, impairment, accumulated negative changes</t>
  </si>
  <si>
    <t>Total exposures</t>
  </si>
  <si>
    <t>Retail (total)</t>
  </si>
  <si>
    <t>Wholesale (total)</t>
  </si>
  <si>
    <t>Institution acts as originator</t>
  </si>
  <si>
    <t>Institution acts as sponsor</t>
  </si>
  <si>
    <t>Institution acts as investor</t>
  </si>
  <si>
    <t>Traditional</t>
  </si>
  <si>
    <t>Synthetic</t>
  </si>
  <si>
    <t>Sub-total</t>
  </si>
  <si>
    <t>STS</t>
  </si>
  <si>
    <t>Non-STS</t>
  </si>
  <si>
    <t>of which SRT</t>
  </si>
  <si>
    <t xml:space="preserve">Traditional) transactions </t>
  </si>
  <si>
    <t xml:space="preserve">Synthetic transactions </t>
  </si>
  <si>
    <t>SEC3 - Securitisation exposures in the non-trading book and associated regulatory capital requirements - institution acting as originator or as sponsor</t>
  </si>
  <si>
    <t>SEC1 - Securitisation exposures in the non-trading book</t>
  </si>
  <si>
    <t>EU-p</t>
  </si>
  <si>
    <t>EU-q</t>
  </si>
  <si>
    <t>Exposure values (by RW bands/deductions)</t>
  </si>
  <si>
    <t>≤20% RW</t>
  </si>
  <si>
    <t>1250% RW/ deductions</t>
  </si>
  <si>
    <t>SEC-IRBA</t>
  </si>
  <si>
    <t>SEC-SA</t>
  </si>
  <si>
    <t>1250% RW</t>
  </si>
  <si>
    <t>Exposure values (by regulatory approach)</t>
  </si>
  <si>
    <t>RWEA (by regulatory approach)</t>
  </si>
  <si>
    <t>Capital charge after cap</t>
  </si>
  <si>
    <t>Re-securitisation</t>
  </si>
  <si>
    <t>Of which STS</t>
  </si>
  <si>
    <t>Wholesale</t>
  </si>
  <si>
    <t>Retail underlying</t>
  </si>
  <si>
    <t xml:space="preserve"> &gt;20% to 
50% RW</t>
  </si>
  <si>
    <t>50% RW</t>
  </si>
  <si>
    <t>&gt;50% to</t>
  </si>
  <si>
    <t xml:space="preserve"> 100% RW</t>
  </si>
  <si>
    <t xml:space="preserve"> &gt;100% to</t>
  </si>
  <si>
    <t xml:space="preserve"> &lt;1250% RW</t>
  </si>
  <si>
    <t>deductions</t>
  </si>
  <si>
    <t>SEC-ERBA</t>
  </si>
  <si>
    <t>(including IAA)</t>
  </si>
  <si>
    <t>1250% RW/</t>
  </si>
  <si>
    <t>Securitisation positions</t>
  </si>
  <si>
    <t>Voluntary - not reported as at 31 December 2024</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</si>
  <si>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3 871 024 million at end-December 2024, down from NOK 3 890 782 million in the second quarter of 2024. The change is mainly due to decrease in performing exposures in stage 1. Gross carrying amount of non-performing exposures amounted to NOK 27 633 million at end-December 2024, down from NOK 27 928 million in the second quarter of 2024. Related provisions are mainly on the same level as the second quarter of 2024. The macro forecasts remained relatively stable and did not have a significant impact on the portfolio.</t>
  </si>
  <si>
    <t>The risk exposure amount increased by NOK 11,2 billion from end-September, to NOK 1 121,1 billion at end-December. The main drivers for the increase were volume growth in the corporate portfolio and weakening of the Norwegian krone.</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</si>
  <si>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839 066 million at end-December 2024, up from NOK 806 547 million in the second quarter of 2024. Gross carrying amount of non-performing exposures amounted to NOK 2 634 million at end-December 2024, down from NOK 2 660 million in the second quarter of 2024. </t>
  </si>
  <si>
    <t>DNB (UK) LIMITED</t>
  </si>
  <si>
    <t>Fremtind Forsikring AS</t>
  </si>
  <si>
    <t>DNB Asset Management AB</t>
  </si>
  <si>
    <t>DNB Eiendomsutvikling AS</t>
  </si>
  <si>
    <t>Credit institutions - Parent</t>
  </si>
  <si>
    <t>The total of non-performing loans and advances to non-financial corporations amounted to NOK 17 368 million at end-December 2024, down from NOK 17 668 million in the second quarter of 2024.The industry with the highest share of non-performing loans and advances is Real estate activities. The industry Real estate activities amounted to NOK 3 089 million at end-December 2024, up from NOK 2 773 million in the second quarter of 2024. The areas with the highest share of non-performing loans and advances in relation to total loans and advances are Mining and quarrying (7 per cent) followed by Administrative and support service activities (6 per cent) and Education (5 per cent).</t>
  </si>
  <si>
    <t>This table presents the breakdown of DNB's cash outflows and cash inflows, as well as its available high-quality liquid assets (HQLA). The average Liquidity Coverage Ratio (LCR) in the fourth quarter of 2024 is 134.42 per cent. The average LCR is calculated based on monthly observations over the past twelve months.</t>
  </si>
  <si>
    <t>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113 per cent at end-2024, down from 115 in June 2024.</t>
  </si>
  <si>
    <t>12 December 2024</t>
  </si>
  <si>
    <t>12 March 2035</t>
  </si>
  <si>
    <t>XS2957442192</t>
  </si>
  <si>
    <t>XS2950722616</t>
  </si>
  <si>
    <t xml:space="preserve">31 Desember 2024 </t>
  </si>
  <si>
    <t xml:space="preserve">2 Method according to articles 36 and 48 of the CRR. Significant investments in financial sector entities above the threshold of 10 per cent of own Common (CET1), are deducted from capital and the amount 
   below the threshold is risk weighted 250 per cent </t>
  </si>
  <si>
    <t xml:space="preserve">Stage 2 ratio and non-performing ratio for the exposures towards sectors that highly contribute to climate change is 9.3 per cent and 1.8 per cent respectively at 31 December 2024, reduced from 10 per cent and 2.6 per cent compared to year-end 2023. </t>
  </si>
  <si>
    <t>The table shows the changes in gross carrying amount of non-perfoming loans and advances. Gross carrying amount of non-perfoming loans and advances amounted to NOK 24 459 million at end-December 2024, down from NOK 24 914 million in the second quarter of 2024. The decrease is mainly due to loans returned to performing status.</t>
  </si>
  <si>
    <t>Hungary</t>
  </si>
  <si>
    <t>Latvia</t>
  </si>
  <si>
    <t>South Africa</t>
  </si>
  <si>
    <t>The counter-cyclical capital buffer requirement in Norway is currently 2.5 per cent. Norges Bank emphasises that the Norwegian financial system is well equipped to withstand market turbulence. The requirement for DNB is the weighted average of the buffer rates for the countries where the bank has credit exposures. Several countries in which DNB has exposures have set the requirement to 0 per cent, and as a result, DNB's effective countercyclical buffer et the end of the fourth quarter 2024 was 2.18 per cent down from 2.22 at end June 2024.</t>
  </si>
  <si>
    <t>Own funds and eligible liabilities (as a percentage of TREA) available after meeting the resolution group’s requirements</t>
  </si>
  <si>
    <t>XS2831061796</t>
  </si>
  <si>
    <t>US23341CAG87/ USR1655VAG34</t>
  </si>
  <si>
    <t>US23341CAE30 / USR1655VAE85</t>
  </si>
  <si>
    <t>CHF 100, NOK xxxxx</t>
  </si>
  <si>
    <t>20 January 2023</t>
  </si>
  <si>
    <t>27 February 2024</t>
  </si>
  <si>
    <t>23 February 2023</t>
  </si>
  <si>
    <t>24 February 2023</t>
  </si>
  <si>
    <t>25 May 2021</t>
  </si>
  <si>
    <t>23 February 2021</t>
  </si>
  <si>
    <t>11 June 2021</t>
  </si>
  <si>
    <t>29 June 2021</t>
  </si>
  <si>
    <t>14 January 2022</t>
  </si>
  <si>
    <t>12 October 2022</t>
  </si>
  <si>
    <t>25 January 2023</t>
  </si>
  <si>
    <t>16 February 2023</t>
  </si>
  <si>
    <t>1 June 2023</t>
  </si>
  <si>
    <t>15 June 2023</t>
  </si>
  <si>
    <t>19 July 2023</t>
  </si>
  <si>
    <t>14 March 2023</t>
  </si>
  <si>
    <t>20 January 2022</t>
  </si>
  <si>
    <t>18 January 2022</t>
  </si>
  <si>
    <t>3 June 2022</t>
  </si>
  <si>
    <t>31 May 2022</t>
  </si>
  <si>
    <t>15 May 2024</t>
  </si>
  <si>
    <t>7 May 2024</t>
  </si>
  <si>
    <t>17 February 2032</t>
  </si>
  <si>
    <t>28 February 2033</t>
  </si>
  <si>
    <t>25 May 2027</t>
  </si>
  <si>
    <t>30 March 2028</t>
  </si>
  <si>
    <t>11 June 2027</t>
  </si>
  <si>
    <t>14 January 2038</t>
  </si>
  <si>
    <t>Interest Payment Date falling in or nearest to September</t>
  </si>
  <si>
    <t>26 January 2027</t>
  </si>
  <si>
    <t>16 February 2027</t>
  </si>
  <si>
    <t>1 June 2028</t>
  </si>
  <si>
    <t>15 June 2028</t>
  </si>
  <si>
    <t>19 July 2028</t>
  </si>
  <si>
    <t>14 March 2029</t>
  </si>
  <si>
    <t>20 January 2028</t>
  </si>
  <si>
    <t>18 January 2028</t>
  </si>
  <si>
    <t>3 June 2027</t>
  </si>
  <si>
    <t>10 June 2026</t>
  </si>
  <si>
    <t>31 May 2026</t>
  </si>
  <si>
    <t>15 May 2030</t>
  </si>
  <si>
    <t>7 May 2030</t>
  </si>
  <si>
    <t>5 March 2031</t>
  </si>
  <si>
    <t>Interest Payment Date falling on or nearest to 5 November 2030</t>
  </si>
  <si>
    <t>On any date from and including 12 December 2029 and ending on (and including) 12 March 2030. Tax and regulatory event calls included.</t>
  </si>
  <si>
    <t>29 November 2029. Tax and regulatory event calls included.</t>
  </si>
  <si>
    <t>05 March 2030. Tax and regulatory event calls included.</t>
  </si>
  <si>
    <t>5 November 2029. Tax and regulatory event calls included.</t>
  </si>
  <si>
    <t>Any interest payment date after the interest date at (or nearest to) May 2025</t>
  </si>
  <si>
    <t>7.375 per cent per annum (“Initial Rate of Interest”) until the First Reset Date, payable</t>
  </si>
  <si>
    <t>annually. Reset every 5 years thereafter at 5y USD T + 271.7 bps</t>
  </si>
  <si>
    <t>Fixed 5.01%.</t>
  </si>
  <si>
    <t>Reset after 23 May 2028: 3-month NIBOR + 175 bps</t>
  </si>
  <si>
    <t>Fixed 1.598%.</t>
  </si>
  <si>
    <t>Reset after 17 February 2027: 3-month STIBOR + 95 bps</t>
  </si>
  <si>
    <t>Fixed 4.905%.</t>
  </si>
  <si>
    <t>Reset after 23 May 2028: 3-month STIBOR + 180 bps</t>
  </si>
  <si>
    <t>Fixed 4.625%</t>
  </si>
  <si>
    <t>Reset after call date: 5-year EUR Mid-swap + 200 bps</t>
  </si>
  <si>
    <t>Fixed 5%</t>
  </si>
  <si>
    <t>Fixed 1.7%. Reset after first call date: JGB 0.9 09/20/34 (JP1103761QA5) + 100 bps</t>
  </si>
  <si>
    <t>3%. Reset after call date: 3-month EURIBOR + 90 bps</t>
  </si>
  <si>
    <t>SOFR + 106bps</t>
  </si>
  <si>
    <t>4.853%. Reset after call date: SOFR +1.05%.</t>
  </si>
  <si>
    <t>JPY 19 500,            NOK 1 422</t>
  </si>
  <si>
    <t>EUR 1 000, NOK 11 659</t>
  </si>
  <si>
    <t>USD 1 150, NOK 12 627</t>
  </si>
  <si>
    <t>USD 350, NOK 3 843</t>
  </si>
  <si>
    <t>The gross carrying amount of the collateral obtained by taking possession amounted to NOK 139 million at end-December 2024, down from NOK 2 616 million in the second quarter of 2024. The change is mainly due to decrease in movable property.</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</si>
  <si>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839 066 million at end-December 2024 up from 772 624 million at end-December 2023. Non-performing exposures amounted to NOK 2 694 million at end-December 2024, up from NOK 2 090 million at end-December 2023. </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</si>
  <si>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2024, pledged assets amounted to NOK 464 billion, corresponding to 13 per cent of the DNB Group’s balance sheet, compared with NOK 409 billion and 12 per cent, respectively, the previous year.</t>
  </si>
  <si>
    <t xml:space="preserve">Not applicable </t>
  </si>
  <si>
    <t>The quarterly capital figures include  interim profits reduced by the dividend pay-out ratio, calculated as the average of the pay-out ratio for the last three years.</t>
  </si>
  <si>
    <t xml:space="preserve">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3 271 million at end-December 2024, up from NOK 3 268 million in the second quarter 2024. The increase is due to non-performing forborne loans and advances to households. </t>
  </si>
  <si>
    <t xml:space="preserve">The table shows the total amount of on-balance-sheet and off-balance-sheet exposures under the scope of prudential consolidation after specific credit risk adjustments and after the application of conversion factors. </t>
  </si>
  <si>
    <t xml:space="preserve">The decrease in exposure volumes from the second quarter were mainly caused by exchange rate effects and central banks deposits which decreased by NOK 315 billion. </t>
  </si>
  <si>
    <t xml:space="preserve">DNB Boligkreditt is DNB Group's only significant subsidiary as at 31 December 2024. Large subsidiaries of EU (EEC) parent institutions shall disclose information specified in Articles 437, 438, 440, 442, 450, 451, 451a and 453 on an individual basis. </t>
  </si>
  <si>
    <t>The table below gives an overview of the capital situation for DNB Bank ASA solo and DNB Group (regulatory consolidation).</t>
  </si>
  <si>
    <t>The institution-specific countercyclical buffer requirement amounted to 2,18 per cent in the fourth quarter of 2024. This requirement is set as the weighted average of the prevailing countercyclical buffer requirements in the countries in which the bank operates. The additional own funds requirements based on the annual SREP was lowered to 1,7 per cent from 2,00 the previous year. The overall capital requirement was 19,55 per cent at end-December 2024.</t>
  </si>
  <si>
    <t xml:space="preserve"> Specialised lending and equity exposures under the simple riskweighted approach</t>
  </si>
  <si>
    <t xml:space="preserve">EAD from derivatives accounts for 54 per cent of the EAD from counterparty credit risk at year-end 2024 and the remainder from securities financing transactions and repurchase agreements. DNB enters into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</si>
  <si>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 xml:space="preserve">The leverage ratio was 6,86 per cent at the end of December 2024, up from 6.33 per cent in September and 6,75 at year-end 2023.              </t>
  </si>
  <si>
    <t>Securitisation exposures in the non-trading book and associated regulatory capitalrequirements-institution acting as 
   originator or as sponsor</t>
  </si>
  <si>
    <t>Column h-n only covers actual ECP labels, estimated EPC labels are reported in column o 'Without EPC label of collateral'.</t>
  </si>
  <si>
    <t>The calculations include exposures as of 31 December 2024 and emission data based on the latest reports from the counterparties.</t>
  </si>
  <si>
    <t>This template provides information on exposures on loans collateralised with immovable property and on repossessed real estate collateral that are exposed to chronic and acute climate-related hazards. As at 31 December 2024 DNB has no repossessed collateral in the banking book, this row is reported blank.</t>
  </si>
  <si>
    <t>The EAD of the IRB mortgage portfolio has an overall increase of 3,5 per cent since the second quarter of 2024. The mortgage portfolio has strong credit quality with 99,1 per cent of the volume categorized as low or moderate risk (PD &lt; 3 per cent. Finanstilsynet does not allow agreements in the retail mortgage loans portfolio to have a PD lower than 0,2 per cent. The performing mortgage portfolio has increased with 3,7 per cent EAD compared with the second quarter of  2024. The default mortgage portfolio has decreased by 4,7 per cent compared with the second quarter of 2024, however still from a very low nominal value. The defaulted portion of the total IRB mortgage EAD portfolio is limited to 0,30 per cent. The EAD of the IRB corporate portfolio has an overall increase of 9,8 per cent since the second quarter of 2024. The corporate portfolio has a strong credit quality with 94,1 per cent of the volume categorized as low or medium risk (PD &lt; 3,0 per cent). The defaulted portion of the corporate portfolio is 1,6 per cent.</t>
  </si>
  <si>
    <t>Note that there may be differences in sustainable financing volumes across the Group’s reporting. Disclosure in this template is based on on-balance sheet exposures as at 31 December 2024.</t>
  </si>
  <si>
    <t xml:space="preserve">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27 729 million at end-December 2024, down from NOK 28 012 million in the second quarter of 2024. The geographical area with the highest volume of non-performing exposures is Norway, while the areas with the highest share of non-performing exposures in relation to total exposures are Norway, Sweden and Other countries (1 per cent). Other countries are exposures to geographical areas that are not deemed material. </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</si>
  <si>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31 316 million in the fourth quarter of 2024, up from NOK 29 908 million at end-June 2024. The increase is due to performing forborne loans and advances to non-financial corporations.</t>
  </si>
  <si>
    <t>The following EU templates are not applicable for DNB as at 31 December 2024</t>
  </si>
  <si>
    <t>Disclosure of main features of regulatory capital instruments as at 31 December 2024</t>
  </si>
  <si>
    <t>Disclosure of main features of regulatory capital instruments – footnotes</t>
  </si>
  <si>
    <t xml:space="preserve">CR2 – Changes in the stock of non-performing loans and advances </t>
  </si>
  <si>
    <t>Sustainability risk</t>
  </si>
  <si>
    <t>DNB BoligkredittT AS</t>
  </si>
  <si>
    <t>DNB Bank Polska S.A.</t>
  </si>
  <si>
    <t>DNB Luxembourg S.A.</t>
  </si>
  <si>
    <t>DNB Invest Denmark AS</t>
  </si>
  <si>
    <t>DNB Markets INC</t>
  </si>
  <si>
    <t>DNB Capital LLC</t>
  </si>
  <si>
    <t>DNB Iinvest Holding AS</t>
  </si>
  <si>
    <t>DNB Gjenstandsadministrasjon AS</t>
  </si>
  <si>
    <t>DNB Sweden AB</t>
  </si>
  <si>
    <t>DNB Invest Sweden AB</t>
  </si>
  <si>
    <t>Eksportfinans ASA</t>
  </si>
  <si>
    <t>Luminor Group AB</t>
  </si>
  <si>
    <t>Vipps AS</t>
  </si>
  <si>
    <t>DNB Eiendom AS</t>
  </si>
  <si>
    <t>DNB Næringsmegling AS</t>
  </si>
  <si>
    <t>DNB Auto Finance OY</t>
  </si>
  <si>
    <t>DNB Baltic Invest AB</t>
  </si>
  <si>
    <t>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The purpose of variable remuneration associated with DNB’s financial and strategic objectives is to ensure that the remuneration scheme fosters performance that is consistent with the business strategy and risk appetite framework. 
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Changes were made to the instructions in 2023 to implement new regulations on remuneration according til CRD V.</t>
  </si>
  <si>
    <t>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The Board’s Compensation and Organisation Committee held six meetings in 2024.</t>
  </si>
  <si>
    <t>DNB surveys the entire organisation annually to identify risk takers based on criteria resulting from the circular on remuneration issued by Finanstilsynet and commission delegated regulation (EU) No ) 2021/923 For risk takers, the following main principles apply to variable remuneration:
The remuneration is earned over a period of two years.
Employees in independent control functions will receive no variable remuneration. 
50 per cent of the earned variable remuneration after tax is deferred and conditional and paid in the form of DNB shares. The remuneration paid in the form of shares is divided into four, subject to minimum holding periods, with one-forth payable each year over a period of four years, following ‘ex post’ assessments. For group management, 60 per cent of the earned variable remuneration after tax is deferred and conditional and paid in the form of DNB shares. The holding period for group management is also set to five years. 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</si>
  <si>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The Chief Risk Officer hereby attests the Pillar 3 disclosures. The disclosures have been prepared in accordance with the Capital Requirements Regulation and Directive (CRR and CRD). The Pillar 3 disclosures provide the basis for the risk and capital management statement as at 31 December 2024, for the DNB Group, and for DNB Boligkreditt AS where applicable, as required in this legislation and the European Banking Authority (EBA) 'Guidelines on disclosure requirements under Part Eight of Regulation (EU) No 575/2013'.</t>
  </si>
  <si>
    <t>Ch. 8: Sustainability risk</t>
  </si>
  <si>
    <t>Ch. 8 Sustainability risk</t>
  </si>
  <si>
    <t>Ch. 0: Risk statement from the Board of Directors
Ch. 8: Sustainability risk</t>
  </si>
  <si>
    <t>Ch. 8: Sustainability risk
Ch. 1: Risk management and control</t>
  </si>
  <si>
    <t>ESG 7
ESG 8
ESG 10</t>
  </si>
  <si>
    <t xml:space="preserve">'Strategy' and 'ESRS E1 Climate change' in DNB´s annual report 2024
'DNB’s sustainability ambitions' and  'DNB´s transition plan' published on dnb.no/sustainability-reports </t>
  </si>
  <si>
    <t xml:space="preserve">'ESRS E1 Climate change' in DNB´s annual report 2024
'DNB’s sustainability ambitions' and  'DNB's transition plan' published on dnb.no/sustainability-reports </t>
  </si>
  <si>
    <t>'ESRS E1 Climate change' and 'Disclosure of information in accordance with Article 8 of Regulation (EU) 2020/852 (the Taxonomy regulation)' in DNB´s annual report 2024</t>
  </si>
  <si>
    <t xml:space="preserve">'DNB's transition plan', 
'Sustainability in DNB's credit activities - Group instructions', 
'Assessment tool for CSR/ESG risk', 
'Group policy sustainability', 
'Group instructions for responsible investments', 
'Guidelines for voting in Norway' and 'Global voting guidelines' published on dnb.no/sustainability-reports </t>
  </si>
  <si>
    <t>'The Board of Directors’ report on corporate governance' and 'ESRS 2 General disclosures' in DNB´s annual report 2024</t>
  </si>
  <si>
    <t>'Corporate Governance at DNB' published on dnb.no/sustainability-reports</t>
  </si>
  <si>
    <t>'ESRS 2 General disclosures' in DNB´s annual report 2024 
'Group policy sustainability' and 'Corporate Governance at DNB' published on dnb.no/sustainability-reports</t>
  </si>
  <si>
    <t xml:space="preserve">'ESRS 2 General disclosures' in DNB´s annual report 2024 </t>
  </si>
  <si>
    <t>'ESRS 2 General disclosures' and 'ESRS E1 Climate change' in DNB´s annual report 2024</t>
  </si>
  <si>
    <t>ESRS E1 Climate change' and 'Disclosure of information in accordance with Article 8 of Regulation (EU) 2020/852 (the Taxonomy regulation) in DNB´s annual report 2024
'DNB's transition plan' published on dnb.no/sustainability-reports</t>
  </si>
  <si>
    <t xml:space="preserve">'Strategy' and 'ESRS S1 Own workforce' and 'ESRS S4 consumer and end-users' in DNB´s annual report 2024 
'DNB’s sustainability ambitions' published on dnb.no/sustainability-reports </t>
  </si>
  <si>
    <t xml:space="preserve">'ESRS S1 Own workforce' and 'ESRS S4 consumer and end-users' in DNB´s annual report 2024 
'DNB’s sustainability ambitions',
'Disclosure under the Norwegian Transparency Act 2024' published on dnb.no/sustainability-reports </t>
  </si>
  <si>
    <t>'ESRS 2 General discloures' in DNB´s annual report 2024
'Group policy sustainability',
'Group instructions for responsible investments',
'Sustainability in DNB's credit activities - Group instructions' published on dnb.no/sustainability-reports</t>
  </si>
  <si>
    <t xml:space="preserve">'ESRS 2 General discloures', 'ESRS S1 Own workforce' and 'ESRS S4 consumer and end-users' in DNB´s annual report 2024 
'DNB’s sustainability ambitions'
'Disclosure under the Norwegian Transparency Act 2024'
'Group policy sustainability' published on dnb.no/sustainability-reports </t>
  </si>
  <si>
    <t xml:space="preserve">'ESRS 2 General disclosures' in DNB´s annual report 2024 
'Group policy sustainability' published on dnb.no/sustainability-reports </t>
  </si>
  <si>
    <t>'Disclosure under the Norwegian Transparency Act 2024', 'Group policy sustainability', 'Group instructions for responsible investments' and 'Sustainability in DNB's credit activities - Group instructions' published on dnb.no/sustainability-reports</t>
  </si>
  <si>
    <t xml:space="preserve">'ESRS 2 General discloures', 'ESRS S1 Own workforce' and 'ESRS S4 consumer and end-users' in DNB´s annual report 2024 
'Group policy sustainability' 
'Sustainability in DNB's credit activities - Group instructions', 
'Group instructions for responsible investments' and 'Assessment tool for CSR/ESG risk' published on dnb.no/sustainability-reports 
</t>
  </si>
  <si>
    <t xml:space="preserve">'ESRS 2 General discloures', 'ESRS S1 Own workforce' and 'ESRS S4 consumer and end-users' in DNBs annual report 2024 
'Group policy sustainability' 
'Sustainability in DNB's credit activities - Group instructions', 
'Group instructions for responsible investments' and 'Assessment tool for CSR/ESG risk' published on dnb.no/sustainability-reports 
</t>
  </si>
  <si>
    <t xml:space="preserve">'Disclosure under the Norwegian Transparency Act 2024'
'Group policy sustainability'
'Sustainability in DNB's credit activities - Group instructions', 
'Group instructions for responsible investments' and 'Assessment tool for CSR/ESG risk' published on dnb.no/sustainability-reports </t>
  </si>
  <si>
    <t xml:space="preserve">'ESRS S1 Own workforce' and 'ESRS S4 Consumers and end-users', Annual report 2024 
'Disclosure under the Norwegian Transparency Act 2024'
'Group policy sustainability'
'Sustainability in DNB's credit activities - Group instructions', 
'Group instructions for responsible investments' and 'Assessment tool for CSR/ESG risk' published on dnb.no/sustainability-reports </t>
  </si>
  <si>
    <t xml:space="preserve">'Group policy sustainability', 'DNB’s ethical guidelines for third parties', 'Assessment tool for CSR/ESG risk', 'DNB’s ethical principles – Code of Conduct' and 'Corporate Governance at DNB' published on dnb.no/sustainability-reports </t>
  </si>
  <si>
    <t>'ESRS 2 General disclosures', Annual report 2024 
 'Group policy sustainability', 'DNB’s ethical guidelines for third parties', 'DNB’s ethical principles – Code of Conduct' and  'Corporate Governance at DNB' published on dnb.no/sustainability-reports</t>
  </si>
  <si>
    <t>'ESRS 2 General disclosures', Annual report 2024 
 'Group policy sustainability' and 'Corporate Governance at DNB' published on dnb.no/sustainability-reports</t>
  </si>
  <si>
    <t>'ESRS E1 Climate change' in DNB´s annual report 2024</t>
  </si>
  <si>
    <t xml:space="preserve">'ESRS E1 Climate change' in DNB´s annual report 2024
'Sustainability in DNB's credit activities - Group instructions' published on dnb.no/sustainability-reports </t>
  </si>
  <si>
    <t>DNB Venture AS</t>
  </si>
  <si>
    <t xml:space="preserve">Template 6-8 covers information on the Group’s taxonomy reporting. Turnover based KPI is used where available. For more information on consolidation and data limitations according to the EU taxonomy, see the sub-chapter 'EU taxonomy' in DNB´s annual report 2024 published at ir.dnb.no. </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</si>
  <si>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3 871 024 million at end-December 2024, up from NOK 3 633 965 million at end-December 2023. The increase is due to exposures not past due or past due less than 30 days. Non-performing exposures amounted to NOK 27 729 million at end-December 2024, down from 
NOK 29 982 million at end-December 2023. The decrease is due to non-financial corporations.</t>
  </si>
  <si>
    <t>Template 6-8 covers information on the Group’s taxonomy reporting. KPIs are turnover based. For more information on consolidation and data limitations regarding the EU taxonomy, see sub-chapter 'EU taxonomy' in DNB´s annual report 2024 on ir.dnb.no.</t>
  </si>
  <si>
    <t>1 Turnover based</t>
  </si>
  <si>
    <t>DNB has established targets for certain sectors using scenarios other than those provided by the IEA NZE2050. This is primarily for sectors where the IEA's scenarios lack sufficient detail. The sectors outlined in our Transition plan are based on a slightly different portfolio than the scope of this template. For more information on our sector-specific and 2030 targets, see the sub-chapter Climate change in DNB´s annual report 2024 at dnb.no/sustainability-reports.</t>
  </si>
  <si>
    <t>Residential mortgage</t>
  </si>
  <si>
    <t>Credit card</t>
  </si>
  <si>
    <t xml:space="preserve">Other retail exposures </t>
  </si>
  <si>
    <t>Loans to corporates</t>
  </si>
  <si>
    <t xml:space="preserve">Commercial mortgage </t>
  </si>
  <si>
    <t>Lease and receivables</t>
  </si>
  <si>
    <t>Other wholesale</t>
  </si>
  <si>
    <t>Article 449</t>
  </si>
  <si>
    <t>This template covers DNB’s exposure towards the top 20 carbon-intensive firms. The weighted average maturity give insight on how these exposures may be impacted by longer-term climate change transition risk. Read more about our decarbonisation of our portfolio and sectors in our transition plan and sub-chapter Climate change in DNBs annual report 2024 on dnb.no/sustainability-reports.</t>
  </si>
  <si>
    <t>For Energy Performance score in kWh/m² of collateral, the volumes have been calculated based on EPC label or estimated in absence of EPC label, based on average energy consumption from Enova. The extent to which volumes have been estimated are presented in row 5 for the EU area and row 10 for exposures in the non-EU area.</t>
  </si>
  <si>
    <t>'ESRS 2 General disclosures', Annual report 2024 
'Guidelines for the Remuneration of Executive and Non-executive Directors' published on dnb.no/en/about-us</t>
  </si>
  <si>
    <t>'ESRS 2 General disclosures' in DNBs annual report 2024 
'Guidelines for the Remuneration of Executive and Non-executive Directors' published on dnb.no/en/about-us</t>
  </si>
  <si>
    <t>Germany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</si>
</sst>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8">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_);_(* \(#,##0\);_(* &quot;-&quot;_);_(@_)"/>
    <numFmt numFmtId="165" formatCode="_(* #,##0.00_);_(* \(#,##0.00\);_(* &quot;-&quot;??_);_(@_)"/>
    <numFmt numFmtId="166" formatCode="&quot;kr&quot;\ #,##0.00;[Red]&quot;kr&quot;\ \-#,##0.00"/>
    <numFmt numFmtId="167" formatCode="_ * #,##0.00_ ;_ * \-#,##0.00_ ;_ * &quot;-&quot;??_ ;_ @_ "/>
    <numFmt numFmtId="168" formatCode="_-&quot;£&quot;* #,##0.00_-;\-&quot;£&quot;* #,##0.00_-;_-&quot;£&quot;* &quot;-&quot;??_-;_-@_-"/>
    <numFmt numFmtId="169" formatCode="#,##0_);\(#,##0\);&quot;&quot;\ "/>
    <numFmt numFmtId="170" formatCode="#,##0_);\(#,##0\);&quot;&quot;"/>
    <numFmt numFmtId="171" formatCode="_(* #,##0_);_(* \(#,##0\);_(* &quot;0&quot;_);_(@_)"/>
    <numFmt numFmtId="172" formatCode="_(* #,##0_);_(* \(#,##0\);_(* &quot;-&quot;??_);_(@_)"/>
    <numFmt numFmtId="173" formatCode="_(* #,##0.0_);_(* \(#,##0.0\);_(* &quot;0&quot;_);_(@_)"/>
    <numFmt numFmtId="174" formatCode="_ * #,##0_ ;_ * \-#,##0_ ;_ * &quot;-&quot;??_ ;_ @_ "/>
    <numFmt numFmtId="175" formatCode="_ * #,##0.0_ ;_ * \-#,##0.0_ ;_ * &quot;-&quot;??_ ;_ @_ "/>
    <numFmt numFmtId="176" formatCode="###0;###0"/>
    <numFmt numFmtId="177" formatCode="0.0"/>
    <numFmt numFmtId="178" formatCode="#,##0.0_);\(#,##0.0\)"/>
    <numFmt numFmtId="179" formatCode="&quot;£&quot;_(#,##0.00_);&quot;£&quot;\(#,##0.00\)"/>
    <numFmt numFmtId="180" formatCode="#,##0.0_)\x;\(#,##0.0\)\x"/>
    <numFmt numFmtId="181" formatCode="#,##0.0_)_x;\(#,##0.0\)_x"/>
    <numFmt numFmtId="182" formatCode="0.0_)\%;\(0.0\)\%"/>
    <numFmt numFmtId="183" formatCode="#,##0.0_)_%;\(#,##0.0\)_%"/>
    <numFmt numFmtId="184" formatCode="#,##0;\(#,##0\)"/>
    <numFmt numFmtId="185" formatCode="0\A"/>
    <numFmt numFmtId="186" formatCode="_(* #,##0.0_);_(* \(#,##0.0\);_(* &quot;-&quot;?_);@_)"/>
    <numFmt numFmtId="187" formatCode="0.0%"/>
    <numFmt numFmtId="188" formatCode="_(* #,##0.0_);_(* \(#,##0.00\);_(* &quot;-&quot;??_);_(@_)"/>
    <numFmt numFmtId="189" formatCode="General_)"/>
    <numFmt numFmtId="190" formatCode="0.000"/>
    <numFmt numFmtId="191" formatCode="&quot;fl&quot;#,##0_);\(&quot;fl&quot;#,##0\)"/>
    <numFmt numFmtId="192" formatCode="&quot;fl&quot;#,##0_);[Red]\(&quot;fl&quot;#,##0\)"/>
    <numFmt numFmtId="193" formatCode="&quot;fl&quot;#,##0.00_);\(&quot;fl&quot;#,##0.00\)"/>
    <numFmt numFmtId="194" formatCode="###0.0;\(###0.0\)"/>
    <numFmt numFmtId="195" formatCode="_-* #,##0.00\ _L_t_-;\-* #,##0.00\ _L_t_-;_-* &quot;-&quot;??\ _L_t_-;_-@_-"/>
    <numFmt numFmtId="196" formatCode="_(&quot;kr&quot;* #,##0.00_);_(&quot;kr&quot;* \(#,##0.00\);_(&quot;kr&quot;* &quot;-&quot;??_);_(@_)"/>
    <numFmt numFmtId="197" formatCode="_(&quot;kr&quot;* #,##0_);_(&quot;kr&quot;* \(#,##0\);_(&quot;kr&quot;* &quot;-&quo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809]d\ mmmm\ yyyy;@"/>
    <numFmt numFmtId="240" formatCode="@&quot;%&quot;"/>
    <numFmt numFmtId="241" formatCode="_-* #,##0_-;\-* #,##0_-;_-* &quot;-&quot;??_-;_-@_-"/>
    <numFmt numFmtId="242" formatCode="yyyy\-mm\-dd\ h:mm:ss"/>
    <numFmt numFmtId="243" formatCode="0000"/>
    <numFmt numFmtId="244" formatCode="_-* #,##0.00_р_._-;\-* #,##0.00_р_._-;_-* &quot;-&quot;??_р_._-;_-@_-"/>
    <numFmt numFmtId="245" formatCode="###0_);\(###0\);&quot;&quot;\ "/>
    <numFmt numFmtId="246" formatCode="#,##0.00_%_);\(#,##0.00\)_%;#,##0.00_%_);@_%_)"/>
    <numFmt numFmtId="247" formatCode="_-[$€-2]* #,##0.00_-;\-[$€-2]* #,##0.00_-;_-[$€-2]* &quot;-&quot;??_-"/>
    <numFmt numFmtId="248" formatCode="_([$€]* #,##0.00_);_([$€]* \(#,##0.00\);_([$€]* &quot;-&quot;??_);_(@_)"/>
    <numFmt numFmtId="249" formatCode="_([$€-2]\ * #.##0.00_);_([$€-2]\ * \(#.##0.00\);_([$€-2]\ * &quot;-&quot;??_)"/>
    <numFmt numFmtId="250" formatCode="#,##0;\-#,##0;&quot;&quot;"/>
    <numFmt numFmtId="251" formatCode="#,##0\x_);\(#,##0\x\)"/>
    <numFmt numFmtId="252" formatCode="#,##0.0\%_);\(#,##0.0\%\);#,##0.0\%_);@_)"/>
    <numFmt numFmtId="253" formatCode="_-* #,##0.00\ _k_r_-;\-* #,##0.00\ _k_r_-;_-* &quot;-&quot;??\ _k_r_-;_-@_-"/>
    <numFmt numFmtId="254" formatCode="#,##0.000_);\(#,##0.000\);&quot;&quot;\ "/>
    <numFmt numFmtId="255" formatCode="0\.00_);\(0\.00\);&quot; &quot;"/>
    <numFmt numFmtId="256" formatCode="0\.0_);\(0\.0\);&quot; &quot;"/>
    <numFmt numFmtId="257" formatCode="#,##0;\(#,##0\);&quot;&quot;\ "/>
    <numFmt numFmtId="258" formatCode="#,##0.00_);\(#,##0.00\);&quot;&quot;\ "/>
    <numFmt numFmtId="259" formatCode="#,##0.00;\(#,##0.00\);&quot;&quot;\ "/>
    <numFmt numFmtId="260" formatCode="#,##0.0000;\(#,##0.0000\);&quot;&quot;\ "/>
    <numFmt numFmtId="261" formatCode="_(* #,##0_);_(* \(#,##0\);_(* &quot;-&quot;_);@_)"/>
    <numFmt numFmtId="262" formatCode="_ * #,##0.00000000_ ;_ * \-#,##0.00000000_ ;_ * &quot;-&quot;??_ ;_ @_ "/>
    <numFmt numFmtId="263" formatCode="_ * ###0_ ;_ * \-###0_ ;_ * &quot;-&quot;??_ ;_ @_ "/>
    <numFmt numFmtId="264" formatCode="_-* #,##0_-;\-* #,##0_-;_-* &quot;-&quot;????_-;_-@_-"/>
    <numFmt numFmtId="265" formatCode="_(* #,##0.00_);_(* \(#,##0.00\);_(* &quot;-&quot;_);_(@_)"/>
    <numFmt numFmtId="266" formatCode="_-* #,##0.0_-;\-* #,##0.0_-;_-* &quot;-&quot;??_-;_-@_-"/>
    <numFmt numFmtId="267" formatCode="_ * #,##0_ ;_ * \(#,##0\)_ ;_ * &quot;-&quot;??_ ;_ @_ "/>
    <numFmt numFmtId="268" formatCode="_(* #,##0.0000_);_(* \(#,##0.0000\);_(* &quot;-&quot;??_);_(@_)"/>
    <numFmt numFmtId="269" formatCode="_-* #,##0.0000_-;\-* #,##0.0000_-;_-* &quot;-&quot;??_-;_-@_-"/>
    <numFmt numFmtId="270" formatCode="_-* #,##0.00000_-;\-* #,##0.00000_-;_-* &quot;-&quot;??_-;_-@_-"/>
    <numFmt numFmtId="271" formatCode="_-* #,##0.000_-;\-* #,##0.000_-;_-* &quot;-&quot;??_-;_-@_-"/>
    <numFmt numFmtId="272" formatCode="_-* #,##0.000_-;\-* #,##0.000_-;_-* &quot;-&quot;???_-;_-@_-"/>
    <numFmt numFmtId="273" formatCode="#,##0.00_);\(#,##0.00\);&quot;&quot;"/>
    <numFmt numFmtId="274" formatCode="0.0\ %"/>
    <numFmt numFmtId="275" formatCode="_ * #,##0.0000_ ;_ * \-#,##0.0000_ ;_ * &quot;-&quot;??_ ;_ @_ "/>
    <numFmt numFmtId="276" formatCode="#,##0.0"/>
    <numFmt numFmtId="277" formatCode="#,##0.000000"/>
    <numFmt numFmtId="278" formatCode="_(* #,##0.00_);_(* \(#,##0.00\);_(* &quot;0&quot;_);_(@_)"/>
    <numFmt numFmtId="279" formatCode="#,##0.0000_);\(#,##0.0000\);&quot;&quot;\ "/>
    <numFmt numFmtId="280" formatCode="0.0000000"/>
    <numFmt numFmtId="281" formatCode="#,##0.0_ ;\-#,##0.0\ "/>
    <numFmt numFmtId="282" formatCode="0.000000"/>
    <numFmt numFmtId="283" formatCode="0.000000E+00"/>
    <numFmt numFmtId="284" formatCode="0.000\ %"/>
    <numFmt numFmtId="285" formatCode="_-* #,##0.0000_-;\-* #,##0.0000_-;_-* &quot;-&quot;????_-;_-@_-"/>
    <numFmt numFmtId="286" formatCode="#,##0.000"/>
    <numFmt numFmtId="287" formatCode="#,##0_ ;\-#,##0\ "/>
  </numFmts>
  <fonts count="40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sz val="11"/>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2"/>
      <name val="Arial"/>
      <family val="2"/>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5"/>
      <color theme="1"/>
      <name val="Arial"/>
      <family val="2"/>
    </font>
    <font>
      <sz val="14"/>
      <color theme="1"/>
      <name val="Arial"/>
      <family val="2"/>
    </font>
    <font>
      <sz val="18"/>
      <color theme="1"/>
      <name val="Arial"/>
      <family val="2"/>
    </font>
    <font>
      <sz val="9"/>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sz val="7"/>
      <color rgb="FF000000"/>
      <name val="Arial"/>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vertAlign val="superscript"/>
      <sz val="8"/>
      <color theme="1"/>
      <name val="Arial"/>
      <family val="2"/>
    </font>
    <font>
      <i/>
      <strike/>
      <sz val="8"/>
      <name val="Arial"/>
      <family val="2"/>
    </font>
    <font>
      <b/>
      <i/>
      <sz val="8"/>
      <name val="Arial"/>
      <family val="2"/>
    </font>
    <font>
      <sz val="15"/>
      <color theme="1"/>
      <name val="Calibri"/>
      <family val="2"/>
      <scheme val="minor"/>
    </font>
    <font>
      <sz val="8"/>
      <color theme="1"/>
      <name val="Arial"/>
      <family val="2"/>
    </font>
    <font>
      <sz val="10"/>
      <name val="Arial"/>
      <family val="2"/>
    </font>
    <font>
      <b/>
      <sz val="16"/>
      <color rgb="FF007272"/>
      <name val="Arial"/>
      <family val="2"/>
    </font>
    <font>
      <b/>
      <u/>
      <sz val="8"/>
      <color indexed="21"/>
      <name val="Arial"/>
      <family val="2"/>
    </font>
    <font>
      <b/>
      <sz val="8"/>
      <color theme="0"/>
      <name val="Arial"/>
      <family val="2"/>
    </font>
    <font>
      <sz val="8"/>
      <color theme="1"/>
      <name val="Arial"/>
      <family val="2"/>
    </font>
    <font>
      <sz val="12"/>
      <color theme="1"/>
      <name val="Arial"/>
      <family val="2"/>
    </font>
    <font>
      <sz val="12"/>
      <color rgb="FF008080"/>
      <name val="Arial"/>
      <family val="2"/>
    </font>
    <font>
      <b/>
      <u/>
      <sz val="12"/>
      <color rgb="FF007272"/>
      <name val="Arial"/>
      <family val="2"/>
    </font>
    <font>
      <sz val="11"/>
      <color rgb="FF007272"/>
      <name val="Calibri"/>
      <family val="2"/>
      <scheme val="minor"/>
    </font>
    <font>
      <u/>
      <sz val="10"/>
      <color rgb="FF007272"/>
      <name val="Arial"/>
      <family val="2"/>
    </font>
    <font>
      <sz val="200"/>
      <color rgb="FF007272"/>
      <name val="Arial"/>
      <family val="2"/>
    </font>
    <font>
      <sz val="26"/>
      <color rgb="FF007272"/>
      <name val="Arial"/>
      <family val="2"/>
    </font>
    <font>
      <b/>
      <sz val="12"/>
      <color rgb="FF000000"/>
      <name val="Arial"/>
      <family val="2"/>
    </font>
    <font>
      <b/>
      <u/>
      <sz val="16"/>
      <color rgb="FF007272"/>
      <name val="Arial"/>
      <family val="2"/>
    </font>
    <font>
      <u/>
      <sz val="10"/>
      <color rgb="FF000000"/>
      <name val="Arial"/>
      <family val="2"/>
    </font>
    <font>
      <sz val="10"/>
      <name val="Calibri"/>
      <family val="2"/>
      <scheme val="minor"/>
    </font>
    <font>
      <i/>
      <sz val="10"/>
      <name val="Arial"/>
      <family val="2"/>
    </font>
    <font>
      <sz val="10"/>
      <color rgb="FFFF0000"/>
      <name val="Arial"/>
      <family val="2"/>
    </font>
    <font>
      <sz val="10"/>
      <color rgb="FFFF0000"/>
      <name val="Calibri"/>
      <family val="2"/>
      <scheme val="minor"/>
    </font>
    <font>
      <b/>
      <u/>
      <sz val="11"/>
      <name val="Calibri"/>
      <family val="2"/>
      <scheme val="minor"/>
    </font>
    <font>
      <sz val="10"/>
      <name val="Calibri"/>
      <family val="2"/>
    </font>
    <font>
      <b/>
      <u/>
      <sz val="8"/>
      <color rgb="FF007272"/>
      <name val="Arial"/>
      <family val="2"/>
    </font>
    <font>
      <b/>
      <strike/>
      <sz val="8"/>
      <color rgb="FFFF0000"/>
      <name val="Arial"/>
      <family val="2"/>
    </font>
    <font>
      <b/>
      <u/>
      <sz val="11"/>
      <color rgb="FF007272"/>
      <name val="Arial"/>
      <family val="2"/>
    </font>
    <font>
      <sz val="8"/>
      <color theme="1"/>
      <name val="Arial"/>
      <family val="2"/>
    </font>
    <font>
      <sz val="11"/>
      <color rgb="FFFF0000"/>
      <name val="Arial"/>
      <family val="2"/>
    </font>
    <font>
      <sz val="11"/>
      <color rgb="FF00B050"/>
      <name val="Arial"/>
      <family val="2"/>
    </font>
    <font>
      <sz val="8"/>
      <color theme="1"/>
      <name val="Arial"/>
      <family val="2"/>
    </font>
    <font>
      <i/>
      <sz val="10"/>
      <name val="Calibri"/>
      <family val="2"/>
      <scheme val="minor"/>
    </font>
    <font>
      <i/>
      <sz val="10"/>
      <name val="Calibri"/>
      <family val="2"/>
    </font>
    <font>
      <sz val="8"/>
      <color theme="1"/>
      <name val="Arial"/>
      <family val="2"/>
    </font>
    <font>
      <sz val="8"/>
      <name val="Arial"/>
      <family val="2"/>
    </font>
    <font>
      <u/>
      <sz val="8"/>
      <color theme="10"/>
      <name val="Arial"/>
      <family val="2"/>
    </font>
    <font>
      <i/>
      <sz val="8"/>
      <name val="Arial"/>
      <family val="2"/>
    </font>
    <font>
      <u/>
      <sz val="8"/>
      <name val="Arial"/>
      <family val="2"/>
    </font>
    <font>
      <u/>
      <sz val="10"/>
      <name val="Arial"/>
      <family val="2"/>
    </font>
    <font>
      <sz val="10"/>
      <name val="Arial"/>
      <family val="2"/>
    </font>
    <font>
      <b/>
      <u/>
      <sz val="12"/>
      <color rgb="FF007272"/>
      <name val="Arial"/>
      <family val="2"/>
    </font>
    <font>
      <sz val="7"/>
      <color theme="1"/>
      <name val="Arial"/>
      <family val="2"/>
    </font>
    <font>
      <b/>
      <sz val="10"/>
      <color theme="1"/>
      <name val="Arial"/>
      <family val="2"/>
    </font>
    <font>
      <sz val="7"/>
      <name val="Arial"/>
      <family val="2"/>
    </font>
    <font>
      <b/>
      <sz val="22"/>
      <name val="Arial"/>
      <family val="2"/>
    </font>
    <font>
      <i/>
      <sz val="8"/>
      <color theme="1"/>
      <name val="Arial"/>
      <family val="2"/>
    </font>
    <font>
      <b/>
      <sz val="8"/>
      <color theme="1"/>
      <name val="Arial"/>
      <family val="2"/>
    </font>
    <font>
      <b/>
      <u/>
      <sz val="12"/>
      <color indexed="21"/>
      <name val="Arial"/>
      <family val="2"/>
    </font>
    <font>
      <sz val="8"/>
      <color rgb="FF000000"/>
      <name val="Arial"/>
      <family val="2"/>
    </font>
    <font>
      <sz val="8"/>
      <color rgb="FFFF0000"/>
      <name val="Arial"/>
      <family val="2"/>
    </font>
    <font>
      <b/>
      <sz val="11"/>
      <color theme="1"/>
      <name val="Arial"/>
      <family val="2"/>
    </font>
    <font>
      <i/>
      <sz val="8"/>
      <color rgb="FF000000"/>
      <name val="Arial"/>
      <family val="2"/>
    </font>
    <font>
      <b/>
      <sz val="8"/>
      <color rgb="FF000000"/>
      <name val="Arial"/>
      <family val="2"/>
    </font>
    <font>
      <b/>
      <i/>
      <sz val="8"/>
      <color theme="1"/>
      <name val="Arial"/>
      <family val="2"/>
    </font>
    <font>
      <i/>
      <vertAlign val="subscript"/>
      <sz val="8"/>
      <color theme="1"/>
      <name val="Arial"/>
      <family val="2"/>
    </font>
    <font>
      <i/>
      <vertAlign val="superscript"/>
      <sz val="8"/>
      <color theme="1"/>
      <name val="Arial"/>
      <family val="2"/>
    </font>
    <font>
      <sz val="8"/>
      <name val="Arial"/>
      <family val="2"/>
    </font>
    <font>
      <sz val="8"/>
      <color theme="1"/>
      <name val="Arial"/>
      <family val="2"/>
    </font>
    <font>
      <i/>
      <sz val="8"/>
      <color theme="1"/>
      <name val="Arial"/>
      <family val="2"/>
    </font>
    <font>
      <b/>
      <sz val="8"/>
      <color theme="1"/>
      <name val="Arial"/>
      <family val="2"/>
    </font>
    <font>
      <i/>
      <sz val="8"/>
      <name val="Arial"/>
      <family val="2"/>
    </font>
    <font>
      <i/>
      <sz val="8"/>
      <color rgb="FF000000"/>
      <name val="Arial"/>
      <family val="2"/>
    </font>
    <font>
      <sz val="8"/>
      <color rgb="FF000000"/>
      <name val="Arial"/>
      <family val="2"/>
    </font>
    <font>
      <sz val="7"/>
      <color theme="1"/>
      <name val="Arial"/>
      <family val="2"/>
    </font>
    <font>
      <b/>
      <sz val="8"/>
      <color theme="1"/>
      <name val="Arial"/>
      <family val="2"/>
    </font>
    <font>
      <b/>
      <sz val="11"/>
      <color theme="1"/>
      <name val="Arial"/>
      <family val="2"/>
    </font>
    <font>
      <b/>
      <sz val="8"/>
      <name val="Arial"/>
      <family val="2"/>
    </font>
    <font>
      <sz val="8"/>
      <color theme="6"/>
      <name val="Arial"/>
      <family val="2"/>
    </font>
    <font>
      <sz val="8"/>
      <color theme="5"/>
      <name val="Arial"/>
      <family val="2"/>
    </font>
    <font>
      <sz val="8"/>
      <color theme="7"/>
      <name val="Arial"/>
      <family val="2"/>
    </font>
    <font>
      <sz val="8"/>
      <color theme="8" tint="-0.249977111117893"/>
      <name val="Arial"/>
      <family val="2"/>
    </font>
    <font>
      <sz val="8"/>
      <color theme="8"/>
      <name val="Arial"/>
      <family val="2"/>
    </font>
    <font>
      <sz val="8"/>
      <color rgb="FFFFC000"/>
      <name val="Arial"/>
      <family val="2"/>
    </font>
    <font>
      <b/>
      <u/>
      <sz val="8"/>
      <color theme="1"/>
      <name val="Arial"/>
      <family val="2"/>
    </font>
    <font>
      <u/>
      <sz val="8"/>
      <color theme="1"/>
      <name val="Arial"/>
      <family val="2"/>
    </font>
    <font>
      <b/>
      <u/>
      <sz val="8"/>
      <color theme="6"/>
      <name val="Arial"/>
      <family val="2"/>
    </font>
    <font>
      <sz val="8"/>
      <color theme="1"/>
      <name val="Arial"/>
      <family val="2"/>
    </font>
    <font>
      <sz val="12"/>
      <color theme="1"/>
      <name val="Arial"/>
      <family val="2"/>
    </font>
    <font>
      <i/>
      <sz val="8"/>
      <name val="Arial"/>
      <family val="2"/>
    </font>
    <font>
      <sz val="8"/>
      <name val="Arial"/>
      <family val="2"/>
    </font>
    <font>
      <b/>
      <sz val="8"/>
      <name val="Arial"/>
      <family val="2"/>
    </font>
    <font>
      <sz val="10"/>
      <color theme="1"/>
      <name val="Arial"/>
      <family val="2"/>
    </font>
    <font>
      <sz val="8"/>
      <color theme="1"/>
      <name val="Arial"/>
      <family val="2"/>
    </font>
    <font>
      <sz val="8"/>
      <color theme="1"/>
      <name val="Arial"/>
      <family val="2"/>
    </font>
    <font>
      <sz val="8"/>
      <name val="Arial"/>
      <family val="2"/>
    </font>
    <font>
      <sz val="10"/>
      <name val="Arial"/>
      <family val="2"/>
    </font>
    <font>
      <i/>
      <sz val="8"/>
      <name val="Arial"/>
      <family val="2"/>
    </font>
    <font>
      <i/>
      <sz val="10"/>
      <name val="Arial"/>
      <family val="2"/>
    </font>
    <font>
      <sz val="10"/>
      <color rgb="FFFF0000"/>
      <name val="Arial"/>
      <family val="2"/>
    </font>
    <font>
      <sz val="9"/>
      <color theme="1"/>
      <name val="Verdana"/>
      <family val="2"/>
    </font>
    <font>
      <sz val="8"/>
      <color rgb="FF333333"/>
      <name val="Arial"/>
      <family val="2"/>
    </font>
    <font>
      <b/>
      <sz val="8"/>
      <name val="Arial"/>
      <family val="2"/>
    </font>
    <font>
      <sz val="11"/>
      <color theme="1"/>
      <name val="Arial"/>
      <family val="2"/>
    </font>
    <font>
      <i/>
      <sz val="8"/>
      <color theme="1"/>
      <name val="Arial"/>
      <family val="2"/>
    </font>
    <font>
      <b/>
      <sz val="8"/>
      <color theme="1"/>
      <name val="Arial"/>
      <family val="2"/>
    </font>
    <font>
      <b/>
      <sz val="8"/>
      <name val="Arial"/>
      <family val="2"/>
    </font>
    <font>
      <sz val="8"/>
      <color theme="1"/>
      <name val="Arial"/>
      <family val="2"/>
    </font>
    <font>
      <i/>
      <sz val="8"/>
      <name val="Arial"/>
      <family val="2"/>
    </font>
    <font>
      <sz val="8"/>
      <color theme="1"/>
      <name val="Arial"/>
      <family val="2"/>
    </font>
    <font>
      <sz val="8"/>
      <name val="Arial"/>
      <family val="2"/>
    </font>
  </fonts>
  <fills count="1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s>
  <borders count="1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int="-0.14996795556505021"/>
      </top>
      <bottom style="thin">
        <color theme="0" tint="-0.14996795556505021"/>
      </bottom>
      <diagonal/>
    </border>
    <border>
      <left/>
      <right style="thin">
        <color indexed="64"/>
      </right>
      <top/>
      <bottom/>
      <diagonal/>
    </border>
    <border>
      <left/>
      <right/>
      <top style="thin">
        <color indexed="64"/>
      </top>
      <bottom style="thin">
        <color theme="0" tint="-0.14996795556505021"/>
      </bottom>
      <diagonal/>
    </border>
    <border>
      <left/>
      <right/>
      <top style="thin">
        <color theme="0" tint="-0.14996795556505021"/>
      </top>
      <bottom style="thin">
        <color indexed="64"/>
      </bottom>
      <diagonal/>
    </border>
    <border>
      <left/>
      <right/>
      <top style="thin">
        <color theme="0" tint="-0.14996795556505021"/>
      </top>
      <bottom/>
      <diagonal/>
    </border>
    <border>
      <left/>
      <right/>
      <top/>
      <bottom style="thin">
        <color theme="0" tint="-0.1499679555650502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21"/>
      </bottom>
      <diagonal/>
    </border>
    <border>
      <left/>
      <right/>
      <top/>
      <bottom style="thin">
        <color auto="1"/>
      </bottom>
      <diagonal/>
    </border>
    <border>
      <left/>
      <right style="thin">
        <color indexed="64"/>
      </right>
      <top/>
      <bottom style="thin">
        <color indexed="64"/>
      </bottom>
      <diagonal/>
    </border>
    <border>
      <left/>
      <right/>
      <top style="thin">
        <color indexed="64"/>
      </top>
      <bottom/>
      <diagonal/>
    </border>
  </borders>
  <cellStyleXfs count="55774">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4" fontId="43" fillId="91" borderId="0" applyNumberFormat="0" applyFont="0" applyBorder="0" applyAlignment="0">
      <alignment horizontal="right"/>
    </xf>
    <xf numFmtId="184" fontId="43" fillId="91" borderId="0" applyNumberFormat="0" applyFont="0" applyBorder="0" applyAlignme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6" fontId="30" fillId="0" borderId="0" applyAlignment="0" applyProtection="0"/>
    <xf numFmtId="187"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8" fontId="59" fillId="0" borderId="0" applyFill="0" applyBorder="0" applyAlignment="0"/>
    <xf numFmtId="189" fontId="59" fillId="0" borderId="0" applyFill="0" applyBorder="0" applyAlignment="0"/>
    <xf numFmtId="190" fontId="59" fillId="0" borderId="0" applyFill="0" applyBorder="0" applyAlignment="0"/>
    <xf numFmtId="191" fontId="59" fillId="0" borderId="0" applyFill="0" applyBorder="0" applyAlignment="0"/>
    <xf numFmtId="192"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4" fontId="28" fillId="0" borderId="0"/>
    <xf numFmtId="194" fontId="28" fillId="0" borderId="0"/>
    <xf numFmtId="164" fontId="28" fillId="0" borderId="0" applyFont="0" applyFill="0" applyBorder="0" applyAlignment="0" applyProtection="0"/>
    <xf numFmtId="164" fontId="28" fillId="0" borderId="0" applyFont="0" applyFill="0" applyBorder="0" applyAlignment="0" applyProtection="0"/>
    <xf numFmtId="188" fontId="5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95"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7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1" fillId="0" borderId="0" applyFont="0" applyFill="0" applyBorder="0" applyAlignment="0" applyProtection="0"/>
    <xf numFmtId="167" fontId="73"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36"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6" fillId="0" borderId="0" applyFont="0" applyFill="0" applyBorder="0" applyAlignment="0" applyProtection="0"/>
    <xf numFmtId="167" fontId="75" fillId="0" borderId="0" applyFont="0" applyFill="0" applyBorder="0" applyAlignment="0" applyProtection="0"/>
    <xf numFmtId="165"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89" fontId="59"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4" fontId="36" fillId="0" borderId="0" applyFill="0" applyBorder="0" applyAlignment="0"/>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9" fontId="37" fillId="0" borderId="0"/>
    <xf numFmtId="199" fontId="37" fillId="0" borderId="0"/>
    <xf numFmtId="200" fontId="28" fillId="0" borderId="0"/>
    <xf numFmtId="200" fontId="28" fillId="0" borderId="0"/>
    <xf numFmtId="0" fontId="14" fillId="55" borderId="0">
      <alignment vertical="center"/>
    </xf>
    <xf numFmtId="38" fontId="81" fillId="0" borderId="33">
      <alignment vertical="center"/>
    </xf>
    <xf numFmtId="201" fontId="28" fillId="0" borderId="0" applyFont="0" applyFill="0" applyBorder="0" applyAlignment="0" applyProtection="0"/>
    <xf numFmtId="202" fontId="28" fillId="0" borderId="0" applyFont="0" applyFill="0" applyBorder="0" applyAlignment="0" applyProtection="0"/>
    <xf numFmtId="0" fontId="82" fillId="0" borderId="0">
      <protection locked="0"/>
    </xf>
    <xf numFmtId="203" fontId="59" fillId="0" borderId="0" applyFont="0" applyFill="0" applyBorder="0" applyAlignment="0" applyProtection="0">
      <alignment horizontal="right"/>
    </xf>
    <xf numFmtId="203" fontId="59" fillId="0" borderId="0" applyFont="0" applyFill="0" applyBorder="0" applyAlignment="0" applyProtection="0">
      <alignment horizontal="right"/>
    </xf>
    <xf numFmtId="165"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4"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90"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6"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6"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7" fontId="28" fillId="0" borderId="0" applyFont="0" applyFill="0" applyBorder="0" applyAlignment="0" applyProtection="0"/>
    <xf numFmtId="208"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9" fontId="28" fillId="100" borderId="17" applyFont="0">
      <alignment vertical="center"/>
      <protection locked="0"/>
    </xf>
    <xf numFmtId="3" fontId="28" fillId="100" borderId="17" applyFont="0">
      <alignment horizontal="right" vertical="center"/>
      <protection locked="0"/>
    </xf>
    <xf numFmtId="177" fontId="28" fillId="100" borderId="17" applyFont="0">
      <alignment horizontal="right" vertical="center"/>
      <protection locked="0"/>
    </xf>
    <xf numFmtId="210"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11" fontId="28" fillId="100" borderId="17" applyFont="0">
      <alignment horizontal="right" vertical="center"/>
      <protection locked="0"/>
    </xf>
    <xf numFmtId="187"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28" fillId="0" borderId="0" applyFont="0" applyFill="0" applyBorder="0" applyAlignment="0" applyProtection="0"/>
    <xf numFmtId="165" fontId="7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1" fillId="0" borderId="0" applyFont="0" applyFill="0" applyBorder="0" applyAlignment="0" applyProtection="0"/>
    <xf numFmtId="167" fontId="76" fillId="0" borderId="0" applyFont="0" applyFill="0" applyBorder="0" applyAlignment="0" applyProtection="0"/>
    <xf numFmtId="167" fontId="3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00"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4" fontId="28" fillId="0" borderId="0" applyFont="0" applyFill="0" applyBorder="0" applyAlignment="0" applyProtection="0"/>
    <xf numFmtId="212" fontId="28" fillId="0" borderId="0" applyFill="0" applyBorder="0" applyAlignment="0" applyProtection="0"/>
    <xf numFmtId="212"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28" fillId="0" borderId="0"/>
    <xf numFmtId="215"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6" fontId="28" fillId="0" borderId="0"/>
    <xf numFmtId="216"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7"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11" fontId="28" fillId="36" borderId="17" applyFont="0">
      <alignment horizontal="right" vertical="center"/>
      <protection locked="0"/>
    </xf>
    <xf numFmtId="187"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7"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8" fontId="28" fillId="41" borderId="17" applyFont="0">
      <alignment horizontal="center" vertical="center"/>
    </xf>
    <xf numFmtId="3" fontId="28" fillId="41" borderId="17" applyFont="0">
      <alignment horizontal="right" vertical="center"/>
    </xf>
    <xf numFmtId="219" fontId="28" fillId="41" borderId="17" applyFont="0">
      <alignment horizontal="right" vertical="center"/>
    </xf>
    <xf numFmtId="177"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20"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4"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9"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9" fontId="28" fillId="111" borderId="17" applyFont="0">
      <alignment vertical="center"/>
    </xf>
    <xf numFmtId="1" fontId="28" fillId="111" borderId="17" applyFont="0">
      <alignment horizontal="right" vertical="center"/>
    </xf>
    <xf numFmtId="210" fontId="28" fillId="111" borderId="17" applyFont="0">
      <alignment vertical="center"/>
    </xf>
    <xf numFmtId="9" fontId="28" fillId="111" borderId="17" applyFont="0">
      <alignment horizontal="right" vertical="center"/>
    </xf>
    <xf numFmtId="211"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10" fontId="28" fillId="112" borderId="17" applyFont="0">
      <alignment vertical="center"/>
    </xf>
    <xf numFmtId="9" fontId="28" fillId="112" borderId="17" applyFont="0">
      <alignment horizontal="right" vertical="center"/>
    </xf>
    <xf numFmtId="209" fontId="28" fillId="35" borderId="17">
      <alignment vertical="center"/>
    </xf>
    <xf numFmtId="210" fontId="28" fillId="35" borderId="17" applyFont="0">
      <alignment horizontal="right" vertical="center"/>
    </xf>
    <xf numFmtId="1" fontId="28" fillId="35" borderId="17" applyFont="0">
      <alignment horizontal="right" vertical="center"/>
    </xf>
    <xf numFmtId="210" fontId="28" fillId="35" borderId="17" applyFont="0">
      <alignment vertical="center"/>
    </xf>
    <xf numFmtId="177" fontId="28" fillId="35" borderId="17" applyFont="0">
      <alignment vertical="center"/>
    </xf>
    <xf numFmtId="10" fontId="28" fillId="35" borderId="17" applyFont="0">
      <alignment horizontal="right" vertical="center"/>
    </xf>
    <xf numFmtId="9" fontId="28" fillId="35" borderId="17" applyFont="0">
      <alignment horizontal="right" vertical="center"/>
    </xf>
    <xf numFmtId="211"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5" fontId="28" fillId="0" borderId="0" applyFont="0" applyFill="0" applyBorder="0" applyAlignment="0" applyProtection="0"/>
    <xf numFmtId="167" fontId="28" fillId="0" borderId="0" applyFont="0" applyFill="0" applyBorder="0" applyAlignment="0" applyProtection="0"/>
    <xf numFmtId="165" fontId="72" fillId="0" borderId="0" applyFont="0" applyFill="0" applyBorder="0" applyAlignment="0" applyProtection="0"/>
    <xf numFmtId="165" fontId="28"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30" fontId="21" fillId="0" borderId="0" applyFont="0" applyFill="0" applyBorder="0" applyAlignment="0" applyProtection="0"/>
    <xf numFmtId="230"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203"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1" fillId="0" borderId="0" applyFont="0" applyFill="0" applyBorder="0" applyAlignment="0" applyProtection="0"/>
    <xf numFmtId="165" fontId="34" fillId="0" borderId="0" applyFont="0" applyFill="0" applyBorder="0" applyAlignment="0" applyProtection="0"/>
    <xf numFmtId="165" fontId="28"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7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00" fillId="0" borderId="0" applyFont="0" applyFill="0" applyBorder="0" applyAlignment="0" applyProtection="0"/>
    <xf numFmtId="165"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8" fontId="28" fillId="0" borderId="0"/>
    <xf numFmtId="178"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8" fontId="34" fillId="52" borderId="0" applyNumberFormat="0" applyBorder="0" applyAlignment="0" applyProtection="0"/>
    <xf numFmtId="238"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8"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7" fontId="1" fillId="0" borderId="0" applyFont="0" applyFill="0" applyBorder="0" applyAlignment="0" applyProtection="0"/>
    <xf numFmtId="9" fontId="1" fillId="0" borderId="0" applyFont="0" applyFill="0" applyBorder="0" applyAlignment="0" applyProtection="0"/>
    <xf numFmtId="0" fontId="177"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78"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78"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79" fillId="0" borderId="0"/>
    <xf numFmtId="0" fontId="87" fillId="0" borderId="0" applyNumberFormat="0" applyFill="0" applyBorder="0" applyAlignment="0" applyProtection="0"/>
    <xf numFmtId="0" fontId="181"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2" fillId="0" borderId="0" applyNumberFormat="0" applyFill="0" applyBorder="0">
      <alignment horizontal="left"/>
    </xf>
    <xf numFmtId="0" fontId="83" fillId="37" borderId="0" applyNumberFormat="0" applyBorder="0" applyAlignment="0" applyProtection="0"/>
    <xf numFmtId="0" fontId="183" fillId="114" borderId="26" applyNumberFormat="0" applyAlignment="0" applyProtection="0"/>
    <xf numFmtId="0" fontId="185"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5" fontId="28"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0" fontId="184" fillId="116" borderId="0">
      <alignment vertical="center"/>
    </xf>
    <xf numFmtId="203" fontId="59" fillId="0" borderId="0" applyFont="0" applyFill="0" applyBorder="0" applyProtection="0"/>
    <xf numFmtId="0" fontId="180" fillId="94" borderId="0" applyNumberFormat="0" applyBorder="0" applyAlignment="0" applyProtection="0"/>
    <xf numFmtId="0" fontId="187" fillId="0" borderId="0" applyNumberFormat="0" applyFill="0" applyBorder="0" applyAlignment="0" applyProtection="0"/>
    <xf numFmtId="0" fontId="90" fillId="0" borderId="0" applyNumberFormat="0" applyFill="0" applyBorder="0">
      <protection locked="0"/>
    </xf>
    <xf numFmtId="0" fontId="186"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8" fillId="116" borderId="0" applyNumberFormat="0" applyBorder="0" applyAlignment="0" applyProtection="0"/>
    <xf numFmtId="0" fontId="189" fillId="0" borderId="54" applyNumberFormat="0" applyFill="0" applyAlignment="0" applyProtection="0"/>
    <xf numFmtId="0" fontId="190" fillId="0" borderId="55" applyNumberFormat="0" applyFill="0" applyAlignment="0" applyProtection="0"/>
    <xf numFmtId="0" fontId="191" fillId="0" borderId="56"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12" fillId="0" borderId="0" applyNumberFormat="0" applyFill="0" applyBorder="0">
      <protection locked="0"/>
    </xf>
    <xf numFmtId="0" fontId="193"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4" fillId="0" borderId="17" applyNumberFormat="0" applyFill="0" applyBorder="0">
      <alignment horizontal="center"/>
    </xf>
    <xf numFmtId="165" fontId="73" fillId="0" borderId="0" applyFont="0" applyFill="0" applyBorder="0" applyAlignment="0" applyProtection="0"/>
    <xf numFmtId="165" fontId="34" fillId="0" borderId="0" applyFont="0" applyFill="0" applyBorder="0" applyAlignment="0" applyProtection="0"/>
    <xf numFmtId="0" fontId="61" fillId="70" borderId="28" applyNumberFormat="0" applyAlignment="0" applyProtection="0"/>
    <xf numFmtId="0" fontId="196" fillId="0" borderId="17" applyNumberFormat="0" applyFill="0" applyBorder="0">
      <alignment horizontal="left"/>
    </xf>
    <xf numFmtId="0" fontId="197"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198"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9"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0" fontId="28" fillId="0" borderId="0" applyBorder="0"/>
    <xf numFmtId="167"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7"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35" fillId="0" borderId="0"/>
    <xf numFmtId="167"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7" fontId="35" fillId="0" borderId="0" applyFont="0" applyFill="0" applyBorder="0" applyAlignment="0" applyProtection="0"/>
    <xf numFmtId="0" fontId="76"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5" fontId="44" fillId="91" borderId="60" applyFont="0">
      <alignment horizontal="right"/>
    </xf>
    <xf numFmtId="185" fontId="44" fillId="91" borderId="60" applyFont="0">
      <alignment horizontal="right"/>
    </xf>
    <xf numFmtId="165" fontId="28" fillId="0" borderId="0" applyFont="0" applyFill="0" applyBorder="0" applyAlignment="0" applyProtection="0"/>
    <xf numFmtId="165" fontId="72" fillId="0" borderId="0" applyFont="0" applyFill="0" applyBorder="0" applyAlignment="0" applyProtection="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5" fontId="21" fillId="0" borderId="0" applyFont="0" applyFill="0" applyBorder="0" applyAlignment="0" applyProtection="0"/>
    <xf numFmtId="165"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7"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7" fontId="35" fillId="0" borderId="0" applyFont="0" applyFill="0" applyBorder="0" applyAlignment="0" applyProtection="0"/>
    <xf numFmtId="0" fontId="203" fillId="0" borderId="0" applyNumberFormat="0" applyBorder="0" applyAlignment="0"/>
    <xf numFmtId="0" fontId="35" fillId="0" borderId="0"/>
    <xf numFmtId="167" fontId="35" fillId="0" borderId="0" applyFont="0" applyFill="0" applyBorder="0" applyAlignment="0" applyProtection="0"/>
    <xf numFmtId="0" fontId="76" fillId="0" borderId="0"/>
    <xf numFmtId="167"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0" fontId="204" fillId="0" borderId="0" applyNumberFormat="0" applyFill="0" applyBorder="0" applyAlignment="0" applyProtection="0"/>
    <xf numFmtId="167" fontId="76" fillId="0" borderId="0" applyFont="0" applyFill="0" applyBorder="0" applyAlignment="0" applyProtection="0"/>
    <xf numFmtId="0" fontId="76" fillId="0" borderId="0"/>
    <xf numFmtId="167" fontId="76" fillId="0" borderId="0" applyFont="0" applyFill="0" applyBorder="0" applyAlignment="0" applyProtection="0"/>
    <xf numFmtId="0" fontId="21" fillId="0" borderId="0"/>
    <xf numFmtId="0" fontId="76" fillId="0" borderId="0"/>
    <xf numFmtId="167" fontId="76" fillId="0" borderId="0" applyFont="0" applyFill="0" applyBorder="0" applyAlignment="0" applyProtection="0"/>
    <xf numFmtId="0" fontId="21" fillId="0" borderId="0"/>
    <xf numFmtId="167" fontId="76" fillId="0" borderId="0" applyFont="0" applyFill="0" applyBorder="0" applyAlignment="0" applyProtection="0"/>
    <xf numFmtId="0" fontId="1" fillId="0" borderId="0"/>
    <xf numFmtId="167"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5" fontId="35" fillId="0" borderId="0" applyFont="0" applyFill="0" applyBorder="0" applyAlignment="0" applyProtection="0"/>
    <xf numFmtId="0" fontId="76"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35" fillId="0" borderId="0" applyFont="0" applyFill="0" applyBorder="0" applyAlignment="0" applyProtection="0"/>
    <xf numFmtId="0" fontId="204" fillId="0" borderId="0" applyNumberFormat="0" applyFill="0" applyBorder="0" applyAlignment="0" applyProtection="0"/>
    <xf numFmtId="165" fontId="35" fillId="0" borderId="0" applyFont="0" applyFill="0" applyBorder="0" applyAlignment="0" applyProtection="0"/>
    <xf numFmtId="0" fontId="1" fillId="3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203" fillId="0" borderId="0" applyNumberFormat="0" applyBorder="0" applyAlignment="0"/>
    <xf numFmtId="9" fontId="203"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0" fontId="1" fillId="14" borderId="0" applyNumberFormat="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0" fontId="1" fillId="2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7"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5" fontId="44" fillId="91" borderId="60" applyFont="0">
      <alignment horizontal="right"/>
    </xf>
    <xf numFmtId="185"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7"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5" fontId="44" fillId="91" borderId="82" applyFont="0">
      <alignment horizontal="right"/>
    </xf>
    <xf numFmtId="185"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5" fontId="44" fillId="91" borderId="71" applyFont="0">
      <alignment horizontal="right"/>
    </xf>
    <xf numFmtId="185"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5" fontId="21" fillId="95" borderId="84" applyNumberFormat="0" applyFont="0" applyBorder="0" applyAlignment="0" applyProtection="0">
      <alignment horizontal="right"/>
    </xf>
    <xf numFmtId="205"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5" fontId="21" fillId="95" borderId="73" applyNumberFormat="0" applyFont="0" applyBorder="0" applyAlignment="0" applyProtection="0">
      <alignment horizontal="right"/>
    </xf>
    <xf numFmtId="205"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06" fillId="0" borderId="0"/>
    <xf numFmtId="0" fontId="76" fillId="0" borderId="0"/>
    <xf numFmtId="9" fontId="76" fillId="0" borderId="0" applyFont="0" applyFill="0" applyBorder="0" applyAlignment="0" applyProtection="0"/>
    <xf numFmtId="167"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5" fontId="44" fillId="91" borderId="60" applyFont="0">
      <alignment horizontal="right"/>
    </xf>
    <xf numFmtId="185"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7"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xf numFmtId="178" fontId="28" fillId="0" borderId="0"/>
    <xf numFmtId="178"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6" fillId="34" borderId="0" applyNumberFormat="0" applyBorder="0" applyAlignment="0" applyProtection="0"/>
    <xf numFmtId="0" fontId="216" fillId="35" borderId="0" applyNumberFormat="0" applyBorder="0" applyAlignment="0" applyProtection="0"/>
    <xf numFmtId="0" fontId="216" fillId="36" borderId="0" applyNumberFormat="0" applyBorder="0" applyAlignment="0" applyProtection="0"/>
    <xf numFmtId="0" fontId="216" fillId="37" borderId="0" applyNumberFormat="0" applyBorder="0" applyAlignment="0" applyProtection="0"/>
    <xf numFmtId="0" fontId="216" fillId="38" borderId="0" applyNumberFormat="0" applyBorder="0" applyAlignment="0" applyProtection="0"/>
    <xf numFmtId="0" fontId="216"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7" fillId="0" borderId="0"/>
    <xf numFmtId="0" fontId="28" fillId="0" borderId="0"/>
    <xf numFmtId="0" fontId="218" fillId="0" borderId="0" applyNumberFormat="0" applyFill="0" applyBorder="0">
      <protection locked="0"/>
    </xf>
    <xf numFmtId="0" fontId="49" fillId="70" borderId="94" applyNumberFormat="0" applyAlignment="0" applyProtection="0"/>
    <xf numFmtId="0" fontId="219" fillId="70" borderId="94" applyNumberFormat="0" applyAlignment="0" applyProtection="0"/>
    <xf numFmtId="0" fontId="49" fillId="70" borderId="94" applyNumberFormat="0" applyAlignment="0" applyProtection="0"/>
    <xf numFmtId="0" fontId="219"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2"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10" fontId="81" fillId="0" borderId="0"/>
    <xf numFmtId="210" fontId="81" fillId="0" borderId="0"/>
    <xf numFmtId="0" fontId="83" fillId="35" borderId="0" applyNumberFormat="0" applyBorder="0" applyAlignment="0" applyProtection="0"/>
    <xf numFmtId="0" fontId="220" fillId="35" borderId="0" applyNumberFormat="0" applyBorder="0" applyAlignment="0" applyProtection="0"/>
    <xf numFmtId="0" fontId="221" fillId="35" borderId="0" applyNumberFormat="0" applyBorder="0" applyAlignment="0" applyProtection="0"/>
    <xf numFmtId="0" fontId="83" fillId="35" borderId="0" applyNumberFormat="0" applyBorder="0" applyAlignment="0" applyProtection="0"/>
    <xf numFmtId="0" fontId="221" fillId="35" borderId="0" applyNumberFormat="0" applyBorder="0" applyAlignment="0" applyProtection="0"/>
    <xf numFmtId="0" fontId="220"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87" fillId="0" borderId="0" applyNumberFormat="0" applyFill="0" applyBorder="0" applyAlignment="0" applyProtection="0"/>
    <xf numFmtId="0" fontId="222" fillId="0" borderId="0" applyNumberFormat="0" applyFill="0" applyBorder="0" applyAlignment="0" applyProtection="0"/>
    <xf numFmtId="0" fontId="58" fillId="36" borderId="0" applyNumberFormat="0" applyBorder="0" applyAlignment="0" applyProtection="0"/>
    <xf numFmtId="0" fontId="223" fillId="36" borderId="0" applyNumberFormat="0" applyBorder="0" applyAlignment="0" applyProtection="0"/>
    <xf numFmtId="0" fontId="224" fillId="36" borderId="0" applyNumberFormat="0" applyBorder="0" applyAlignment="0" applyProtection="0"/>
    <xf numFmtId="0" fontId="58" fillId="36" borderId="0" applyNumberFormat="0" applyBorder="0" applyAlignment="0" applyProtection="0"/>
    <xf numFmtId="0" fontId="224" fillId="36" borderId="0" applyNumberFormat="0" applyBorder="0" applyAlignment="0" applyProtection="0"/>
    <xf numFmtId="0" fontId="223"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3" fillId="39" borderId="94" applyNumberFormat="0" applyAlignment="0" applyProtection="0"/>
    <xf numFmtId="0" fontId="51" fillId="39" borderId="94" applyNumberFormat="0" applyAlignment="0" applyProtection="0"/>
    <xf numFmtId="0" fontId="193"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5" fillId="0" borderId="29" applyNumberFormat="0" applyFill="0" applyAlignment="0" applyProtection="0"/>
    <xf numFmtId="0" fontId="62" fillId="0" borderId="29" applyNumberFormat="0" applyFill="0" applyAlignment="0" applyProtection="0"/>
    <xf numFmtId="0" fontId="225"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5" fillId="94" borderId="28" applyNumberFormat="0" applyAlignment="0" applyProtection="0"/>
    <xf numFmtId="0" fontId="61" fillId="94" borderId="28" applyNumberFormat="0" applyAlignment="0" applyProtection="0"/>
    <xf numFmtId="0" fontId="185"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26" fillId="103" borderId="0" applyNumberFormat="0" applyBorder="0" applyAlignment="0" applyProtection="0"/>
    <xf numFmtId="0" fontId="130" fillId="103" borderId="0" applyNumberFormat="0" applyBorder="0" applyAlignment="0" applyProtection="0"/>
    <xf numFmtId="0" fontId="226"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27" fillId="0" borderId="30" applyNumberFormat="0" applyFill="0" applyAlignment="0" applyProtection="0"/>
    <xf numFmtId="0" fontId="67" fillId="0" borderId="30" applyNumberFormat="0" applyFill="0" applyAlignment="0" applyProtection="0"/>
    <xf numFmtId="0" fontId="227" fillId="0" borderId="30"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8" fillId="0" borderId="31" applyNumberFormat="0" applyFill="0" applyAlignment="0" applyProtection="0"/>
    <xf numFmtId="0" fontId="228" fillId="0" borderId="31"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32" applyNumberFormat="0" applyFill="0" applyAlignment="0" applyProtection="0"/>
    <xf numFmtId="0" fontId="229" fillId="0" borderId="32" applyNumberFormat="0" applyFill="0" applyAlignment="0" applyProtection="0"/>
    <xf numFmtId="0" fontId="69" fillId="0" borderId="0" applyNumberFormat="0" applyFill="0" applyBorder="0" applyAlignment="0" applyProtection="0"/>
    <xf numFmtId="0" fontId="229" fillId="0" borderId="0" applyNumberFormat="0" applyFill="0" applyBorder="0" applyAlignment="0" applyProtection="0"/>
    <xf numFmtId="0" fontId="69" fillId="0" borderId="0" applyNumberFormat="0" applyFill="0" applyBorder="0" applyAlignment="0" applyProtection="0"/>
    <xf numFmtId="0" fontId="229"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0" fontId="159" fillId="0" borderId="99" applyNumberFormat="0" applyFill="0" applyAlignment="0" applyProtection="0"/>
    <xf numFmtId="0" fontId="230"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1" fillId="70" borderId="96" applyNumberFormat="0" applyAlignment="0" applyProtection="0"/>
    <xf numFmtId="0" fontId="121" fillId="70" borderId="96" applyNumberFormat="0" applyAlignment="0" applyProtection="0"/>
    <xf numFmtId="0" fontId="231" fillId="70" borderId="96" applyNumberFormat="0" applyAlignment="0" applyProtection="0"/>
    <xf numFmtId="0" fontId="40" fillId="84" borderId="0" applyNumberFormat="0" applyBorder="0" applyAlignment="0" applyProtection="0"/>
    <xf numFmtId="0" fontId="178" fillId="84" borderId="0" applyNumberFormat="0" applyBorder="0" applyAlignment="0" applyProtection="0"/>
    <xf numFmtId="0" fontId="40" fillId="84" borderId="0" applyNumberFormat="0" applyBorder="0" applyAlignment="0" applyProtection="0"/>
    <xf numFmtId="0" fontId="178" fillId="84"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0" fontId="89" fillId="0" borderId="0" applyNumberFormat="0" applyFill="0" applyBorder="0" applyAlignment="0" applyProtection="0"/>
    <xf numFmtId="0" fontId="232" fillId="0" borderId="0" applyNumberFormat="0" applyFill="0" applyBorder="0" applyAlignment="0" applyProtection="0"/>
    <xf numFmtId="243" fontId="34" fillId="0" borderId="0" applyFont="0" applyFill="0" applyBorder="0" applyAlignment="0" applyProtection="0"/>
    <xf numFmtId="0" fontId="233" fillId="43" borderId="94" applyNumberFormat="0" applyAlignment="0" applyProtection="0"/>
    <xf numFmtId="0" fontId="34" fillId="0" borderId="0"/>
    <xf numFmtId="244" fontId="34" fillId="0" borderId="0" applyFont="0" applyFill="0" applyBorder="0" applyAlignment="0" applyProtection="0"/>
    <xf numFmtId="43" fontId="2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4" fontId="28" fillId="0" borderId="0"/>
    <xf numFmtId="204" fontId="28" fillId="0" borderId="0"/>
    <xf numFmtId="0" fontId="28" fillId="0" borderId="0"/>
    <xf numFmtId="0" fontId="28" fillId="0" borderId="0"/>
    <xf numFmtId="204" fontId="28" fillId="0" borderId="0"/>
    <xf numFmtId="204"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4" fillId="39" borderId="0" applyNumberFormat="0" applyBorder="0" applyAlignment="0" applyProtection="0"/>
    <xf numFmtId="0" fontId="234"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4" fillId="101" borderId="0" applyNumberFormat="0" applyBorder="0" applyAlignment="0" applyProtection="0"/>
    <xf numFmtId="0" fontId="234"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4" fillId="125" borderId="0" applyNumberFormat="0" applyBorder="0" applyAlignment="0" applyProtection="0"/>
    <xf numFmtId="0" fontId="234"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35"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4" fillId="70" borderId="0" applyNumberFormat="0" applyBorder="0" applyAlignment="0" applyProtection="0"/>
    <xf numFmtId="0" fontId="234"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4" fillId="103" borderId="0" applyNumberFormat="0" applyBorder="0" applyAlignment="0" applyProtection="0"/>
    <xf numFmtId="0" fontId="234"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4" fillId="70" borderId="0" applyNumberFormat="0" applyBorder="0" applyAlignment="0" applyProtection="0"/>
    <xf numFmtId="0" fontId="234"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4" fillId="39" borderId="0" applyNumberFormat="0" applyBorder="0" applyAlignment="0" applyProtection="0"/>
    <xf numFmtId="0" fontId="234"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36"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36"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36"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37" fillId="80" borderId="0" applyNumberFormat="0" applyBorder="0" applyAlignment="0" applyProtection="0"/>
    <xf numFmtId="0" fontId="237"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37" fillId="63" borderId="0" applyNumberFormat="0" applyBorder="0" applyAlignment="0" applyProtection="0"/>
    <xf numFmtId="0" fontId="237"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37" fillId="81" borderId="0" applyNumberFormat="0" applyBorder="0" applyAlignment="0" applyProtection="0"/>
    <xf numFmtId="0" fontId="237"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37" fillId="77" borderId="0" applyNumberFormat="0" applyBorder="0" applyAlignment="0" applyProtection="0"/>
    <xf numFmtId="0" fontId="237"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37" fillId="82" borderId="0" applyNumberFormat="0" applyBorder="0" applyAlignment="0" applyProtection="0"/>
    <xf numFmtId="0" fontId="237"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6"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5" fontId="44" fillId="91" borderId="92" applyFont="0">
      <alignment horizontal="right"/>
    </xf>
    <xf numFmtId="185" fontId="44" fillId="91" borderId="92" applyFont="0">
      <alignment horizontal="right"/>
    </xf>
    <xf numFmtId="0" fontId="34" fillId="0" borderId="0"/>
    <xf numFmtId="185" fontId="44" fillId="91" borderId="92" applyFont="0">
      <alignment horizontal="right"/>
    </xf>
    <xf numFmtId="0" fontId="34" fillId="0" borderId="0"/>
    <xf numFmtId="185" fontId="44" fillId="91" borderId="92" applyFont="0">
      <alignment horizontal="right"/>
    </xf>
    <xf numFmtId="185" fontId="44" fillId="91" borderId="92" applyFont="0">
      <alignment horizontal="right"/>
    </xf>
    <xf numFmtId="185"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8" fontId="238"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0" fontId="34" fillId="0" borderId="0"/>
    <xf numFmtId="0" fontId="28" fillId="0" borderId="0"/>
    <xf numFmtId="0" fontId="28" fillId="0" borderId="0"/>
    <xf numFmtId="194" fontId="28" fillId="0" borderId="0"/>
    <xf numFmtId="0" fontId="34" fillId="0" borderId="0"/>
    <xf numFmtId="0" fontId="28"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0" fontId="28" fillId="0" borderId="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7" fontId="74" fillId="0" borderId="0" applyFont="0" applyFill="0" applyBorder="0" applyAlignment="0" applyProtection="0"/>
    <xf numFmtId="0" fontId="34" fillId="0" borderId="0"/>
    <xf numFmtId="167"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6" fontId="239" fillId="0" borderId="0" applyFont="0" applyFill="0" applyBorder="0" applyAlignment="0" applyProtection="0">
      <alignment horizontal="right"/>
    </xf>
    <xf numFmtId="246" fontId="239" fillId="0" borderId="0" applyFont="0" applyFill="0" applyBorder="0" applyAlignment="0" applyProtection="0">
      <alignment horizontal="right"/>
    </xf>
    <xf numFmtId="0" fontId="28" fillId="0" borderId="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7" fontId="75" fillId="0" borderId="0" applyFont="0" applyFill="0" applyBorder="0" applyAlignment="0" applyProtection="0"/>
    <xf numFmtId="165" fontId="21"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0" fontId="34" fillId="0" borderId="0"/>
    <xf numFmtId="0" fontId="28" fillId="0" borderId="0"/>
    <xf numFmtId="0" fontId="28" fillId="0" borderId="0"/>
    <xf numFmtId="0" fontId="28" fillId="0" borderId="0"/>
    <xf numFmtId="14" fontId="240" fillId="0" borderId="0">
      <alignment horizontal="left"/>
    </xf>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0" fontId="34" fillId="0" borderId="0"/>
    <xf numFmtId="0" fontId="28" fillId="0" borderId="0"/>
    <xf numFmtId="0" fontId="28" fillId="0" borderId="0"/>
    <xf numFmtId="200" fontId="28" fillId="0" borderId="0"/>
    <xf numFmtId="0" fontId="34" fillId="0" borderId="0"/>
    <xf numFmtId="0" fontId="28"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0" fontId="28" fillId="0" borderId="0"/>
    <xf numFmtId="0" fontId="34" fillId="0" borderId="0"/>
    <xf numFmtId="177" fontId="100" fillId="0" borderId="0" applyBorder="0"/>
    <xf numFmtId="177" fontId="100" fillId="0" borderId="14"/>
    <xf numFmtId="0" fontId="241"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42"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7" fontId="28" fillId="0" borderId="0" applyFont="0" applyFill="0" applyBorder="0" applyAlignment="0" applyProtection="0"/>
    <xf numFmtId="0" fontId="34" fillId="0" borderId="0"/>
    <xf numFmtId="248" fontId="28" fillId="0" borderId="0" applyFont="0" applyFill="0" applyBorder="0" applyAlignment="0" applyProtection="0"/>
    <xf numFmtId="249" fontId="28" fillId="0" borderId="0" applyNumberFormat="0" applyFont="0" applyFill="0" applyBorder="0" applyAlignment="0" applyProtection="0"/>
    <xf numFmtId="0" fontId="34" fillId="0" borderId="0"/>
    <xf numFmtId="0" fontId="28" fillId="0" borderId="0"/>
    <xf numFmtId="0" fontId="28" fillId="0" borderId="0"/>
    <xf numFmtId="238" fontId="28" fillId="0" borderId="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0" fontId="34" fillId="0" borderId="0"/>
    <xf numFmtId="0" fontId="28" fillId="0" borderId="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249"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28" fillId="0" borderId="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34" fillId="0" borderId="0"/>
    <xf numFmtId="0" fontId="34" fillId="0" borderId="0"/>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0" fontId="34" fillId="0" borderId="0"/>
    <xf numFmtId="0" fontId="28" fillId="0" borderId="0"/>
    <xf numFmtId="190" fontId="36" fillId="70" borderId="34">
      <protection locked="0"/>
    </xf>
    <xf numFmtId="190" fontId="36" fillId="70" borderId="34">
      <protection locked="0"/>
    </xf>
    <xf numFmtId="190" fontId="36" fillId="70" borderId="34">
      <protection locked="0"/>
    </xf>
    <xf numFmtId="0" fontId="28" fillId="0" borderId="0"/>
    <xf numFmtId="190" fontId="36" fillId="70" borderId="34">
      <protection locked="0"/>
    </xf>
    <xf numFmtId="190" fontId="36" fillId="70" borderId="34">
      <protection locked="0"/>
    </xf>
    <xf numFmtId="190"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50" fontId="243" fillId="0" borderId="0">
      <alignment horizontal="left" vertical="top" wrapText="1"/>
    </xf>
    <xf numFmtId="250" fontId="244"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15" fillId="0" borderId="0" applyNumberFormat="0" applyFill="0" applyBorder="0" applyAlignment="0" applyProtection="0"/>
    <xf numFmtId="0" fontId="246"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47" fillId="0" borderId="30" applyNumberFormat="0" applyFill="0" applyAlignment="0" applyProtection="0"/>
    <xf numFmtId="0" fontId="34" fillId="0" borderId="0"/>
    <xf numFmtId="0" fontId="75" fillId="0" borderId="0"/>
    <xf numFmtId="0" fontId="28" fillId="0" borderId="0"/>
    <xf numFmtId="0" fontId="248"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48" fillId="0" borderId="31" applyNumberFormat="0" applyFill="0" applyAlignment="0" applyProtection="0"/>
    <xf numFmtId="0" fontId="34" fillId="0" borderId="0"/>
    <xf numFmtId="0" fontId="75" fillId="0" borderId="0"/>
    <xf numFmtId="0" fontId="249" fillId="0" borderId="32" applyNumberFormat="0" applyFill="0" applyAlignment="0" applyProtection="0"/>
    <xf numFmtId="0" fontId="5" fillId="0" borderId="3" applyNumberFormat="0" applyFill="0" applyAlignment="0" applyProtection="0"/>
    <xf numFmtId="0" fontId="249"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50" fillId="0" borderId="18" applyNumberFormat="0" applyFill="0" applyBorder="0" applyAlignment="0">
      <protection locked="0"/>
    </xf>
    <xf numFmtId="0" fontId="28" fillId="0" borderId="0"/>
    <xf numFmtId="0" fontId="112" fillId="0" borderId="0" applyNumberFormat="0" applyFill="0" applyBorder="0">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50" fontId="240" fillId="0" borderId="57" applyFill="0" applyBorder="0">
      <protection locked="0"/>
    </xf>
    <xf numFmtId="0" fontId="154" fillId="0" borderId="103" applyNumberFormat="0" applyFill="0" applyBorder="0">
      <alignment horizontal="left"/>
      <protection locked="0"/>
    </xf>
    <xf numFmtId="250" fontId="240"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2"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3"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4" fillId="0" borderId="0" applyBorder="0">
      <alignment horizontal="right"/>
      <protection locked="0"/>
    </xf>
    <xf numFmtId="0" fontId="244" fillId="0" borderId="0">
      <alignment horizontal="right"/>
    </xf>
    <xf numFmtId="0" fontId="75" fillId="0" borderId="0"/>
    <xf numFmtId="167" fontId="73" fillId="0" borderId="0" applyFont="0" applyFill="0" applyBorder="0" applyAlignment="0" applyProtection="0"/>
    <xf numFmtId="167" fontId="21" fillId="0" borderId="0" applyFont="0" applyFill="0" applyBorder="0" applyAlignment="0" applyProtection="0"/>
    <xf numFmtId="167" fontId="81" fillId="0" borderId="0" applyFont="0" applyFill="0" applyBorder="0" applyAlignment="0" applyProtection="0"/>
    <xf numFmtId="0" fontId="28" fillId="0" borderId="0"/>
    <xf numFmtId="167"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165"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5"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7"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7"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34" fillId="0" borderId="0"/>
    <xf numFmtId="167"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7"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7" fontId="76" fillId="0" borderId="0" applyFont="0" applyFill="0" applyBorder="0" applyAlignment="0" applyProtection="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0" fontId="28" fillId="0" borderId="0"/>
    <xf numFmtId="0" fontId="28" fillId="0" borderId="0"/>
    <xf numFmtId="167"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7" fontId="254" fillId="0" borderId="0" applyFont="0" applyFill="0" applyBorder="0" applyAlignment="0" applyProtection="0"/>
    <xf numFmtId="0" fontId="34" fillId="0" borderId="0"/>
    <xf numFmtId="167" fontId="254"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7" fontId="73" fillId="0" borderId="0" applyFont="0" applyFill="0" applyBorder="0" applyAlignment="0" applyProtection="0"/>
    <xf numFmtId="0" fontId="28" fillId="0" borderId="0"/>
    <xf numFmtId="0" fontId="75" fillId="0" borderId="0"/>
    <xf numFmtId="0" fontId="28" fillId="0" borderId="0"/>
    <xf numFmtId="167" fontId="1" fillId="0" borderId="0" applyFont="0" applyFill="0" applyBorder="0" applyAlignment="0" applyProtection="0"/>
    <xf numFmtId="167"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5" fillId="0" borderId="14" applyFill="0" applyBorder="0" applyAlignment="0">
      <protection locked="0"/>
    </xf>
    <xf numFmtId="0" fontId="256" fillId="92" borderId="28" applyNumberFormat="0" applyAlignment="0" applyProtection="0"/>
    <xf numFmtId="0" fontId="256"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7" fontId="257"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51" fontId="100" fillId="0" borderId="0" applyFont="0" applyFill="0" applyBorder="0" applyAlignment="0" applyProtection="0"/>
    <xf numFmtId="0" fontId="75" fillId="0" borderId="0"/>
    <xf numFmtId="0" fontId="34" fillId="0" borderId="0"/>
    <xf numFmtId="0" fontId="34" fillId="0" borderId="0"/>
    <xf numFmtId="0" fontId="75" fillId="0" borderId="0"/>
    <xf numFmtId="215" fontId="28" fillId="0" borderId="0"/>
    <xf numFmtId="0" fontId="34" fillId="0" borderId="0"/>
    <xf numFmtId="0" fontId="75" fillId="0" borderId="0"/>
    <xf numFmtId="251"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58" fillId="62" borderId="0" applyNumberFormat="0" applyBorder="0" applyAlignment="0" applyProtection="0"/>
    <xf numFmtId="0" fontId="258"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6"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8" fontId="28" fillId="0" borderId="0"/>
    <xf numFmtId="0" fontId="75" fillId="0" borderId="0"/>
    <xf numFmtId="238"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8"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37" fontId="28" fillId="0" borderId="0"/>
    <xf numFmtId="37"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59"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59"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59"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8"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8" fontId="260"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50" fontId="240" fillId="70" borderId="0">
      <protection locked="0"/>
    </xf>
    <xf numFmtId="250" fontId="240"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1" fillId="62" borderId="0" applyNumberFormat="0" applyBorder="0" applyAlignment="0" applyProtection="0"/>
    <xf numFmtId="0" fontId="261"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2" fontId="262"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3" fillId="0" borderId="0" applyNumberFormat="0" applyFill="0" applyBorder="0">
      <alignment horizontal="left"/>
    </xf>
    <xf numFmtId="0" fontId="240"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4"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2" fontId="28" fillId="0" borderId="0" applyFont="0" applyFill="0" applyBorder="0" applyAlignment="0" applyProtection="0"/>
    <xf numFmtId="0" fontId="34" fillId="0" borderId="0"/>
    <xf numFmtId="222"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3" fontId="28" fillId="0" borderId="0" applyFont="0" applyFill="0" applyBorder="0" applyAlignment="0" applyProtection="0"/>
    <xf numFmtId="0" fontId="34" fillId="0" borderId="0"/>
    <xf numFmtId="223"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5" fillId="0" borderId="0"/>
    <xf numFmtId="0" fontId="75" fillId="0" borderId="0"/>
    <xf numFmtId="250" fontId="240" fillId="0" borderId="105" applyFill="0" applyBorder="0"/>
    <xf numFmtId="0" fontId="75" fillId="0" borderId="0"/>
    <xf numFmtId="3" fontId="240"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6" fillId="0" borderId="0"/>
    <xf numFmtId="250" fontId="240" fillId="0" borderId="0">
      <alignment horizontal="right"/>
    </xf>
    <xf numFmtId="0" fontId="240" fillId="0" borderId="0" applyNumberFormat="0" applyFill="0" applyBorder="0">
      <alignment horizontal="left"/>
    </xf>
    <xf numFmtId="0" fontId="75" fillId="0" borderId="0"/>
    <xf numFmtId="0" fontId="124" fillId="0" borderId="0" applyNumberFormat="0" applyFill="0" applyBorder="0">
      <alignment horizontal="left"/>
    </xf>
    <xf numFmtId="0" fontId="267"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3" fontId="28" fillId="0" borderId="0" applyFont="0" applyFill="0" applyBorder="0" applyAlignment="0" applyProtection="0"/>
    <xf numFmtId="253"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5"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3"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5"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5"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167" fontId="73" fillId="0" borderId="0" applyFont="0" applyFill="0" applyBorder="0" applyAlignment="0" applyProtection="0"/>
    <xf numFmtId="0" fontId="75" fillId="0" borderId="0"/>
    <xf numFmtId="167" fontId="1" fillId="0" borderId="0" applyFont="0" applyFill="0" applyBorder="0" applyAlignment="0" applyProtection="0"/>
    <xf numFmtId="0" fontId="34" fillId="0" borderId="0"/>
    <xf numFmtId="167" fontId="1" fillId="0" borderId="0" applyFont="0" applyFill="0" applyBorder="0" applyAlignment="0" applyProtection="0"/>
    <xf numFmtId="0" fontId="34" fillId="0" borderId="0"/>
    <xf numFmtId="0" fontId="75" fillId="0" borderId="0"/>
    <xf numFmtId="0" fontId="34" fillId="0" borderId="0"/>
    <xf numFmtId="167" fontId="1" fillId="0" borderId="0" applyFont="0" applyFill="0" applyBorder="0" applyAlignment="0" applyProtection="0"/>
    <xf numFmtId="167" fontId="73" fillId="0" borderId="0" applyFont="0" applyFill="0" applyBorder="0" applyAlignment="0" applyProtection="0"/>
    <xf numFmtId="0" fontId="75" fillId="0" borderId="0"/>
    <xf numFmtId="165" fontId="28" fillId="0" borderId="0" applyFont="0" applyFill="0" applyBorder="0" applyAlignment="0" applyProtection="0"/>
    <xf numFmtId="40" fontId="81" fillId="0" borderId="0" applyFont="0" applyFill="0" applyBorder="0" applyAlignment="0" applyProtection="0"/>
    <xf numFmtId="167"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3" fontId="28" fillId="0" borderId="0" applyFont="0" applyFill="0" applyBorder="0" applyAlignment="0" applyProtection="0"/>
    <xf numFmtId="167" fontId="35" fillId="0" borderId="0" applyFont="0" applyFill="0" applyBorder="0" applyAlignment="0" applyProtection="0"/>
    <xf numFmtId="0" fontId="75" fillId="0" borderId="0"/>
    <xf numFmtId="167"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37" fillId="89" borderId="0" applyNumberFormat="0" applyBorder="0" applyAlignment="0" applyProtection="0"/>
    <xf numFmtId="0" fontId="237"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37" fillId="106" borderId="0" applyNumberFormat="0" applyBorder="0" applyAlignment="0" applyProtection="0"/>
    <xf numFmtId="0" fontId="237"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37" fillId="113" borderId="0" applyNumberFormat="0" applyBorder="0" applyAlignment="0" applyProtection="0"/>
    <xf numFmtId="0" fontId="237"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37" fillId="81" borderId="0" applyNumberFormat="0" applyBorder="0" applyAlignment="0" applyProtection="0"/>
    <xf numFmtId="0" fontId="237"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37" fillId="77" borderId="0" applyNumberFormat="0" applyBorder="0" applyAlignment="0" applyProtection="0"/>
    <xf numFmtId="0" fontId="237"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37" fillId="79" borderId="0" applyNumberFormat="0" applyBorder="0" applyAlignment="0" applyProtection="0"/>
    <xf numFmtId="0" fontId="237"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8" fontId="28" fillId="0" borderId="0" applyFont="0" applyFill="0" applyBorder="0" applyAlignment="0" applyProtection="0"/>
    <xf numFmtId="168" fontId="28" fillId="0" borderId="0" applyFont="0" applyFill="0" applyBorder="0" applyAlignment="0" applyProtection="0"/>
    <xf numFmtId="166"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68"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8" fontId="31" fillId="0" borderId="0">
      <alignment vertical="center"/>
    </xf>
    <xf numFmtId="238" fontId="31" fillId="0" borderId="0">
      <alignment vertical="center"/>
    </xf>
    <xf numFmtId="238"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6"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0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286" fillId="0" borderId="0"/>
    <xf numFmtId="0" fontId="121" fillId="70" borderId="64" applyNumberFormat="0" applyAlignment="0" applyProtection="0"/>
    <xf numFmtId="0" fontId="287"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0" fontId="288"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5" fontId="73" fillId="0" borderId="0" applyFont="0" applyFill="0" applyBorder="0" applyAlignment="0" applyProtection="0"/>
    <xf numFmtId="165"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4" applyFont="0" applyBorder="0">
      <alignment horizontal="center" wrapText="1"/>
    </xf>
    <xf numFmtId="3" fontId="28" fillId="36" borderId="115" applyFont="0">
      <alignment horizontal="right" vertical="center"/>
      <protection locked="0"/>
    </xf>
    <xf numFmtId="0" fontId="28" fillId="0" borderId="0"/>
    <xf numFmtId="0" fontId="95" fillId="41" borderId="117" applyFont="0" applyBorder="0">
      <alignment horizontal="center" wrapText="1"/>
    </xf>
    <xf numFmtId="0" fontId="95" fillId="41" borderId="123" applyFont="0" applyBorder="0">
      <alignment horizontal="center" wrapText="1"/>
    </xf>
    <xf numFmtId="3" fontId="28" fillId="36" borderId="115" applyFont="0">
      <alignment horizontal="right" vertical="center"/>
      <protection locked="0"/>
    </xf>
    <xf numFmtId="9" fontId="1" fillId="0" borderId="0" applyFont="0" applyFill="0" applyBorder="0" applyAlignment="0" applyProtection="0"/>
    <xf numFmtId="43" fontId="1" fillId="0" borderId="0" applyFont="0" applyFill="0" applyBorder="0" applyAlignment="0" applyProtection="0"/>
  </cellStyleXfs>
  <cellXfs count="2530">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3" fontId="22" fillId="33" borderId="0" xfId="0" applyNumberFormat="1" applyFont="1" applyFill="1" applyAlignment="1">
      <alignment vertical="center"/>
    </xf>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2" fontId="21" fillId="33" borderId="0" xfId="0" applyNumberFormat="1" applyFont="1" applyFill="1"/>
    <xf numFmtId="170" fontId="21" fillId="33" borderId="0" xfId="35975" applyNumberFormat="1" applyFont="1" applyFill="1" applyBorder="1" applyAlignment="1" applyProtection="1">
      <alignment horizontal="right"/>
      <protection locked="0"/>
    </xf>
    <xf numFmtId="0" fontId="142" fillId="33" borderId="0" xfId="0" applyFont="1" applyFill="1"/>
    <xf numFmtId="0" fontId="22" fillId="33" borderId="0" xfId="0" applyFont="1" applyFill="1" applyAlignment="1">
      <alignment horizontal="center" vertical="center"/>
    </xf>
    <xf numFmtId="49" fontId="21" fillId="33" borderId="0" xfId="0" applyNumberFormat="1" applyFont="1" applyFill="1" applyAlignment="1">
      <alignment horizontal="right"/>
    </xf>
    <xf numFmtId="0" fontId="24" fillId="33" borderId="0" xfId="0" applyFont="1" applyFill="1"/>
    <xf numFmtId="174" fontId="0" fillId="33" borderId="0" xfId="0" applyNumberFormat="1" applyFill="1"/>
    <xf numFmtId="174" fontId="21" fillId="33" borderId="0" xfId="0" applyNumberFormat="1" applyFon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4" fontId="24" fillId="33" borderId="0" xfId="0" applyNumberFormat="1" applyFont="1" applyFill="1"/>
    <xf numFmtId="0" fontId="24" fillId="33" borderId="0" xfId="0" applyFont="1" applyFill="1" applyAlignment="1">
      <alignment wrapText="1"/>
    </xf>
    <xf numFmtId="0" fontId="26" fillId="33" borderId="0" xfId="0" applyFont="1" applyFill="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5" fillId="33" borderId="0" xfId="0" applyFont="1" applyFill="1" applyAlignment="1">
      <alignment horizontal="left" vertical="top"/>
    </xf>
    <xf numFmtId="172" fontId="24" fillId="33" borderId="0" xfId="0" applyNumberFormat="1" applyFont="1" applyFill="1"/>
    <xf numFmtId="0" fontId="26" fillId="33" borderId="0" xfId="0" applyFont="1" applyFill="1" applyAlignment="1">
      <alignment horizontal="left" vertical="top"/>
    </xf>
    <xf numFmtId="0" fontId="175"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3" fillId="33" borderId="0" xfId="0" applyFont="1" applyFill="1"/>
    <xf numFmtId="0" fontId="29" fillId="0" borderId="0" xfId="0" applyFont="1"/>
    <xf numFmtId="174" fontId="0" fillId="33" borderId="0" xfId="55773" applyNumberFormat="1" applyFont="1" applyFill="1"/>
    <xf numFmtId="174" fontId="24" fillId="33" borderId="0" xfId="0" applyNumberFormat="1" applyFont="1" applyFill="1" applyAlignment="1">
      <alignment horizontal="left" vertical="top" wrapText="1"/>
    </xf>
    <xf numFmtId="174" fontId="24" fillId="33" borderId="0" xfId="0" applyNumberFormat="1" applyFont="1" applyFill="1" applyAlignment="1">
      <alignment horizontal="right" vertical="top" wrapText="1"/>
    </xf>
    <xf numFmtId="174" fontId="169" fillId="33" borderId="0" xfId="55773" applyNumberFormat="1" applyFont="1" applyFill="1" applyBorder="1" applyAlignment="1">
      <alignment horizontal="right" vertical="top" wrapText="1"/>
    </xf>
    <xf numFmtId="176" fontId="24" fillId="33" borderId="0" xfId="0" applyNumberFormat="1" applyFont="1" applyFill="1" applyAlignment="1">
      <alignment horizontal="center" vertical="center" wrapText="1"/>
    </xf>
    <xf numFmtId="9" fontId="24" fillId="33" borderId="0" xfId="55772"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4" fontId="169" fillId="0" borderId="0" xfId="55773" applyNumberFormat="1" applyFont="1" applyFill="1" applyBorder="1" applyAlignment="1">
      <alignment horizontal="right" vertical="top" wrapText="1"/>
    </xf>
    <xf numFmtId="0" fontId="208" fillId="0" borderId="0" xfId="0" applyFont="1"/>
    <xf numFmtId="0" fontId="208" fillId="0" borderId="0" xfId="0" applyFont="1" applyAlignment="1">
      <alignment horizontal="right"/>
    </xf>
    <xf numFmtId="0" fontId="74" fillId="0" borderId="0" xfId="0" applyFont="1"/>
    <xf numFmtId="0" fontId="209" fillId="0" borderId="0" xfId="0" applyFont="1"/>
    <xf numFmtId="0" fontId="24" fillId="33" borderId="0" xfId="0" applyFont="1" applyFill="1" applyAlignment="1">
      <alignment horizontal="right"/>
    </xf>
    <xf numFmtId="176" fontId="24" fillId="0" borderId="0" xfId="0" applyNumberFormat="1" applyFont="1" applyAlignment="1">
      <alignment horizontal="center" vertical="top" wrapText="1"/>
    </xf>
    <xf numFmtId="3" fontId="24" fillId="33" borderId="0" xfId="0" applyNumberFormat="1" applyFont="1" applyFill="1"/>
    <xf numFmtId="174" fontId="21" fillId="0" borderId="0" xfId="0" applyNumberFormat="1" applyFont="1"/>
    <xf numFmtId="10" fontId="24" fillId="33" borderId="0" xfId="0" applyNumberFormat="1" applyFont="1" applyFill="1"/>
    <xf numFmtId="174"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4" fontId="169" fillId="0" borderId="0" xfId="0" applyNumberFormat="1" applyFont="1" applyAlignment="1">
      <alignment horizontal="left" vertical="top" wrapText="1"/>
    </xf>
    <xf numFmtId="174" fontId="21" fillId="33" borderId="0" xfId="0" applyNumberFormat="1" applyFont="1" applyFill="1" applyAlignment="1">
      <alignment horizontal="left" vertical="top"/>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6" fillId="33" borderId="0" xfId="0" applyFont="1" applyFill="1"/>
    <xf numFmtId="174"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4" fontId="24" fillId="33" borderId="0" xfId="0" applyNumberFormat="1" applyFont="1" applyFill="1" applyAlignment="1">
      <alignment horizontal="left" wrapText="1"/>
    </xf>
    <xf numFmtId="174" fontId="169" fillId="33" borderId="0" xfId="0" applyNumberFormat="1" applyFont="1" applyFill="1" applyAlignment="1">
      <alignment horizontal="left" wrapText="1"/>
    </xf>
    <xf numFmtId="0" fontId="24" fillId="33" borderId="0" xfId="0" applyFont="1" applyFill="1" applyAlignment="1">
      <alignment vertical="top"/>
    </xf>
    <xf numFmtId="0" fontId="202"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4" fontId="169" fillId="0" borderId="0" xfId="55773" applyNumberFormat="1" applyFont="1" applyFill="1" applyBorder="1" applyAlignment="1">
      <alignment horizontal="right" vertical="center" wrapText="1"/>
    </xf>
    <xf numFmtId="174"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4"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174" fontId="21" fillId="117" borderId="0" xfId="0" applyNumberFormat="1" applyFont="1" applyFill="1" applyAlignment="1">
      <alignment horizontal="left" vertical="top"/>
    </xf>
    <xf numFmtId="174"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273" fillId="0" borderId="0" xfId="0" applyFont="1" applyAlignment="1">
      <alignment horizontal="right"/>
    </xf>
    <xf numFmtId="14" fontId="272" fillId="0" borderId="0" xfId="0" applyNumberFormat="1" applyFont="1" applyAlignment="1">
      <alignment horizontal="left"/>
    </xf>
    <xf numFmtId="0" fontId="271" fillId="0" borderId="0" xfId="0" applyFont="1" applyAlignment="1">
      <alignment horizontal="left"/>
    </xf>
    <xf numFmtId="0" fontId="270" fillId="0" borderId="0" xfId="0" applyFont="1" applyAlignment="1">
      <alignment horizontal="left"/>
    </xf>
    <xf numFmtId="0" fontId="169" fillId="127" borderId="0" xfId="0" applyFont="1" applyFill="1" applyAlignment="1">
      <alignment horizontal="left" vertical="center" wrapText="1" indent="1"/>
    </xf>
    <xf numFmtId="245" fontId="21" fillId="0" borderId="0" xfId="35974" applyNumberFormat="1" applyFont="1" applyBorder="1" applyAlignment="1">
      <alignment horizontal="right"/>
    </xf>
    <xf numFmtId="174" fontId="21" fillId="33" borderId="0" xfId="55773" applyNumberFormat="1" applyFont="1" applyFill="1" applyBorder="1" applyAlignment="1">
      <alignment horizontal="right" vertical="top"/>
    </xf>
    <xf numFmtId="0" fontId="72" fillId="0" borderId="0" xfId="35680" applyFont="1" applyAlignment="1">
      <alignment vertical="top"/>
    </xf>
    <xf numFmtId="0" fontId="276" fillId="0" borderId="0" xfId="35681" applyFont="1" applyAlignment="1">
      <alignment vertical="top"/>
    </xf>
    <xf numFmtId="0" fontId="276"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54" fillId="0" borderId="0" xfId="0" applyFont="1"/>
    <xf numFmtId="0" fontId="254" fillId="0" borderId="0" xfId="0" quotePrefix="1" applyFont="1"/>
    <xf numFmtId="0" fontId="26" fillId="0" borderId="0" xfId="0" applyFont="1" applyAlignment="1">
      <alignment horizontal="right" vertical="top" wrapText="1"/>
    </xf>
    <xf numFmtId="0" fontId="24" fillId="0" borderId="0" xfId="0" applyFont="1" applyAlignment="1">
      <alignment horizontal="right"/>
    </xf>
    <xf numFmtId="49" fontId="22" fillId="33" borderId="0" xfId="0" applyNumberFormat="1" applyFont="1" applyFill="1" applyAlignment="1" applyProtection="1">
      <alignment vertical="center"/>
      <protection locked="0"/>
    </xf>
    <xf numFmtId="49" fontId="22" fillId="33" borderId="0" xfId="0" applyNumberFormat="1" applyFont="1" applyFill="1" applyAlignment="1" applyProtection="1">
      <alignment horizontal="right" vertical="center"/>
      <protection locked="0"/>
    </xf>
    <xf numFmtId="0" fontId="21" fillId="33" borderId="0" xfId="0" applyFont="1" applyFill="1" applyProtection="1">
      <protection locked="0"/>
    </xf>
    <xf numFmtId="49" fontId="21" fillId="33" borderId="0" xfId="0" applyNumberFormat="1" applyFont="1" applyFill="1" applyAlignment="1" applyProtection="1">
      <alignment horizontal="right"/>
      <protection locked="0"/>
    </xf>
    <xf numFmtId="0" fontId="205" fillId="33" borderId="0" xfId="0" applyFont="1" applyFill="1"/>
    <xf numFmtId="171" fontId="21" fillId="33" borderId="0" xfId="0" applyNumberFormat="1" applyFont="1" applyFill="1" applyAlignment="1">
      <alignment horizontal="right"/>
    </xf>
    <xf numFmtId="170" fontId="21" fillId="33" borderId="0" xfId="0" applyNumberFormat="1" applyFont="1" applyFill="1"/>
    <xf numFmtId="0" fontId="22" fillId="33" borderId="0" xfId="0" applyFont="1" applyFill="1" applyAlignment="1" applyProtection="1">
      <alignment horizontal="left" indent="1"/>
      <protection locked="0"/>
    </xf>
    <xf numFmtId="171" fontId="22" fillId="33" borderId="0" xfId="0" applyNumberFormat="1" applyFont="1" applyFill="1" applyAlignment="1">
      <alignment horizontal="right"/>
    </xf>
    <xf numFmtId="0" fontId="21" fillId="33" borderId="0" xfId="0" applyFont="1" applyFill="1" applyAlignment="1" applyProtection="1">
      <alignment horizontal="left" indent="1"/>
      <protection locked="0"/>
    </xf>
    <xf numFmtId="170" fontId="21" fillId="33" borderId="0" xfId="35975" applyNumberFormat="1" applyFont="1" applyFill="1" applyAlignment="1" applyProtection="1">
      <alignment horizontal="right"/>
      <protection locked="0"/>
    </xf>
    <xf numFmtId="170" fontId="22" fillId="33" borderId="0" xfId="35975" applyNumberFormat="1" applyFont="1" applyFill="1" applyAlignment="1" applyProtection="1">
      <alignment horizontal="right"/>
      <protection locked="0"/>
    </xf>
    <xf numFmtId="169" fontId="21" fillId="33" borderId="0" xfId="35974" applyNumberFormat="1" applyFont="1" applyFill="1" applyAlignment="1">
      <alignment horizontal="right"/>
    </xf>
    <xf numFmtId="0" fontId="21" fillId="33" borderId="0" xfId="0" applyFont="1" applyFill="1" applyAlignment="1">
      <alignment horizontal="left" indent="1"/>
    </xf>
    <xf numFmtId="0" fontId="21" fillId="33" borderId="0" xfId="0" applyFont="1" applyFill="1" applyAlignment="1">
      <alignment horizontal="left" vertical="center" indent="1"/>
    </xf>
    <xf numFmtId="0" fontId="25" fillId="33" borderId="0" xfId="0" applyFont="1" applyFill="1" applyAlignment="1">
      <alignment horizontal="left" wrapText="1"/>
    </xf>
    <xf numFmtId="0" fontId="21" fillId="33" borderId="0" xfId="0" applyFont="1" applyFill="1" applyAlignment="1" applyProtection="1">
      <alignment horizontal="right"/>
      <protection locked="0"/>
    </xf>
    <xf numFmtId="0" fontId="21" fillId="33" borderId="0" xfId="0" applyFont="1" applyFill="1" applyAlignment="1" applyProtection="1">
      <alignment horizontal="left"/>
      <protection locked="0"/>
    </xf>
    <xf numFmtId="241" fontId="21" fillId="33" borderId="0" xfId="47949" applyNumberFormat="1" applyFont="1" applyFill="1" applyBorder="1" applyAlignment="1">
      <alignment horizontal="right"/>
    </xf>
    <xf numFmtId="241" fontId="74" fillId="0" borderId="0" xfId="0" applyNumberFormat="1" applyFont="1"/>
    <xf numFmtId="241" fontId="24" fillId="0" borderId="0" xfId="0" applyNumberFormat="1" applyFont="1"/>
    <xf numFmtId="241" fontId="21" fillId="0" borderId="0" xfId="0" applyNumberFormat="1" applyFont="1" applyAlignment="1">
      <alignment horizontal="center" vertical="center" wrapText="1"/>
    </xf>
    <xf numFmtId="0" fontId="169" fillId="0" borderId="0" xfId="0" applyFont="1" applyAlignment="1">
      <alignment horizontal="justify" vertical="center" wrapText="1"/>
    </xf>
    <xf numFmtId="241" fontId="169" fillId="0" borderId="0" xfId="0" applyNumberFormat="1" applyFont="1" applyAlignment="1">
      <alignment horizontal="center"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41" fontId="169" fillId="0" borderId="0" xfId="0" applyNumberFormat="1" applyFont="1" applyAlignment="1">
      <alignment vertical="center" wrapText="1"/>
    </xf>
    <xf numFmtId="0" fontId="24" fillId="117" borderId="0" xfId="0" applyFont="1" applyFill="1" applyAlignment="1">
      <alignment vertical="top" wrapText="1"/>
    </xf>
    <xf numFmtId="176"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4" fontId="24" fillId="0" borderId="0" xfId="0" applyNumberFormat="1" applyFont="1" applyAlignment="1">
      <alignment horizontal="right" vertical="top" wrapText="1"/>
    </xf>
    <xf numFmtId="176" fontId="21" fillId="33" borderId="0" xfId="0" applyNumberFormat="1" applyFont="1" applyFill="1" applyAlignment="1">
      <alignment horizontal="right" vertical="top" wrapText="1"/>
    </xf>
    <xf numFmtId="0" fontId="279" fillId="0" borderId="0" xfId="0" applyFont="1" applyAlignment="1">
      <alignment vertical="center"/>
    </xf>
    <xf numFmtId="0" fontId="279" fillId="0" borderId="0" xfId="0" applyFont="1"/>
    <xf numFmtId="0" fontId="24" fillId="0" borderId="0" xfId="0" applyFont="1" applyAlignment="1">
      <alignment horizontal="right" vertical="center"/>
    </xf>
    <xf numFmtId="241" fontId="169" fillId="0" borderId="0" xfId="55773" applyNumberFormat="1" applyFont="1" applyBorder="1" applyAlignment="1">
      <alignment vertical="center" wrapText="1"/>
    </xf>
    <xf numFmtId="241" fontId="169" fillId="0" borderId="0" xfId="55773" applyNumberFormat="1" applyFont="1" applyBorder="1" applyAlignment="1">
      <alignment vertical="center"/>
    </xf>
    <xf numFmtId="0" fontId="26" fillId="0" borderId="0" xfId="0" applyFont="1" applyAlignment="1">
      <alignment horizontal="center" vertical="center" wrapText="1"/>
    </xf>
    <xf numFmtId="0" fontId="174" fillId="0" borderId="0" xfId="0" applyFont="1" applyAlignment="1">
      <alignment vertical="center" wrapText="1"/>
    </xf>
    <xf numFmtId="0" fontId="174"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41" fontId="24" fillId="0" borderId="0" xfId="53194" applyNumberFormat="1" applyFont="1" applyBorder="1" applyAlignment="1">
      <alignment horizontal="right" wrapText="1"/>
    </xf>
    <xf numFmtId="241" fontId="278" fillId="0" borderId="0" xfId="53194" applyNumberFormat="1" applyFont="1" applyBorder="1" applyAlignment="1">
      <alignment horizontal="right" wrapText="1"/>
    </xf>
    <xf numFmtId="0" fontId="174" fillId="0" borderId="0" xfId="0" applyFont="1" applyAlignment="1">
      <alignment horizontal="center" vertical="center" wrapText="1"/>
    </xf>
    <xf numFmtId="241" fontId="24" fillId="0" borderId="0" xfId="53194" applyNumberFormat="1" applyFont="1" applyBorder="1" applyAlignment="1">
      <alignment horizontal="right" vertical="center" wrapText="1"/>
    </xf>
    <xf numFmtId="0" fontId="211" fillId="0" borderId="0" xfId="0" applyFont="1" applyAlignment="1">
      <alignment horizontal="left" vertical="center"/>
    </xf>
    <xf numFmtId="0" fontId="210" fillId="33" borderId="0" xfId="0" applyFont="1" applyFill="1" applyAlignment="1">
      <alignment horizontal="center"/>
    </xf>
    <xf numFmtId="0" fontId="210" fillId="0" borderId="0" xfId="0" applyFont="1" applyAlignment="1">
      <alignment horizontal="center"/>
    </xf>
    <xf numFmtId="176"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0" xfId="0" applyFont="1" applyAlignment="1">
      <alignment horizontal="center" vertical="center"/>
    </xf>
    <xf numFmtId="174" fontId="74" fillId="0" borderId="0" xfId="0" applyNumberFormat="1" applyFont="1"/>
    <xf numFmtId="3" fontId="26" fillId="33" borderId="0" xfId="0" applyNumberFormat="1" applyFont="1" applyFill="1"/>
    <xf numFmtId="174" fontId="174" fillId="33" borderId="0" xfId="0" applyNumberFormat="1" applyFont="1" applyFill="1" applyAlignment="1">
      <alignment horizontal="left" wrapText="1"/>
    </xf>
    <xf numFmtId="169" fontId="176"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4" fontId="26" fillId="0" borderId="0" xfId="0" applyNumberFormat="1" applyFont="1" applyAlignment="1">
      <alignment horizontal="right" vertical="top" wrapText="1"/>
    </xf>
    <xf numFmtId="0" fontId="215"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4" fontId="21" fillId="124" borderId="0" xfId="55773" applyNumberFormat="1" applyFont="1" applyFill="1" applyBorder="1" applyAlignment="1">
      <alignment vertical="center" wrapText="1"/>
    </xf>
    <xf numFmtId="0" fontId="24" fillId="124" borderId="0" xfId="0" applyFont="1" applyFill="1" applyAlignment="1">
      <alignment vertical="center" wrapText="1"/>
    </xf>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4" fontId="169" fillId="117" borderId="0" xfId="0" applyNumberFormat="1" applyFont="1" applyFill="1" applyAlignment="1">
      <alignment horizontal="left" wrapText="1"/>
    </xf>
    <xf numFmtId="0" fontId="176" fillId="33" borderId="0" xfId="0" applyFont="1" applyFill="1" applyAlignment="1" applyProtection="1">
      <alignment horizontal="left" indent="2"/>
      <protection locked="0"/>
    </xf>
    <xf numFmtId="170" fontId="176" fillId="33" borderId="0" xfId="35975" applyNumberFormat="1" applyFont="1" applyFill="1" applyAlignment="1" applyProtection="1">
      <alignment horizontal="right"/>
      <protection locked="0"/>
    </xf>
    <xf numFmtId="167" fontId="24" fillId="0" borderId="0" xfId="0" applyNumberFormat="1" applyFont="1"/>
    <xf numFmtId="241" fontId="24" fillId="33" borderId="0" xfId="0" applyNumberFormat="1" applyFont="1" applyFill="1"/>
    <xf numFmtId="0" fontId="21" fillId="33" borderId="0" xfId="0" applyFont="1" applyFill="1" applyAlignment="1">
      <alignment horizontal="left" vertical="top"/>
    </xf>
    <xf numFmtId="174" fontId="24" fillId="33" borderId="0" xfId="0" applyNumberFormat="1" applyFont="1" applyFill="1" applyAlignment="1">
      <alignment horizontal="right" wrapText="1"/>
    </xf>
    <xf numFmtId="174" fontId="21" fillId="124" borderId="0" xfId="55773" applyNumberFormat="1" applyFont="1" applyFill="1" applyAlignment="1">
      <alignment vertical="center" wrapText="1"/>
    </xf>
    <xf numFmtId="172" fontId="24" fillId="124" borderId="0" xfId="0" applyNumberFormat="1" applyFont="1" applyFill="1"/>
    <xf numFmtId="4" fontId="215" fillId="0" borderId="0" xfId="0" applyNumberFormat="1" applyFont="1" applyAlignment="1">
      <alignment wrapText="1"/>
    </xf>
    <xf numFmtId="0" fontId="284" fillId="0" borderId="0" xfId="0" applyFont="1" applyAlignment="1">
      <alignment horizontal="left"/>
    </xf>
    <xf numFmtId="0" fontId="254"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74" fillId="0" borderId="0" xfId="0" applyFont="1"/>
    <xf numFmtId="0" fontId="274" fillId="0" borderId="0" xfId="0" applyFont="1" applyAlignment="1">
      <alignment horizontal="left" vertical="center" wrapText="1"/>
    </xf>
    <xf numFmtId="254" fontId="21" fillId="33" borderId="0" xfId="0" applyNumberFormat="1" applyFont="1" applyFill="1"/>
    <xf numFmtId="10" fontId="72" fillId="0" borderId="0" xfId="35680" applyNumberFormat="1" applyFont="1" applyAlignment="1">
      <alignment vertical="top"/>
    </xf>
    <xf numFmtId="0" fontId="170" fillId="0" borderId="0" xfId="0" applyFont="1" applyAlignment="1">
      <alignment horizontal="left"/>
    </xf>
    <xf numFmtId="0" fontId="207" fillId="0" borderId="0" xfId="0" applyFont="1"/>
    <xf numFmtId="0" fontId="0" fillId="0" borderId="0" xfId="0" applyAlignment="1">
      <alignment vertical="top"/>
    </xf>
    <xf numFmtId="0" fontId="16" fillId="0" borderId="0" xfId="0" applyFont="1" applyAlignment="1">
      <alignment horizontal="center" vertical="top"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4" fontId="21" fillId="0" borderId="0" xfId="0" applyNumberFormat="1" applyFont="1" applyAlignment="1">
      <alignment vertical="top"/>
    </xf>
    <xf numFmtId="0" fontId="22" fillId="0" borderId="0" xfId="0" applyFont="1" applyAlignment="1">
      <alignment vertical="top"/>
    </xf>
    <xf numFmtId="241"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4" fontId="22" fillId="0" borderId="91" xfId="0" applyNumberFormat="1" applyFont="1" applyBorder="1" applyAlignment="1">
      <alignment vertical="top"/>
    </xf>
    <xf numFmtId="255" fontId="24" fillId="117" borderId="0" xfId="0" applyNumberFormat="1" applyFont="1" applyFill="1" applyAlignment="1">
      <alignment vertical="top" wrapText="1"/>
    </xf>
    <xf numFmtId="255" fontId="24" fillId="0" borderId="0" xfId="0" applyNumberFormat="1" applyFont="1" applyAlignment="1">
      <alignment horizontal="right" vertical="top" wrapText="1"/>
    </xf>
    <xf numFmtId="0" fontId="169" fillId="0" borderId="0" xfId="0" applyFont="1" applyAlignment="1">
      <alignment horizontal="left" vertical="top" wrapText="1"/>
    </xf>
    <xf numFmtId="174" fontId="24" fillId="124" borderId="0" xfId="0" applyNumberFormat="1" applyFont="1" applyFill="1" applyAlignment="1">
      <alignment horizontal="right" vertical="top" wrapText="1"/>
    </xf>
    <xf numFmtId="0" fontId="176" fillId="33" borderId="0" xfId="0" applyFont="1" applyFill="1" applyAlignment="1">
      <alignment horizontal="left"/>
    </xf>
    <xf numFmtId="241"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4" fillId="0" borderId="0" xfId="0" applyFont="1" applyAlignment="1">
      <alignment horizontal="right" vertical="center" wrapText="1"/>
    </xf>
    <xf numFmtId="49" fontId="176" fillId="124" borderId="0" xfId="0" applyNumberFormat="1" applyFont="1" applyFill="1"/>
    <xf numFmtId="0" fontId="24" fillId="0" borderId="0" xfId="0" applyFont="1" applyAlignment="1">
      <alignment wrapText="1"/>
    </xf>
    <xf numFmtId="257" fontId="21" fillId="0" borderId="0" xfId="35974" applyNumberFormat="1" applyFont="1" applyBorder="1" applyAlignment="1">
      <alignment horizontal="right"/>
    </xf>
    <xf numFmtId="257"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245" fontId="21" fillId="0" borderId="0" xfId="35974" applyNumberFormat="1" applyFont="1" applyAlignment="1">
      <alignment horizontal="right"/>
    </xf>
    <xf numFmtId="0" fontId="26" fillId="0" borderId="0" xfId="0" applyFont="1" applyAlignment="1">
      <alignment horizontal="left" vertical="top" wrapText="1"/>
    </xf>
    <xf numFmtId="0" fontId="169" fillId="0" borderId="0" xfId="0" applyFont="1" applyAlignment="1">
      <alignment horizontal="righ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1"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4" fillId="33" borderId="0" xfId="0" applyFont="1" applyFill="1" applyAlignment="1">
      <alignment horizontal="center"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5" fontId="21" fillId="117" borderId="0" xfId="35974" applyNumberFormat="1" applyFont="1" applyFill="1" applyBorder="1" applyAlignment="1">
      <alignment horizontal="right"/>
    </xf>
    <xf numFmtId="0" fontId="176" fillId="33" borderId="0" xfId="0" applyFont="1" applyFill="1" applyAlignment="1">
      <alignment horizontal="left" wrapText="1"/>
    </xf>
    <xf numFmtId="0" fontId="285"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8" fillId="0" borderId="0" xfId="0" applyFont="1" applyAlignment="1">
      <alignment horizontal="left"/>
    </xf>
    <xf numFmtId="49" fontId="22" fillId="33" borderId="0" xfId="0" applyNumberFormat="1" applyFont="1" applyFill="1" applyAlignment="1" applyProtection="1">
      <alignment horizontal="left" vertical="center"/>
      <protection locked="0"/>
    </xf>
    <xf numFmtId="0" fontId="21" fillId="0" borderId="0" xfId="0" applyFont="1" applyProtection="1">
      <protection locked="0"/>
    </xf>
    <xf numFmtId="0" fontId="21" fillId="0" borderId="0" xfId="0" applyFont="1" applyAlignment="1" applyProtection="1">
      <alignment wrapText="1"/>
      <protection locked="0"/>
    </xf>
    <xf numFmtId="169" fontId="21" fillId="0" borderId="0" xfId="35974" applyNumberFormat="1" applyFont="1" applyBorder="1" applyAlignment="1" applyProtection="1">
      <alignment horizontal="right"/>
      <protection locked="0"/>
    </xf>
    <xf numFmtId="0" fontId="21" fillId="0" borderId="0" xfId="0" applyFont="1" applyAlignment="1" applyProtection="1">
      <alignment horizontal="left" indent="1"/>
      <protection locked="0"/>
    </xf>
    <xf numFmtId="0" fontId="21" fillId="0" borderId="0" xfId="0" applyFont="1" applyAlignment="1" applyProtection="1">
      <alignment horizontal="left" wrapText="1" indent="1"/>
      <protection locked="0"/>
    </xf>
    <xf numFmtId="256" fontId="21" fillId="0" borderId="0" xfId="35974" applyNumberFormat="1" applyFont="1" applyBorder="1" applyAlignment="1">
      <alignment horizontal="right"/>
    </xf>
    <xf numFmtId="174" fontId="21" fillId="0" borderId="0" xfId="55773" applyNumberFormat="1" applyFont="1" applyFill="1" applyBorder="1" applyAlignment="1" applyProtection="1">
      <alignment horizontal="right"/>
    </xf>
    <xf numFmtId="3" fontId="176" fillId="33" borderId="0" xfId="0" applyNumberFormat="1" applyFont="1" applyFill="1"/>
    <xf numFmtId="171" fontId="21" fillId="33" borderId="0" xfId="0" applyNumberFormat="1" applyFont="1" applyFill="1" applyProtection="1">
      <protection locked="0"/>
    </xf>
    <xf numFmtId="171" fontId="21" fillId="33" borderId="0" xfId="0" applyNumberFormat="1" applyFont="1" applyFill="1"/>
    <xf numFmtId="0" fontId="21" fillId="33" borderId="0" xfId="0" applyFont="1" applyFill="1" applyAlignment="1" applyProtection="1">
      <alignment wrapText="1"/>
      <protection locked="0"/>
    </xf>
    <xf numFmtId="173" fontId="21" fillId="33" borderId="0" xfId="0" applyNumberFormat="1" applyFont="1" applyFill="1" applyProtection="1">
      <protection locked="0"/>
    </xf>
    <xf numFmtId="0" fontId="176"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6" fontId="21" fillId="33" borderId="0" xfId="35974" applyNumberFormat="1" applyFont="1" applyFill="1" applyBorder="1" applyAlignment="1">
      <alignment horizontal="right"/>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18" fillId="0" borderId="0" xfId="0" applyFont="1"/>
    <xf numFmtId="0" fontId="291" fillId="0" borderId="0" xfId="0" applyFont="1"/>
    <xf numFmtId="0" fontId="291"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4" fontId="169" fillId="0" borderId="0" xfId="0" applyNumberFormat="1" applyFont="1" applyAlignment="1">
      <alignment horizontal="left" wrapText="1"/>
    </xf>
    <xf numFmtId="0" fontId="211" fillId="33" borderId="0" xfId="0" applyFont="1" applyFill="1" applyAlignment="1">
      <alignment wrapText="1"/>
    </xf>
    <xf numFmtId="174" fontId="22" fillId="0" borderId="0" xfId="0" applyNumberFormat="1" applyFont="1" applyAlignment="1">
      <alignment horizontal="left" vertical="top"/>
    </xf>
    <xf numFmtId="0" fontId="209" fillId="0" borderId="0" xfId="0" applyFont="1" applyAlignment="1">
      <alignment horizontal="left"/>
    </xf>
    <xf numFmtId="0" fontId="170" fillId="0" borderId="0" xfId="0" applyFont="1" applyAlignment="1">
      <alignment horizontal="center"/>
    </xf>
    <xf numFmtId="0" fontId="282" fillId="0" borderId="0" xfId="0" applyFont="1" applyAlignment="1">
      <alignment horizontal="center"/>
    </xf>
    <xf numFmtId="0" fontId="210" fillId="0" borderId="0" xfId="0" applyFont="1"/>
    <xf numFmtId="0" fontId="76" fillId="0" borderId="0" xfId="0" applyFont="1"/>
    <xf numFmtId="0" fontId="208" fillId="0" borderId="0" xfId="0" applyFont="1" applyAlignment="1">
      <alignment wrapText="1"/>
    </xf>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24" fillId="124" borderId="0" xfId="0" applyFont="1" applyFill="1" applyAlignment="1">
      <alignment horizontal="left" vertical="center" wrapText="1" indent="1"/>
    </xf>
    <xf numFmtId="167" fontId="176" fillId="0" borderId="0" xfId="47949" applyNumberFormat="1" applyFont="1" applyBorder="1" applyAlignment="1">
      <alignment horizontal="right"/>
    </xf>
    <xf numFmtId="258" fontId="21" fillId="0" borderId="0" xfId="35974" applyNumberFormat="1" applyFont="1" applyBorder="1" applyAlignment="1">
      <alignment horizontal="right"/>
    </xf>
    <xf numFmtId="258" fontId="21" fillId="33" borderId="0" xfId="35974" applyNumberFormat="1" applyFont="1" applyFill="1" applyAlignment="1">
      <alignment horizontal="right"/>
    </xf>
    <xf numFmtId="258" fontId="21" fillId="33" borderId="0" xfId="35975" applyNumberFormat="1" applyFont="1" applyFill="1" applyAlignment="1" applyProtection="1">
      <alignment horizontal="right"/>
      <protection locked="0"/>
    </xf>
    <xf numFmtId="170" fontId="21" fillId="0" borderId="0" xfId="35975" applyNumberFormat="1" applyFont="1" applyAlignment="1" applyProtection="1">
      <alignment horizontal="right"/>
      <protection locked="0"/>
    </xf>
    <xf numFmtId="0" fontId="212" fillId="0" borderId="0" xfId="0" applyFont="1"/>
    <xf numFmtId="176" fontId="24" fillId="33" borderId="0" xfId="0" applyNumberFormat="1" applyFont="1" applyFill="1" applyAlignment="1">
      <alignment horizontal="right" wrapText="1"/>
    </xf>
    <xf numFmtId="0" fontId="26" fillId="33" borderId="0" xfId="0" applyFont="1" applyFill="1" applyAlignment="1">
      <alignment horizontal="left" wrapText="1"/>
    </xf>
    <xf numFmtId="174" fontId="26" fillId="33" borderId="0" xfId="0" applyNumberFormat="1" applyFont="1" applyFill="1" applyAlignment="1">
      <alignment horizontal="right" wrapText="1"/>
    </xf>
    <xf numFmtId="0" fontId="211" fillId="33" borderId="0" xfId="0" applyFont="1" applyFill="1" applyAlignment="1">
      <alignment horizontal="left" wrapText="1" indent="1"/>
    </xf>
    <xf numFmtId="174" fontId="211" fillId="33" borderId="0" xfId="0" applyNumberFormat="1" applyFont="1" applyFill="1" applyAlignment="1">
      <alignment horizontal="right" wrapText="1"/>
    </xf>
    <xf numFmtId="0" fontId="211" fillId="0" borderId="0" xfId="0" applyFont="1" applyAlignment="1">
      <alignment horizontal="left" wrapText="1" indent="1"/>
    </xf>
    <xf numFmtId="176" fontId="24" fillId="0" borderId="0" xfId="0" applyNumberFormat="1" applyFont="1" applyAlignment="1">
      <alignment horizontal="right" wrapText="1"/>
    </xf>
    <xf numFmtId="0" fontId="26" fillId="0" borderId="0" xfId="0" applyFont="1" applyAlignment="1">
      <alignment horizontal="left" wrapText="1"/>
    </xf>
    <xf numFmtId="174" fontId="294" fillId="33" borderId="0" xfId="0" applyNumberFormat="1" applyFont="1" applyFill="1" applyAlignment="1">
      <alignment horizontal="right" wrapText="1"/>
    </xf>
    <xf numFmtId="174" fontId="211"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59" fontId="24" fillId="33" borderId="0" xfId="0" applyNumberFormat="1" applyFont="1" applyFill="1" applyAlignment="1">
      <alignment horizontal="right" vertical="top" wrapText="1"/>
    </xf>
    <xf numFmtId="0" fontId="24" fillId="0" borderId="0" xfId="0" applyFont="1" applyAlignment="1">
      <alignment horizontal="right" vertical="top"/>
    </xf>
    <xf numFmtId="0" fontId="211" fillId="0" borderId="0" xfId="0" applyFont="1" applyAlignment="1">
      <alignment horizontal="right" vertical="top"/>
    </xf>
    <xf numFmtId="0" fontId="211" fillId="0" borderId="0" xfId="0" applyFont="1" applyAlignment="1">
      <alignment horizontal="left" vertical="top" wrapText="1"/>
    </xf>
    <xf numFmtId="259" fontId="211" fillId="33" borderId="0" xfId="0" applyNumberFormat="1" applyFont="1" applyFill="1" applyAlignment="1">
      <alignment horizontal="right" vertical="top" wrapText="1"/>
    </xf>
    <xf numFmtId="259" fontId="24" fillId="0" borderId="0" xfId="0" applyNumberFormat="1" applyFont="1" applyAlignment="1">
      <alignment horizontal="right" vertical="top" wrapText="1"/>
    </xf>
    <xf numFmtId="260" fontId="24" fillId="117" borderId="0" xfId="0" applyNumberFormat="1" applyFont="1" applyFill="1" applyAlignment="1">
      <alignment vertical="top" wrapText="1"/>
    </xf>
    <xf numFmtId="176" fontId="24" fillId="0" borderId="0" xfId="0" applyNumberFormat="1" applyFont="1" applyAlignment="1">
      <alignment horizontal="right" vertical="top" wrapText="1"/>
    </xf>
    <xf numFmtId="260" fontId="24" fillId="0" borderId="0" xfId="0" applyNumberFormat="1" applyFont="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4"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2" fontId="26" fillId="124" borderId="0" xfId="0" applyNumberFormat="1" applyFont="1" applyFill="1"/>
    <xf numFmtId="172" fontId="26" fillId="33" borderId="0" xfId="0" applyNumberFormat="1" applyFont="1" applyFill="1"/>
    <xf numFmtId="0" fontId="211" fillId="0" borderId="0" xfId="0" applyFont="1"/>
    <xf numFmtId="0" fontId="211" fillId="124" borderId="0" xfId="0" applyFont="1" applyFill="1" applyAlignment="1">
      <alignment horizontal="left" vertical="center" wrapText="1" indent="2"/>
    </xf>
    <xf numFmtId="172" fontId="211" fillId="124" borderId="0" xfId="0" applyNumberFormat="1" applyFont="1" applyFill="1"/>
    <xf numFmtId="172" fontId="211" fillId="33" borderId="0" xfId="0" applyNumberFormat="1" applyFont="1" applyFill="1"/>
    <xf numFmtId="241" fontId="211" fillId="0" borderId="0" xfId="53194" applyNumberFormat="1" applyFont="1" applyBorder="1" applyAlignment="1">
      <alignment horizontal="right" wrapText="1"/>
    </xf>
    <xf numFmtId="241" fontId="26" fillId="0" borderId="0" xfId="53194" applyNumberFormat="1" applyFont="1" applyBorder="1" applyAlignment="1">
      <alignment horizontal="right" wrapText="1"/>
    </xf>
    <xf numFmtId="241" fontId="26" fillId="117" borderId="0" xfId="53194" applyNumberFormat="1" applyFont="1" applyFill="1" applyBorder="1" applyAlignment="1">
      <alignment horizontal="right" wrapText="1"/>
    </xf>
    <xf numFmtId="241" fontId="24" fillId="117" borderId="0" xfId="53194" applyNumberFormat="1" applyFont="1" applyFill="1" applyBorder="1" applyAlignment="1">
      <alignment horizontal="righ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768" applyFont="1" applyAlignment="1">
      <alignment horizontal="right" wrapText="1"/>
    </xf>
    <xf numFmtId="0" fontId="21" fillId="0" borderId="0" xfId="55768" applyFont="1" applyAlignment="1">
      <alignment horizontal="left" wrapText="1"/>
    </xf>
    <xf numFmtId="170" fontId="21" fillId="0" borderId="0" xfId="55773" applyNumberFormat="1" applyFont="1" applyAlignment="1">
      <alignment horizontal="right" vertical="center"/>
    </xf>
    <xf numFmtId="0" fontId="21" fillId="0" borderId="0" xfId="55768" applyFont="1" applyAlignment="1">
      <alignment wrapText="1"/>
    </xf>
    <xf numFmtId="0" fontId="211" fillId="0" borderId="0" xfId="0" applyFont="1" applyAlignment="1">
      <alignment horizontal="left" wrapText="1"/>
    </xf>
    <xf numFmtId="174" fontId="211" fillId="33" borderId="0" xfId="55773" applyNumberFormat="1" applyFont="1" applyFill="1" applyBorder="1" applyAlignment="1">
      <alignment horizontal="left" wrapText="1"/>
    </xf>
    <xf numFmtId="174" fontId="24" fillId="33" borderId="0" xfId="55773" applyNumberFormat="1" applyFont="1" applyFill="1"/>
    <xf numFmtId="0" fontId="24" fillId="0" borderId="0" xfId="0" applyFont="1" applyAlignment="1">
      <alignment vertical="top" wrapText="1"/>
    </xf>
    <xf numFmtId="245" fontId="21" fillId="117" borderId="116" xfId="35974" applyNumberFormat="1" applyFont="1" applyFill="1" applyBorder="1" applyAlignment="1">
      <alignment horizontal="right"/>
    </xf>
    <xf numFmtId="174" fontId="24" fillId="0" borderId="0" xfId="0" applyNumberFormat="1" applyFont="1" applyAlignment="1">
      <alignment horizontal="left" vertical="top" wrapText="1"/>
    </xf>
    <xf numFmtId="174" fontId="24" fillId="117" borderId="0" xfId="0" applyNumberFormat="1" applyFont="1" applyFill="1" applyAlignment="1">
      <alignment horizontal="left" vertical="top" wrapText="1"/>
    </xf>
    <xf numFmtId="241" fontId="24" fillId="0" borderId="0" xfId="53194" applyNumberFormat="1" applyFont="1"/>
    <xf numFmtId="169" fontId="21" fillId="0" borderId="116" xfId="35974" applyNumberFormat="1" applyFont="1" applyBorder="1" applyAlignment="1">
      <alignment horizontal="right"/>
    </xf>
    <xf numFmtId="0" fontId="211"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6"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6" fontId="24" fillId="33" borderId="116" xfId="0" applyNumberFormat="1" applyFont="1" applyFill="1" applyBorder="1" applyAlignment="1">
      <alignment horizontal="right" wrapText="1"/>
    </xf>
    <xf numFmtId="0" fontId="24" fillId="33" borderId="116" xfId="0" applyFont="1" applyFill="1" applyBorder="1" applyAlignment="1">
      <alignment horizontal="left" wrapText="1"/>
    </xf>
    <xf numFmtId="259" fontId="21" fillId="0" borderId="0" xfId="55772" applyNumberFormat="1" applyFont="1" applyAlignment="1">
      <alignment horizontal="right" wrapText="1"/>
    </xf>
    <xf numFmtId="257" fontId="21" fillId="0" borderId="0" xfId="55773" applyNumberFormat="1" applyFont="1" applyAlignment="1">
      <alignment horizontal="right"/>
    </xf>
    <xf numFmtId="0" fontId="24" fillId="33" borderId="0" xfId="0" quotePrefix="1" applyFont="1" applyFill="1" applyAlignment="1">
      <alignment horizontal="right" wrapText="1"/>
    </xf>
    <xf numFmtId="0" fontId="21" fillId="139" borderId="116" xfId="0" applyFont="1" applyFill="1" applyBorder="1" applyAlignment="1">
      <alignment horizontal="center" vertical="center"/>
    </xf>
    <xf numFmtId="0" fontId="169" fillId="139" borderId="116" xfId="0" applyFont="1" applyFill="1" applyBorder="1"/>
    <xf numFmtId="169" fontId="21" fillId="0" borderId="0" xfId="0" applyNumberFormat="1" applyFont="1" applyAlignment="1">
      <alignment horizontal="right"/>
    </xf>
    <xf numFmtId="258" fontId="21" fillId="0" borderId="0" xfId="55772" applyNumberFormat="1" applyFont="1" applyAlignment="1">
      <alignment horizontal="right" vertical="center"/>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11" fillId="124" borderId="0" xfId="0" applyFont="1" applyFill="1" applyAlignment="1">
      <alignment horizontal="left" vertical="center" wrapText="1" indent="1"/>
    </xf>
    <xf numFmtId="0" fontId="26" fillId="33" borderId="0" xfId="0" applyFont="1" applyFill="1" applyAlignment="1">
      <alignment horizontal="left" vertical="center" wrapText="1"/>
    </xf>
    <xf numFmtId="172" fontId="26" fillId="33" borderId="0" xfId="0" applyNumberFormat="1" applyFont="1" applyFill="1" applyAlignment="1">
      <alignment vertical="top"/>
    </xf>
    <xf numFmtId="0" fontId="292" fillId="33" borderId="0" xfId="0" applyFont="1" applyFill="1"/>
    <xf numFmtId="0" fontId="30" fillId="0" borderId="0" xfId="0" applyFont="1" applyAlignment="1">
      <alignment wrapText="1"/>
    </xf>
    <xf numFmtId="0" fontId="202" fillId="0" borderId="0" xfId="0" applyFont="1"/>
    <xf numFmtId="0" fontId="211" fillId="33" borderId="0" xfId="0" applyFont="1" applyFill="1" applyAlignment="1">
      <alignment horizontal="left" vertical="top" indent="1"/>
    </xf>
    <xf numFmtId="174" fontId="176" fillId="33" borderId="0" xfId="0" applyNumberFormat="1" applyFont="1" applyFill="1" applyAlignment="1">
      <alignment horizontal="left" vertical="top"/>
    </xf>
    <xf numFmtId="174" fontId="211" fillId="33" borderId="0" xfId="0" applyNumberFormat="1" applyFont="1" applyFill="1" applyAlignment="1">
      <alignment horizontal="center" vertical="top" wrapText="1"/>
    </xf>
    <xf numFmtId="0" fontId="211" fillId="33" borderId="0" xfId="0" applyFont="1" applyFill="1"/>
    <xf numFmtId="258" fontId="24" fillId="33" borderId="0" xfId="6213" applyNumberFormat="1" applyFont="1" applyFill="1"/>
    <xf numFmtId="0" fontId="24" fillId="33" borderId="0" xfId="0" applyFont="1" applyFill="1" applyAlignment="1">
      <alignment horizontal="center" vertical="center"/>
    </xf>
    <xf numFmtId="174" fontId="169" fillId="33" borderId="0" xfId="55773" applyNumberFormat="1" applyFont="1" applyFill="1" applyBorder="1" applyAlignment="1">
      <alignment horizontal="left" vertical="top" wrapText="1"/>
    </xf>
    <xf numFmtId="174" fontId="24" fillId="33" borderId="0" xfId="55773" applyNumberFormat="1" applyFont="1" applyFill="1" applyBorder="1"/>
    <xf numFmtId="174" fontId="211" fillId="0" borderId="0" xfId="0" applyNumberFormat="1" applyFont="1" applyAlignment="1">
      <alignment horizontal="right" wrapText="1"/>
    </xf>
    <xf numFmtId="0" fontId="158" fillId="0" borderId="0" xfId="0" applyFont="1"/>
    <xf numFmtId="0" fontId="176" fillId="0" borderId="0" xfId="305" applyFont="1" applyAlignment="1"/>
    <xf numFmtId="0" fontId="21" fillId="0" borderId="0" xfId="35680" applyFont="1">
      <alignment vertical="center"/>
    </xf>
    <xf numFmtId="0" fontId="21" fillId="0" borderId="0" xfId="55769" applyFont="1" applyFill="1" applyBorder="1" applyAlignment="1">
      <alignment horizontal="center" vertical="center" wrapText="1"/>
    </xf>
    <xf numFmtId="0" fontId="21" fillId="0" borderId="0" xfId="35680" applyFont="1" applyAlignment="1"/>
    <xf numFmtId="0" fontId="21" fillId="0" borderId="0" xfId="305" applyFont="1" applyAlignment="1">
      <alignment horizontal="left" vertical="center" wrapText="1" indent="1"/>
    </xf>
    <xf numFmtId="0" fontId="176" fillId="0" borderId="0" xfId="35680" applyFont="1">
      <alignment vertical="center"/>
    </xf>
    <xf numFmtId="0" fontId="296" fillId="0" borderId="0" xfId="35680" applyFont="1">
      <alignment vertical="center"/>
    </xf>
    <xf numFmtId="0" fontId="72" fillId="0" borderId="0" xfId="35680" applyFont="1">
      <alignment vertical="center"/>
    </xf>
    <xf numFmtId="174" fontId="26" fillId="0" borderId="0" xfId="0" applyNumberFormat="1" applyFont="1" applyAlignment="1">
      <alignment horizontal="right" wrapText="1"/>
    </xf>
    <xf numFmtId="174" fontId="24" fillId="0" borderId="0" xfId="0" applyNumberFormat="1" applyFont="1" applyAlignment="1">
      <alignment horizontal="right" wrapText="1"/>
    </xf>
    <xf numFmtId="174" fontId="26" fillId="0" borderId="9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41"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58" fontId="21" fillId="117" borderId="0" xfId="35974" applyNumberFormat="1" applyFont="1" applyFill="1" applyAlignment="1">
      <alignment horizontal="right"/>
    </xf>
    <xf numFmtId="174" fontId="26" fillId="33" borderId="116" xfId="0" applyNumberFormat="1" applyFont="1" applyFill="1" applyBorder="1" applyAlignment="1">
      <alignment horizontal="left" vertical="top" wrapText="1"/>
    </xf>
    <xf numFmtId="174" fontId="26" fillId="0" borderId="0" xfId="0" applyNumberFormat="1" applyFont="1" applyAlignment="1">
      <alignment horizontal="left" vertical="top" wrapText="1"/>
    </xf>
    <xf numFmtId="174" fontId="26" fillId="33" borderId="0" xfId="0" applyNumberFormat="1" applyFont="1" applyFill="1" applyAlignment="1">
      <alignment horizontal="left" vertical="top" wrapText="1"/>
    </xf>
    <xf numFmtId="0" fontId="24" fillId="33" borderId="116" xfId="0" applyFont="1" applyFill="1" applyBorder="1" applyAlignment="1">
      <alignment horizontal="left" vertical="top" wrapText="1"/>
    </xf>
    <xf numFmtId="0" fontId="176" fillId="33" borderId="0" xfId="0" applyFont="1" applyFill="1" applyAlignment="1">
      <alignment horizontal="left" vertical="top" wrapText="1"/>
    </xf>
    <xf numFmtId="0" fontId="21" fillId="33" borderId="0" xfId="0" applyFont="1" applyFill="1" applyAlignment="1">
      <alignment horizontal="right" wrapText="1"/>
    </xf>
    <xf numFmtId="171" fontId="21" fillId="33" borderId="116" xfId="0" applyNumberFormat="1" applyFont="1" applyFill="1" applyBorder="1" applyAlignment="1">
      <alignment horizontal="right"/>
    </xf>
    <xf numFmtId="0" fontId="21" fillId="33" borderId="0" xfId="0" applyFont="1" applyFill="1" applyAlignment="1">
      <alignment horizontal="center" vertical="top" wrapText="1"/>
    </xf>
    <xf numFmtId="0" fontId="0" fillId="0" borderId="0" xfId="0" applyAlignment="1">
      <alignment horizontal="right"/>
    </xf>
    <xf numFmtId="0" fontId="24" fillId="0" borderId="116" xfId="0" applyFont="1" applyBorder="1" applyAlignment="1">
      <alignment horizontal="right" vertical="center" wrapText="1"/>
    </xf>
    <xf numFmtId="241" fontId="212" fillId="0" borderId="0" xfId="55773" applyNumberFormat="1" applyFont="1" applyBorder="1" applyAlignment="1">
      <alignment vertical="center" wrapText="1"/>
    </xf>
    <xf numFmtId="0" fontId="176" fillId="33" borderId="116" xfId="0" applyFont="1" applyFill="1" applyBorder="1"/>
    <xf numFmtId="0" fontId="28" fillId="33" borderId="116" xfId="0" applyFont="1" applyFill="1" applyBorder="1" applyAlignment="1">
      <alignment vertical="center"/>
    </xf>
    <xf numFmtId="169" fontId="21" fillId="0" borderId="116" xfId="35974" applyNumberFormat="1" applyFont="1" applyBorder="1" applyAlignment="1">
      <alignment horizontal="center"/>
    </xf>
    <xf numFmtId="0" fontId="0" fillId="33" borderId="0" xfId="0" applyFill="1" applyAlignment="1">
      <alignment horizontal="right"/>
    </xf>
    <xf numFmtId="0" fontId="202" fillId="33" borderId="0" xfId="0" applyFont="1" applyFill="1" applyAlignment="1">
      <alignment horizontal="right"/>
    </xf>
    <xf numFmtId="0" fontId="169" fillId="33" borderId="0" xfId="0" applyFont="1" applyFill="1" applyAlignment="1">
      <alignment horizontal="right" wrapText="1"/>
    </xf>
    <xf numFmtId="0" fontId="297" fillId="0" borderId="0" xfId="0" applyFont="1"/>
    <xf numFmtId="241" fontId="211" fillId="0" borderId="0" xfId="0" applyNumberFormat="1" applyFont="1" applyAlignment="1">
      <alignment horizontal="left" vertical="center" wrapText="1" indent="1"/>
    </xf>
    <xf numFmtId="257" fontId="176" fillId="0" borderId="0" xfId="35974" applyNumberFormat="1" applyFont="1" applyBorder="1" applyAlignment="1">
      <alignment horizontal="right"/>
    </xf>
    <xf numFmtId="0" fontId="211" fillId="0" borderId="0" xfId="0" applyFont="1" applyAlignment="1">
      <alignment horizontal="left" vertical="center" wrapText="1" indent="1"/>
    </xf>
    <xf numFmtId="0" fontId="176" fillId="0" borderId="0" xfId="305" applyFont="1" applyAlignment="1">
      <alignment horizontal="left" vertical="center" wrapText="1" indent="2"/>
    </xf>
    <xf numFmtId="0" fontId="26" fillId="33" borderId="116" xfId="0" applyFont="1" applyFill="1" applyBorder="1" applyAlignment="1">
      <alignment horizontal="left"/>
    </xf>
    <xf numFmtId="0" fontId="26" fillId="33" borderId="0" xfId="0" applyFont="1" applyFill="1" applyAlignment="1">
      <alignment horizontal="right"/>
    </xf>
    <xf numFmtId="0" fontId="176" fillId="33" borderId="0" xfId="0" applyFont="1" applyFill="1" applyAlignment="1">
      <alignment horizontal="left" vertical="top"/>
    </xf>
    <xf numFmtId="0" fontId="211" fillId="0" borderId="0" xfId="0" applyFont="1" applyAlignment="1">
      <alignment horizontal="left" indent="1"/>
    </xf>
    <xf numFmtId="0" fontId="21" fillId="33" borderId="0" xfId="0" applyFont="1" applyFill="1" applyAlignment="1">
      <alignment horizontal="left" vertical="center"/>
    </xf>
    <xf numFmtId="0" fontId="0" fillId="0" borderId="0" xfId="0" applyAlignment="1">
      <alignment wrapText="1"/>
    </xf>
    <xf numFmtId="0" fontId="212" fillId="0" borderId="0" xfId="0" applyFont="1" applyAlignment="1">
      <alignment horizontal="left" vertical="center" wrapText="1" indent="1"/>
    </xf>
    <xf numFmtId="169" fontId="176" fillId="0" borderId="0" xfId="35974" applyNumberFormat="1" applyFont="1" applyAlignment="1">
      <alignment horizontal="right"/>
    </xf>
    <xf numFmtId="241" fontId="212" fillId="0" borderId="0" xfId="0" applyNumberFormat="1" applyFont="1" applyAlignment="1">
      <alignment horizontal="center" vertical="center" wrapText="1"/>
    </xf>
    <xf numFmtId="0" fontId="176" fillId="0" borderId="0" xfId="0" applyFont="1" applyAlignment="1">
      <alignment horizontal="left" vertical="center" wrapText="1" indent="1"/>
    </xf>
    <xf numFmtId="241" fontId="176"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76" fillId="0" borderId="0" xfId="305" applyFont="1" applyAlignment="1">
      <alignment horizontal="left" wrapText="1" indent="1"/>
    </xf>
    <xf numFmtId="0" fontId="212" fillId="117" borderId="0" xfId="0" applyFont="1" applyFill="1" applyAlignment="1">
      <alignment horizontal="left" vertical="top" wrapText="1"/>
    </xf>
    <xf numFmtId="174" fontId="212" fillId="117" borderId="0" xfId="0" applyNumberFormat="1" applyFont="1" applyFill="1" applyAlignment="1">
      <alignment horizontal="left" vertical="top" wrapText="1"/>
    </xf>
    <xf numFmtId="174" fontId="212" fillId="0" borderId="0" xfId="0" applyNumberFormat="1" applyFont="1" applyAlignment="1">
      <alignment horizontal="left" vertical="top" wrapText="1"/>
    </xf>
    <xf numFmtId="174" fontId="212" fillId="33" borderId="0" xfId="0" applyNumberFormat="1" applyFont="1" applyFill="1" applyAlignment="1">
      <alignment horizontal="left" vertical="top"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4" fillId="0" borderId="91" xfId="0" applyFont="1" applyBorder="1" applyAlignment="1">
      <alignment horizontal="right" vertical="top" wrapText="1"/>
    </xf>
    <xf numFmtId="0" fontId="21" fillId="0" borderId="0" xfId="0" applyFont="1" applyAlignment="1">
      <alignment horizontal="left" vertical="top" indent="1"/>
    </xf>
    <xf numFmtId="16" fontId="24" fillId="0" borderId="0" xfId="0" quotePrefix="1" applyNumberFormat="1" applyFont="1" applyAlignment="1">
      <alignment horizontal="right"/>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6"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176" fontId="24" fillId="33" borderId="0" xfId="0" applyNumberFormat="1" applyFont="1" applyFill="1" applyAlignment="1">
      <alignment horizontal="right" vertical="top"/>
    </xf>
    <xf numFmtId="0" fontId="169" fillId="0" borderId="116" xfId="0" applyFont="1" applyBorder="1" applyAlignment="1">
      <alignment horizontal="right"/>
    </xf>
    <xf numFmtId="176" fontId="24" fillId="33" borderId="116" xfId="0" applyNumberFormat="1" applyFont="1" applyFill="1" applyBorder="1" applyAlignment="1">
      <alignment horizontal="right" vertical="top" wrapText="1"/>
    </xf>
    <xf numFmtId="0" fontId="21" fillId="33" borderId="116" xfId="0" applyFont="1" applyFill="1" applyBorder="1" applyProtection="1">
      <protection locked="0"/>
    </xf>
    <xf numFmtId="0" fontId="176" fillId="0" borderId="0" xfId="0" applyFont="1" applyAlignment="1">
      <alignment horizontal="left" indent="1"/>
    </xf>
    <xf numFmtId="0" fontId="21" fillId="0" borderId="0" xfId="55769" applyFont="1" applyFill="1" applyBorder="1" applyAlignment="1">
      <alignment horizontal="right" wrapText="1"/>
    </xf>
    <xf numFmtId="0" fontId="21" fillId="0" borderId="0" xfId="305" quotePrefix="1" applyFont="1" applyAlignment="1">
      <alignment horizontal="right" wrapText="1"/>
    </xf>
    <xf numFmtId="0" fontId="22" fillId="0" borderId="0" xfId="55769" applyFont="1" applyFill="1" applyBorder="1" applyAlignment="1">
      <alignment horizontal="center" vertical="center" wrapText="1"/>
    </xf>
    <xf numFmtId="0" fontId="21" fillId="0" borderId="0" xfId="55769" applyFont="1" applyFill="1" applyBorder="1" applyAlignment="1">
      <alignment horizontal="right" vertical="center" wrapText="1"/>
    </xf>
    <xf numFmtId="3" fontId="21" fillId="0" borderId="0" xfId="55767" applyFont="1" applyFill="1" applyBorder="1" applyAlignment="1">
      <alignment horizontal="right"/>
      <protection locked="0"/>
    </xf>
    <xf numFmtId="0" fontId="21" fillId="0" borderId="0" xfId="55769" applyFont="1" applyFill="1" applyBorder="1" applyAlignment="1">
      <alignment horizontal="center" vertical="center"/>
    </xf>
    <xf numFmtId="0" fontId="174" fillId="127" borderId="0" xfId="0" applyFont="1" applyFill="1" applyAlignment="1">
      <alignment horizontal="right" vertical="top" wrapText="1"/>
    </xf>
    <xf numFmtId="0" fontId="0" fillId="0" borderId="116" xfId="0" applyBorder="1"/>
    <xf numFmtId="167" fontId="24" fillId="33" borderId="0" xfId="0" applyNumberFormat="1" applyFont="1" applyFill="1"/>
    <xf numFmtId="174" fontId="24" fillId="0" borderId="0" xfId="55773" applyNumberFormat="1" applyFont="1" applyFill="1" applyBorder="1" applyAlignment="1">
      <alignment horizontal="left"/>
    </xf>
    <xf numFmtId="174" fontId="169" fillId="0" borderId="0" xfId="55773" applyNumberFormat="1" applyFont="1" applyFill="1" applyBorder="1" applyAlignment="1">
      <alignment horizontal="left" vertical="top" wrapText="1"/>
    </xf>
    <xf numFmtId="174" fontId="169" fillId="33" borderId="0" xfId="0" applyNumberFormat="1" applyFont="1" applyFill="1" applyAlignment="1">
      <alignment horizontal="right" wrapText="1"/>
    </xf>
    <xf numFmtId="1" fontId="24" fillId="33" borderId="0" xfId="0" applyNumberFormat="1" applyFont="1" applyFill="1" applyAlignment="1">
      <alignment horizontal="right"/>
    </xf>
    <xf numFmtId="174" fontId="21" fillId="0" borderId="0" xfId="0" applyNumberFormat="1" applyFont="1" applyAlignment="1">
      <alignment horizontal="right" vertical="top"/>
    </xf>
    <xf numFmtId="174" fontId="176" fillId="0" borderId="0" xfId="0" applyNumberFormat="1" applyFont="1" applyAlignment="1">
      <alignment horizontal="right" vertical="top"/>
    </xf>
    <xf numFmtId="174" fontId="22" fillId="0" borderId="0" xfId="0" applyNumberFormat="1" applyFont="1" applyAlignment="1">
      <alignment horizontal="right" vertical="top"/>
    </xf>
    <xf numFmtId="262" fontId="24" fillId="0" borderId="0" xfId="55773" applyNumberFormat="1" applyFont="1"/>
    <xf numFmtId="0" fontId="299" fillId="0" borderId="0" xfId="0" applyFont="1"/>
    <xf numFmtId="210" fontId="21" fillId="33" borderId="0" xfId="0" applyNumberFormat="1" applyFont="1" applyFill="1"/>
    <xf numFmtId="0" fontId="21" fillId="33" borderId="116" xfId="0" applyFont="1" applyFill="1" applyBorder="1"/>
    <xf numFmtId="0" fontId="24" fillId="33" borderId="116" xfId="0" applyFont="1" applyFill="1" applyBorder="1" applyAlignment="1">
      <alignment horizontal="right" wrapText="1"/>
    </xf>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0" fontId="174" fillId="0" borderId="116" xfId="0" applyFont="1" applyBorder="1" applyAlignment="1">
      <alignment horizontal="right" vertical="top" wrapText="1"/>
    </xf>
    <xf numFmtId="0" fontId="22" fillId="0" borderId="116" xfId="0" applyFont="1" applyBorder="1" applyAlignment="1">
      <alignment vertical="top"/>
    </xf>
    <xf numFmtId="0" fontId="21" fillId="0" borderId="116" xfId="0" applyFont="1" applyBorder="1" applyAlignment="1">
      <alignment vertical="top"/>
    </xf>
    <xf numFmtId="3" fontId="22" fillId="0" borderId="116" xfId="0" applyNumberFormat="1" applyFont="1" applyBorder="1" applyAlignment="1">
      <alignment vertical="top" wrapText="1"/>
    </xf>
    <xf numFmtId="164" fontId="22" fillId="0" borderId="116" xfId="0" applyNumberFormat="1" applyFont="1" applyBorder="1" applyAlignment="1">
      <alignment vertical="top" wrapText="1"/>
    </xf>
    <xf numFmtId="49" fontId="21" fillId="124" borderId="116" xfId="0" applyNumberFormat="1" applyFont="1" applyFill="1" applyBorder="1" applyAlignment="1">
      <alignment horizontal="center" vertical="center"/>
    </xf>
    <xf numFmtId="49" fontId="24" fillId="124" borderId="116" xfId="0" applyNumberFormat="1" applyFont="1" applyFill="1" applyBorder="1" applyAlignment="1">
      <alignment horizontal="right" vertical="center" wrapText="1"/>
    </xf>
    <xf numFmtId="49" fontId="21" fillId="124" borderId="116" xfId="0" applyNumberFormat="1" applyFont="1" applyFill="1" applyBorder="1" applyAlignment="1">
      <alignment vertical="center" wrapText="1"/>
    </xf>
    <xf numFmtId="174" fontId="21" fillId="124" borderId="116" xfId="55773" applyNumberFormat="1" applyFont="1" applyFill="1" applyBorder="1" applyAlignment="1">
      <alignment vertical="center" wrapText="1"/>
    </xf>
    <xf numFmtId="172" fontId="24" fillId="33" borderId="116" xfId="0" applyNumberFormat="1" applyFont="1" applyFill="1" applyBorder="1"/>
    <xf numFmtId="0" fontId="169" fillId="0" borderId="116" xfId="0" applyFont="1" applyBorder="1" applyAlignment="1">
      <alignment horizontal="right" vertical="center" wrapText="1"/>
    </xf>
    <xf numFmtId="0" fontId="24" fillId="0" borderId="116" xfId="0" applyFont="1" applyBorder="1" applyAlignment="1">
      <alignment horizontal="center" vertical="center" wrapText="1"/>
    </xf>
    <xf numFmtId="0" fontId="21" fillId="33" borderId="116" xfId="0" applyFont="1" applyFill="1" applyBorder="1" applyAlignment="1">
      <alignment vertical="center"/>
    </xf>
    <xf numFmtId="0" fontId="169" fillId="33" borderId="116" xfId="0" applyFont="1" applyFill="1" applyBorder="1" applyAlignment="1">
      <alignment horizontal="right" wrapText="1"/>
    </xf>
    <xf numFmtId="0" fontId="21" fillId="33" borderId="116" xfId="0" applyFont="1" applyFill="1" applyBorder="1" applyAlignment="1">
      <alignment horizontal="right" vertical="top" wrapText="1"/>
    </xf>
    <xf numFmtId="0" fontId="21" fillId="33" borderId="116" xfId="0" applyFont="1" applyFill="1" applyBorder="1" applyAlignment="1">
      <alignment horizontal="left" vertical="top" wrapText="1"/>
    </xf>
    <xf numFmtId="174" fontId="169" fillId="33" borderId="116" xfId="55773" applyNumberFormat="1" applyFont="1" applyFill="1" applyBorder="1" applyAlignment="1">
      <alignment horizontal="right" vertical="top" wrapText="1"/>
    </xf>
    <xf numFmtId="0" fontId="22" fillId="33" borderId="116" xfId="0" applyFont="1" applyFill="1" applyBorder="1"/>
    <xf numFmtId="0" fontId="22" fillId="0" borderId="116" xfId="0" applyFont="1" applyBorder="1" applyAlignment="1">
      <alignment horizontal="left" vertical="center" wrapText="1"/>
    </xf>
    <xf numFmtId="0" fontId="21" fillId="33" borderId="116" xfId="0" applyFont="1" applyFill="1" applyBorder="1" applyAlignment="1">
      <alignment horizontal="left" vertical="top"/>
    </xf>
    <xf numFmtId="10" fontId="21" fillId="33" borderId="116" xfId="0" applyNumberFormat="1" applyFont="1" applyFill="1" applyBorder="1" applyAlignment="1">
      <alignment vertical="center"/>
    </xf>
    <xf numFmtId="0" fontId="21" fillId="0" borderId="116" xfId="0" applyFont="1" applyBorder="1" applyAlignment="1">
      <alignment vertical="center"/>
    </xf>
    <xf numFmtId="0" fontId="24" fillId="33" borderId="116" xfId="0" applyFont="1" applyFill="1" applyBorder="1"/>
    <xf numFmtId="174" fontId="169" fillId="0" borderId="116" xfId="55773" applyNumberFormat="1" applyFont="1" applyFill="1" applyBorder="1" applyAlignment="1">
      <alignment horizontal="left" vertical="top" wrapText="1"/>
    </xf>
    <xf numFmtId="174" fontId="169" fillId="117" borderId="116" xfId="0" applyNumberFormat="1" applyFont="1" applyFill="1" applyBorder="1" applyAlignment="1">
      <alignment horizontal="left" vertical="top" wrapText="1"/>
    </xf>
    <xf numFmtId="174" fontId="169" fillId="0" borderId="116" xfId="0" applyNumberFormat="1" applyFont="1" applyBorder="1" applyAlignment="1">
      <alignment horizontal="left" vertical="top" wrapText="1"/>
    </xf>
    <xf numFmtId="174" fontId="169" fillId="33" borderId="116" xfId="0" applyNumberFormat="1" applyFont="1" applyFill="1" applyBorder="1" applyAlignment="1">
      <alignment horizontal="left" vertical="top" wrapText="1"/>
    </xf>
    <xf numFmtId="0" fontId="169" fillId="33" borderId="116" xfId="0" applyFont="1" applyFill="1" applyBorder="1" applyAlignment="1">
      <alignment horizontal="left" vertical="top" wrapText="1"/>
    </xf>
    <xf numFmtId="0" fontId="24" fillId="33" borderId="116" xfId="0" applyFont="1" applyFill="1" applyBorder="1" applyAlignment="1">
      <alignment horizontal="right"/>
    </xf>
    <xf numFmtId="0" fontId="24" fillId="33" borderId="116" xfId="0" applyFont="1" applyFill="1" applyBorder="1" applyAlignment="1">
      <alignment vertical="top" wrapText="1"/>
    </xf>
    <xf numFmtId="0" fontId="169" fillId="0" borderId="116" xfId="0" applyFont="1" applyBorder="1" applyAlignment="1">
      <alignment horizontal="left" vertical="center" wrapText="1"/>
    </xf>
    <xf numFmtId="174" fontId="21" fillId="33" borderId="116" xfId="55773" applyNumberFormat="1" applyFont="1" applyFill="1" applyBorder="1" applyAlignment="1">
      <alignment horizontal="right" vertical="top"/>
    </xf>
    <xf numFmtId="174" fontId="169" fillId="0" borderId="0" xfId="55773" applyNumberFormat="1" applyFont="1" applyBorder="1" applyAlignment="1">
      <alignment vertical="center" wrapText="1"/>
    </xf>
    <xf numFmtId="169" fontId="24" fillId="0" borderId="0" xfId="55773" applyNumberFormat="1" applyFont="1" applyFill="1"/>
    <xf numFmtId="169" fontId="211" fillId="0" borderId="0" xfId="55773" applyNumberFormat="1" applyFont="1" applyFill="1"/>
    <xf numFmtId="258" fontId="24" fillId="0" borderId="0" xfId="55773" applyNumberFormat="1" applyFont="1" applyFill="1"/>
    <xf numFmtId="258" fontId="211" fillId="0" borderId="0" xfId="55773" applyNumberFormat="1" applyFont="1" applyFill="1"/>
    <xf numFmtId="258" fontId="176" fillId="0" borderId="0" xfId="35974" applyNumberFormat="1" applyFont="1" applyAlignment="1">
      <alignment horizontal="right"/>
    </xf>
    <xf numFmtId="167" fontId="24" fillId="33" borderId="0" xfId="55773" applyNumberFormat="1" applyFont="1" applyFill="1"/>
    <xf numFmtId="210" fontId="24" fillId="33" borderId="0" xfId="0" applyNumberFormat="1" applyFont="1" applyFill="1"/>
    <xf numFmtId="10" fontId="24" fillId="33" borderId="0" xfId="55772" applyNumberFormat="1" applyFont="1" applyFill="1"/>
    <xf numFmtId="4" fontId="24" fillId="33" borderId="0" xfId="0" applyNumberFormat="1" applyFont="1" applyFill="1"/>
    <xf numFmtId="174" fontId="211" fillId="0" borderId="0" xfId="55773" applyNumberFormat="1" applyFont="1"/>
    <xf numFmtId="174" fontId="24" fillId="0" borderId="0" xfId="55773" applyNumberFormat="1" applyFont="1"/>
    <xf numFmtId="174" fontId="211" fillId="0" borderId="0" xfId="0" applyNumberFormat="1" applyFont="1"/>
    <xf numFmtId="176" fontId="24" fillId="33" borderId="0" xfId="0" applyNumberFormat="1" applyFont="1" applyFill="1" applyAlignment="1">
      <alignment vertical="center" wrapText="1"/>
    </xf>
    <xf numFmtId="2" fontId="21" fillId="33" borderId="0" xfId="0" applyNumberFormat="1" applyFont="1" applyFill="1"/>
    <xf numFmtId="170" fontId="21" fillId="33" borderId="116" xfId="35975" applyNumberFormat="1" applyFont="1" applyFill="1" applyBorder="1" applyAlignment="1" applyProtection="1">
      <alignment horizontal="right"/>
      <protection locked="0"/>
    </xf>
    <xf numFmtId="174" fontId="24" fillId="0" borderId="0" xfId="0" applyNumberFormat="1" applyFont="1"/>
    <xf numFmtId="167" fontId="24" fillId="0" borderId="0" xfId="55773" applyNumberFormat="1" applyFont="1" applyFill="1" applyBorder="1"/>
    <xf numFmtId="2" fontId="24" fillId="33" borderId="0" xfId="0" applyNumberFormat="1" applyFont="1" applyFill="1"/>
    <xf numFmtId="43" fontId="24" fillId="33" borderId="0" xfId="0" applyNumberFormat="1" applyFont="1" applyFill="1"/>
    <xf numFmtId="2" fontId="21" fillId="0" borderId="0" xfId="0" applyNumberFormat="1" applyFont="1" applyProtection="1">
      <protection locked="0"/>
    </xf>
    <xf numFmtId="258" fontId="24" fillId="0" borderId="0" xfId="6213" applyNumberFormat="1" applyFont="1" applyFill="1" applyAlignment="1">
      <alignment horizontal="right"/>
    </xf>
    <xf numFmtId="258" fontId="24" fillId="0" borderId="0" xfId="6213" applyNumberFormat="1" applyFont="1" applyFill="1"/>
    <xf numFmtId="174" fontId="0" fillId="33" borderId="0" xfId="0" applyNumberFormat="1" applyFill="1" applyAlignment="1">
      <alignment vertical="center"/>
    </xf>
    <xf numFmtId="0" fontId="101" fillId="0" borderId="0" xfId="48778" applyFont="1" applyFill="1" applyAlignment="1" applyProtection="1"/>
    <xf numFmtId="169" fontId="24" fillId="33" borderId="0" xfId="0" applyNumberFormat="1" applyFont="1" applyFill="1"/>
    <xf numFmtId="0" fontId="24" fillId="0" borderId="116" xfId="0" applyFont="1" applyBorder="1" applyAlignment="1">
      <alignment horizontal="right"/>
    </xf>
    <xf numFmtId="175" fontId="169" fillId="0" borderId="116" xfId="0" applyNumberFormat="1" applyFont="1" applyBorder="1" applyAlignment="1">
      <alignment horizontal="center" vertical="center" wrapText="1"/>
    </xf>
    <xf numFmtId="175" fontId="169" fillId="0" borderId="0" xfId="0" applyNumberFormat="1" applyFont="1" applyAlignment="1">
      <alignment horizontal="center" vertical="center" wrapText="1"/>
    </xf>
    <xf numFmtId="175" fontId="169" fillId="0" borderId="0" xfId="0" applyNumberFormat="1" applyFont="1" applyAlignment="1">
      <alignment horizontal="left" vertical="top" wrapText="1"/>
    </xf>
    <xf numFmtId="258" fontId="176"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6"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41" fontId="169" fillId="0" borderId="0" xfId="0" applyNumberFormat="1" applyFont="1" applyAlignment="1">
      <alignment horizontal="right" vertical="center" wrapText="1"/>
    </xf>
    <xf numFmtId="3" fontId="176" fillId="117" borderId="0" xfId="0" applyNumberFormat="1" applyFont="1" applyFill="1" applyAlignment="1">
      <alignment vertical="top"/>
    </xf>
    <xf numFmtId="0" fontId="21" fillId="0" borderId="0" xfId="0" applyFont="1" applyAlignment="1">
      <alignment horizontal="left" vertical="center" wrapText="1" indent="1"/>
    </xf>
    <xf numFmtId="0" fontId="176" fillId="0" borderId="0" xfId="0" applyFont="1" applyAlignment="1">
      <alignment horizontal="left" vertical="center" wrapText="1" indent="2"/>
    </xf>
    <xf numFmtId="264" fontId="24" fillId="33" borderId="0" xfId="0" applyNumberFormat="1" applyFont="1" applyFill="1"/>
    <xf numFmtId="9" fontId="24" fillId="33" borderId="0" xfId="55772" applyFont="1" applyFill="1" applyAlignment="1">
      <alignment horizontal="right" vertical="top" wrapText="1"/>
    </xf>
    <xf numFmtId="174" fontId="24" fillId="33" borderId="0" xfId="55772" applyNumberFormat="1" applyFont="1" applyFill="1"/>
    <xf numFmtId="9" fontId="0" fillId="33" borderId="0" xfId="55772" applyFont="1" applyFill="1"/>
    <xf numFmtId="172" fontId="0" fillId="0" borderId="0" xfId="0" applyNumberFormat="1"/>
    <xf numFmtId="265" fontId="22" fillId="0" borderId="91" xfId="0" applyNumberFormat="1" applyFont="1" applyBorder="1" applyAlignment="1">
      <alignment vertical="top"/>
    </xf>
    <xf numFmtId="164" fontId="21" fillId="0" borderId="0" xfId="0" applyNumberFormat="1" applyFont="1" applyAlignment="1">
      <alignment horizontal="right" vertical="top"/>
    </xf>
    <xf numFmtId="241" fontId="21" fillId="0" borderId="0" xfId="0" applyNumberFormat="1" applyFont="1" applyAlignment="1">
      <alignment horizontal="right" vertical="center"/>
    </xf>
    <xf numFmtId="241" fontId="21" fillId="0" borderId="0" xfId="0" applyNumberFormat="1" applyFont="1" applyAlignment="1">
      <alignment horizontal="right"/>
    </xf>
    <xf numFmtId="258" fontId="21" fillId="0" borderId="0" xfId="35974" applyNumberFormat="1" applyFont="1" applyAlignment="1">
      <alignment horizontal="right"/>
    </xf>
    <xf numFmtId="257" fontId="21" fillId="0" borderId="0" xfId="35974" applyNumberFormat="1" applyFont="1" applyAlignment="1">
      <alignment horizontal="right"/>
    </xf>
    <xf numFmtId="172" fontId="24" fillId="0" borderId="0" xfId="0" applyNumberFormat="1" applyFont="1"/>
    <xf numFmtId="172" fontId="26" fillId="0" borderId="0" xfId="0" applyNumberFormat="1" applyFont="1"/>
    <xf numFmtId="170" fontId="296" fillId="0" borderId="0" xfId="35680" applyNumberFormat="1" applyFont="1">
      <alignment vertical="center"/>
    </xf>
    <xf numFmtId="241" fontId="28" fillId="33" borderId="0" xfId="55773" applyNumberFormat="1" applyFont="1" applyFill="1" applyAlignment="1">
      <alignment vertical="center"/>
    </xf>
    <xf numFmtId="241" fontId="0" fillId="33" borderId="0" xfId="55773" applyNumberFormat="1" applyFont="1" applyFill="1"/>
    <xf numFmtId="169" fontId="24" fillId="33" borderId="0" xfId="6213" applyNumberFormat="1" applyFont="1" applyFill="1" applyBorder="1"/>
    <xf numFmtId="245" fontId="21" fillId="0" borderId="0" xfId="35974" applyNumberFormat="1" applyFont="1" applyAlignment="1">
      <alignment horizontal="right" vertical="center"/>
    </xf>
    <xf numFmtId="0" fontId="21" fillId="0" borderId="121"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4" fillId="33" borderId="122" xfId="0" applyFont="1" applyFill="1" applyBorder="1" applyAlignment="1">
      <alignment horizontal="right" vertical="top" wrapText="1"/>
    </xf>
    <xf numFmtId="0" fontId="21" fillId="33" borderId="122" xfId="0" applyFont="1" applyFill="1" applyBorder="1" applyAlignment="1">
      <alignment horizontal="left" vertical="top" wrapText="1"/>
    </xf>
    <xf numFmtId="174" fontId="169" fillId="0" borderId="122" xfId="55773" applyNumberFormat="1" applyFont="1" applyFill="1" applyBorder="1" applyAlignment="1">
      <alignment horizontal="right" vertical="top" wrapText="1"/>
    </xf>
    <xf numFmtId="174" fontId="169" fillId="33" borderId="122" xfId="55773" applyNumberFormat="1" applyFont="1" applyFill="1" applyBorder="1" applyAlignment="1">
      <alignment horizontal="right" vertical="top" wrapText="1"/>
    </xf>
    <xf numFmtId="0" fontId="174" fillId="0" borderId="0" xfId="0" applyFont="1" applyAlignment="1">
      <alignment horizontal="left"/>
    </xf>
    <xf numFmtId="0" fontId="21" fillId="33" borderId="122" xfId="0" applyFont="1" applyFill="1" applyBorder="1" applyAlignment="1" applyProtection="1">
      <alignment horizontal="left" wrapText="1" indent="1"/>
      <protection locked="0"/>
    </xf>
    <xf numFmtId="0" fontId="24" fillId="0" borderId="122" xfId="0" applyFont="1" applyBorder="1"/>
    <xf numFmtId="169" fontId="21" fillId="0" borderId="122" xfId="35974" applyNumberFormat="1" applyFont="1" applyBorder="1" applyAlignment="1">
      <alignment horizontal="right"/>
    </xf>
    <xf numFmtId="0" fontId="74" fillId="0" borderId="122" xfId="0" applyFont="1" applyBorder="1"/>
    <xf numFmtId="10" fontId="74" fillId="0" borderId="0" xfId="0" applyNumberFormat="1" applyFont="1"/>
    <xf numFmtId="174" fontId="74" fillId="0" borderId="0" xfId="55773" applyNumberFormat="1" applyFont="1"/>
    <xf numFmtId="0" fontId="24" fillId="0" borderId="0" xfId="0" applyFont="1" applyAlignment="1">
      <alignment vertical="top"/>
    </xf>
    <xf numFmtId="0" fontId="24" fillId="33" borderId="116" xfId="0" applyFont="1" applyFill="1" applyBorder="1" applyAlignment="1">
      <alignment horizontal="right" vertical="top"/>
    </xf>
    <xf numFmtId="0" fontId="24" fillId="33" borderId="0" xfId="0" applyFont="1" applyFill="1" applyAlignment="1">
      <alignment horizontal="right" vertical="top"/>
    </xf>
    <xf numFmtId="267" fontId="24" fillId="33" borderId="0" xfId="0" applyNumberFormat="1" applyFont="1" applyFill="1" applyAlignment="1">
      <alignment horizontal="left" wrapText="1"/>
    </xf>
    <xf numFmtId="0" fontId="174" fillId="127" borderId="122" xfId="0" applyFont="1" applyFill="1" applyBorder="1" applyAlignment="1">
      <alignment wrapText="1"/>
    </xf>
    <xf numFmtId="174" fontId="26" fillId="0" borderId="122" xfId="0" applyNumberFormat="1" applyFont="1" applyBorder="1" applyAlignment="1">
      <alignment horizontal="left" vertical="top" wrapText="1"/>
    </xf>
    <xf numFmtId="174" fontId="26" fillId="0" borderId="122" xfId="0" applyNumberFormat="1" applyFont="1" applyBorder="1" applyAlignment="1">
      <alignment horizontal="right" vertical="top" wrapText="1"/>
    </xf>
    <xf numFmtId="174" fontId="26" fillId="33" borderId="122" xfId="0" applyNumberFormat="1" applyFont="1" applyFill="1" applyBorder="1"/>
    <xf numFmtId="174" fontId="26" fillId="33" borderId="122" xfId="55773" applyNumberFormat="1" applyFont="1" applyFill="1" applyBorder="1"/>
    <xf numFmtId="0" fontId="26" fillId="33" borderId="122" xfId="0" applyFont="1" applyFill="1" applyBorder="1" applyAlignment="1">
      <alignment horizontal="left" vertical="top" wrapText="1"/>
    </xf>
    <xf numFmtId="174" fontId="26" fillId="33" borderId="122" xfId="0" applyNumberFormat="1" applyFont="1" applyFill="1" applyBorder="1" applyAlignment="1">
      <alignment horizontal="left" vertical="top" wrapText="1"/>
    </xf>
    <xf numFmtId="174" fontId="24" fillId="33" borderId="122" xfId="0" applyNumberFormat="1" applyFont="1" applyFill="1" applyBorder="1" applyAlignment="1">
      <alignment horizontal="right" vertical="top" wrapText="1"/>
    </xf>
    <xf numFmtId="174" fontId="26" fillId="33" borderId="122" xfId="0" applyNumberFormat="1" applyFont="1" applyFill="1" applyBorder="1" applyAlignment="1">
      <alignment horizontal="right" vertical="top" wrapText="1"/>
    </xf>
    <xf numFmtId="241" fontId="22" fillId="0" borderId="122" xfId="0" applyNumberFormat="1" applyFont="1" applyBorder="1" applyAlignment="1">
      <alignment horizontal="left" vertical="center"/>
    </xf>
    <xf numFmtId="0" fontId="21" fillId="0" borderId="116" xfId="0" applyFont="1" applyBorder="1" applyAlignment="1">
      <alignment horizontal="left" wrapText="1"/>
    </xf>
    <xf numFmtId="3" fontId="24" fillId="0" borderId="0" xfId="0" applyNumberFormat="1" applyFont="1"/>
    <xf numFmtId="0" fontId="22" fillId="33" borderId="122" xfId="0" applyFont="1" applyFill="1" applyBorder="1" applyAlignment="1">
      <alignment horizontal="left" wrapText="1"/>
    </xf>
    <xf numFmtId="169" fontId="22" fillId="0" borderId="122" xfId="35974"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11" fillId="0" borderId="0" xfId="0" applyFont="1" applyAlignment="1">
      <alignment horizontal="center"/>
    </xf>
    <xf numFmtId="0" fontId="30" fillId="0" borderId="0" xfId="35680" applyFont="1" applyAlignment="1">
      <alignment vertical="top"/>
    </xf>
    <xf numFmtId="0" fontId="74" fillId="33" borderId="0" xfId="0" applyFont="1" applyFill="1"/>
    <xf numFmtId="0" fontId="21" fillId="0" borderId="122" xfId="0" applyFont="1" applyBorder="1" applyAlignment="1">
      <alignment horizontal="center" vertical="center" wrapText="1"/>
    </xf>
    <xf numFmtId="0" fontId="21" fillId="0" borderId="116" xfId="0" applyFont="1" applyBorder="1" applyAlignment="1">
      <alignment horizontal="right"/>
    </xf>
    <xf numFmtId="0" fontId="21" fillId="0" borderId="116" xfId="0" applyFont="1" applyBorder="1" applyAlignment="1">
      <alignment horizontal="right" vertical="center" wrapText="1"/>
    </xf>
    <xf numFmtId="0" fontId="21" fillId="0" borderId="0" xfId="0" applyFont="1" applyAlignment="1">
      <alignment horizontal="right" vertical="center"/>
    </xf>
    <xf numFmtId="0" fontId="21" fillId="0" borderId="116"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6" xfId="0" applyFont="1" applyBorder="1" applyAlignment="1">
      <alignment horizontal="left" vertical="center" wrapText="1"/>
    </xf>
    <xf numFmtId="0" fontId="74" fillId="0" borderId="116" xfId="0" applyFont="1" applyBorder="1"/>
    <xf numFmtId="0" fontId="142" fillId="0" borderId="116" xfId="0" applyFont="1" applyBorder="1"/>
    <xf numFmtId="0" fontId="142" fillId="0" borderId="0" xfId="0" applyFont="1"/>
    <xf numFmtId="0" fontId="26" fillId="0" borderId="116" xfId="0" applyFont="1" applyBorder="1" applyAlignment="1">
      <alignment horizontal="left" vertical="center" wrapText="1" indent="1"/>
    </xf>
    <xf numFmtId="0" fontId="24" fillId="0" borderId="122" xfId="0" applyFont="1" applyBorder="1" applyAlignment="1">
      <alignment horizontal="center" vertical="center" wrapText="1"/>
    </xf>
    <xf numFmtId="0" fontId="169" fillId="0" borderId="116" xfId="0" applyFont="1" applyBorder="1" applyAlignment="1">
      <alignment horizontal="center" vertical="center"/>
    </xf>
    <xf numFmtId="0" fontId="24" fillId="0" borderId="116" xfId="0" applyFont="1" applyBorder="1" applyAlignment="1">
      <alignment horizontal="right" vertical="center"/>
    </xf>
    <xf numFmtId="241" fontId="169" fillId="33" borderId="0" xfId="53194" applyNumberFormat="1" applyFont="1" applyFill="1" applyAlignment="1">
      <alignment horizontal="right" wrapText="1"/>
    </xf>
    <xf numFmtId="0" fontId="26" fillId="33" borderId="0" xfId="0" applyFont="1" applyFill="1" applyAlignment="1">
      <alignment vertical="center" wrapText="1"/>
    </xf>
    <xf numFmtId="241" fontId="174" fillId="33" borderId="0" xfId="53194" applyNumberFormat="1" applyFont="1" applyFill="1" applyAlignment="1">
      <alignment horizontal="right" vertical="center" wrapText="1"/>
    </xf>
    <xf numFmtId="0" fontId="169" fillId="33" borderId="0" xfId="0" applyFont="1" applyFill="1" applyAlignment="1">
      <alignment vertical="center"/>
    </xf>
    <xf numFmtId="241" fontId="169" fillId="0" borderId="0" xfId="53194" applyNumberFormat="1" applyFont="1" applyAlignment="1">
      <alignment horizontal="right" vertical="center" wrapText="1"/>
    </xf>
    <xf numFmtId="0" fontId="169" fillId="0" borderId="0" xfId="0" applyFont="1" applyAlignment="1">
      <alignment vertical="center"/>
    </xf>
    <xf numFmtId="241" fontId="212" fillId="0" borderId="0" xfId="53194" applyNumberFormat="1" applyFont="1" applyAlignment="1">
      <alignment horizontal="right" vertical="center" wrapText="1"/>
    </xf>
    <xf numFmtId="241" fontId="169" fillId="0" borderId="0" xfId="53194" applyNumberFormat="1" applyFont="1" applyBorder="1" applyAlignment="1">
      <alignment horizontal="right" vertical="center" wrapText="1"/>
    </xf>
    <xf numFmtId="241" fontId="174" fillId="0" borderId="0" xfId="53194" applyNumberFormat="1" applyFont="1" applyBorder="1" applyAlignment="1">
      <alignment horizontal="right" vertical="center" wrapText="1"/>
    </xf>
    <xf numFmtId="241" fontId="174" fillId="0" borderId="0" xfId="53194" applyNumberFormat="1" applyFont="1" applyAlignment="1">
      <alignment horizontal="right" vertical="center" wrapText="1"/>
    </xf>
    <xf numFmtId="241" fontId="174" fillId="117" borderId="0" xfId="53194" applyNumberFormat="1" applyFont="1" applyFill="1" applyAlignment="1">
      <alignment horizontal="right" vertical="center" wrapText="1"/>
    </xf>
    <xf numFmtId="241" fontId="169" fillId="117" borderId="0" xfId="53194" applyNumberFormat="1" applyFont="1" applyFill="1" applyAlignment="1">
      <alignment horizontal="right" vertical="center" wrapText="1"/>
    </xf>
    <xf numFmtId="0" fontId="26" fillId="0" borderId="122" xfId="0" applyFont="1" applyBorder="1" applyAlignment="1">
      <alignment vertical="center" wrapText="1"/>
    </xf>
    <xf numFmtId="241" fontId="174" fillId="0" borderId="122" xfId="53194" applyNumberFormat="1" applyFont="1" applyBorder="1" applyAlignment="1">
      <alignment horizontal="right" vertical="center" wrapText="1"/>
    </xf>
    <xf numFmtId="0" fontId="24" fillId="33" borderId="122" xfId="0" applyFont="1" applyFill="1" applyBorder="1" applyAlignment="1">
      <alignment horizontal="center" vertical="top" wrapText="1"/>
    </xf>
    <xf numFmtId="0" fontId="22" fillId="0" borderId="0" xfId="0" applyFont="1" applyAlignment="1">
      <alignment vertical="center"/>
    </xf>
    <xf numFmtId="0" fontId="21" fillId="0" borderId="0" xfId="305" applyFont="1">
      <alignment vertical="center"/>
    </xf>
    <xf numFmtId="0" fontId="21" fillId="41" borderId="0" xfId="35680" applyFont="1" applyFill="1">
      <alignment vertical="center"/>
    </xf>
    <xf numFmtId="0" fontId="22" fillId="41" borderId="0" xfId="35681" applyFont="1" applyFill="1" applyBorder="1" applyAlignment="1">
      <alignment vertical="center"/>
    </xf>
    <xf numFmtId="0" fontId="21" fillId="0" borderId="0" xfId="305" applyFont="1" applyAlignment="1">
      <alignment horizontal="center" wrapText="1"/>
    </xf>
    <xf numFmtId="0" fontId="22" fillId="41" borderId="0" xfId="35681" applyFont="1" applyFill="1" applyBorder="1" applyAlignment="1">
      <alignment horizontal="left" vertical="center"/>
    </xf>
    <xf numFmtId="0" fontId="21" fillId="0" borderId="0" xfId="55770"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5770" applyFont="1" applyFill="1" applyBorder="1" applyAlignment="1">
      <alignment horizontal="center" vertical="center" wrapText="1"/>
    </xf>
    <xf numFmtId="9" fontId="21" fillId="0" borderId="0" xfId="35678" applyFont="1" applyFill="1" applyBorder="1" applyAlignment="1">
      <alignment vertical="center"/>
    </xf>
    <xf numFmtId="11" fontId="215" fillId="0" borderId="0" xfId="0" applyNumberFormat="1" applyFont="1"/>
    <xf numFmtId="0" fontId="215" fillId="0" borderId="0" xfId="0" applyFont="1"/>
    <xf numFmtId="0" fontId="21" fillId="41" borderId="0" xfId="305" quotePrefix="1" applyFont="1" applyFill="1" applyAlignment="1">
      <alignment horizontal="center" vertical="center"/>
    </xf>
    <xf numFmtId="3" fontId="21" fillId="0" borderId="0" xfId="55767" applyFont="1" applyFill="1" applyBorder="1">
      <alignment horizontal="right" vertical="center"/>
      <protection locked="0"/>
    </xf>
    <xf numFmtId="3" fontId="176" fillId="0" borderId="0" xfId="55767" applyFont="1" applyFill="1" applyBorder="1">
      <alignment horizontal="right" vertical="center"/>
      <protection locked="0"/>
    </xf>
    <xf numFmtId="3" fontId="21" fillId="0" borderId="0" xfId="55767" applyFont="1" applyFill="1" applyBorder="1" applyAlignment="1">
      <alignment horizontal="center" vertical="center"/>
      <protection locked="0"/>
    </xf>
    <xf numFmtId="3" fontId="21" fillId="33" borderId="0" xfId="55767" applyFont="1" applyFill="1" applyBorder="1" applyAlignment="1">
      <alignment horizontal="center" vertical="center"/>
      <protection locked="0"/>
    </xf>
    <xf numFmtId="0" fontId="21" fillId="0" borderId="0" xfId="55770" applyFont="1" applyFill="1" applyBorder="1" applyAlignment="1">
      <alignment horizontal="right" wrapText="1"/>
    </xf>
    <xf numFmtId="0" fontId="22" fillId="0" borderId="0" xfId="55770" applyFont="1" applyFill="1" applyBorder="1" applyAlignment="1">
      <alignment horizontal="center" vertical="center" wrapText="1"/>
    </xf>
    <xf numFmtId="0" fontId="21" fillId="0" borderId="0" xfId="305" quotePrefix="1" applyFont="1" applyAlignment="1">
      <alignment horizontal="center" vertical="center"/>
    </xf>
    <xf numFmtId="0" fontId="21" fillId="41" borderId="0" xfId="35680" applyFont="1" applyFill="1" applyAlignment="1">
      <alignment vertical="top" wrapText="1"/>
    </xf>
    <xf numFmtId="0" fontId="202" fillId="0" borderId="0" xfId="0" applyFont="1" applyAlignment="1">
      <alignment vertical="top" wrapText="1"/>
    </xf>
    <xf numFmtId="0" fontId="202" fillId="0" borderId="0" xfId="0" applyFont="1" applyAlignment="1">
      <alignment vertical="top"/>
    </xf>
    <xf numFmtId="0" fontId="22" fillId="0" borderId="0" xfId="35681" applyFont="1" applyFill="1" applyBorder="1" applyAlignment="1">
      <alignment vertical="center"/>
    </xf>
    <xf numFmtId="0" fontId="22" fillId="0" borderId="0" xfId="305" applyFont="1" applyAlignment="1">
      <alignment horizontal="center" vertical="center" wrapText="1"/>
    </xf>
    <xf numFmtId="11" fontId="21" fillId="0" borderId="0" xfId="35680" applyNumberFormat="1" applyFont="1">
      <alignment vertical="center"/>
    </xf>
    <xf numFmtId="0" fontId="21" fillId="41" borderId="0" xfId="305" applyFont="1" applyFill="1" applyAlignment="1">
      <alignment horizontal="left" wrapText="1"/>
    </xf>
    <xf numFmtId="3" fontId="176" fillId="33" borderId="0" xfId="55767" applyFont="1" applyFill="1" applyBorder="1" applyAlignment="1">
      <alignment horizontal="right"/>
      <protection locked="0"/>
    </xf>
    <xf numFmtId="3" fontId="21" fillId="33" borderId="0" xfId="55767" applyFont="1" applyFill="1" applyBorder="1">
      <alignment horizontal="right" vertical="center"/>
      <protection locked="0"/>
    </xf>
    <xf numFmtId="0" fontId="21" fillId="33" borderId="0" xfId="35680" applyFont="1" applyFill="1">
      <alignment vertical="center"/>
    </xf>
    <xf numFmtId="3" fontId="21" fillId="33" borderId="0" xfId="55767" applyFont="1" applyFill="1" applyBorder="1" applyAlignment="1">
      <alignment horizontal="right"/>
      <protection locked="0"/>
    </xf>
    <xf numFmtId="0" fontId="21" fillId="33" borderId="0" xfId="305" applyFont="1" applyFill="1" applyAlignment="1">
      <alignment horizontal="left" wrapText="1"/>
    </xf>
    <xf numFmtId="0" fontId="21" fillId="0" borderId="122" xfId="305" applyFont="1" applyBorder="1" applyAlignment="1">
      <alignment horizontal="left" wrapText="1"/>
    </xf>
    <xf numFmtId="0" fontId="21" fillId="0" borderId="116" xfId="305" quotePrefix="1" applyFont="1" applyBorder="1" applyAlignment="1">
      <alignment horizontal="right" vertical="center"/>
    </xf>
    <xf numFmtId="0" fontId="176" fillId="0" borderId="116" xfId="305" applyFont="1" applyBorder="1" applyAlignment="1">
      <alignment horizontal="left" vertical="center" wrapText="1" indent="1"/>
    </xf>
    <xf numFmtId="3" fontId="21" fillId="0" borderId="116" xfId="55767" applyFont="1" applyFill="1" applyBorder="1" applyAlignment="1">
      <alignment horizontal="center" vertical="center"/>
      <protection locked="0"/>
    </xf>
    <xf numFmtId="3" fontId="21" fillId="33" borderId="116" xfId="55767" applyFont="1" applyFill="1" applyBorder="1" applyAlignment="1">
      <alignment horizontal="center" vertical="center"/>
      <protection locked="0"/>
    </xf>
    <xf numFmtId="0" fontId="21" fillId="33" borderId="0" xfId="0" applyFont="1" applyFill="1" applyAlignment="1">
      <alignment horizontal="center"/>
    </xf>
    <xf numFmtId="0" fontId="22" fillId="33" borderId="0" xfId="0" applyFont="1" applyFill="1" applyProtection="1">
      <protection locked="0"/>
    </xf>
    <xf numFmtId="14" fontId="21" fillId="33" borderId="0" xfId="0" applyNumberFormat="1" applyFont="1" applyFill="1" applyAlignment="1">
      <alignment horizontal="right"/>
    </xf>
    <xf numFmtId="172" fontId="21" fillId="33" borderId="0" xfId="0" applyNumberFormat="1" applyFont="1" applyFill="1" applyAlignment="1">
      <alignment horizontal="right" vertical="center"/>
    </xf>
    <xf numFmtId="2" fontId="21" fillId="33" borderId="0" xfId="0" applyNumberFormat="1" applyFont="1" applyFill="1" applyAlignment="1">
      <alignment horizontal="right"/>
    </xf>
    <xf numFmtId="174" fontId="21" fillId="33" borderId="0" xfId="55773" applyNumberFormat="1" applyFont="1" applyFill="1" applyBorder="1" applyAlignment="1">
      <alignment horizontal="right"/>
    </xf>
    <xf numFmtId="2" fontId="21" fillId="0" borderId="0" xfId="0" applyNumberFormat="1" applyFont="1" applyAlignment="1">
      <alignment horizontal="right"/>
    </xf>
    <xf numFmtId="172" fontId="21" fillId="33" borderId="116" xfId="0" applyNumberFormat="1" applyFont="1" applyFill="1" applyBorder="1"/>
    <xf numFmtId="2" fontId="21" fillId="0" borderId="122" xfId="0" applyNumberFormat="1" applyFont="1" applyBorder="1" applyAlignment="1">
      <alignment horizontal="right"/>
    </xf>
    <xf numFmtId="0" fontId="21" fillId="0" borderId="116" xfId="0" applyFont="1" applyBorder="1"/>
    <xf numFmtId="14" fontId="21" fillId="0" borderId="0" xfId="0" applyNumberFormat="1" applyFont="1" applyAlignment="1">
      <alignment horizontal="right"/>
    </xf>
    <xf numFmtId="0" fontId="21" fillId="33" borderId="122" xfId="0" applyFont="1" applyFill="1" applyBorder="1"/>
    <xf numFmtId="172" fontId="21" fillId="0" borderId="122" xfId="0" applyNumberFormat="1" applyFont="1" applyBorder="1"/>
    <xf numFmtId="0" fontId="26" fillId="0" borderId="0" xfId="0" applyFont="1" applyAlignment="1">
      <alignment wrapText="1"/>
    </xf>
    <xf numFmtId="241" fontId="21" fillId="33" borderId="0" xfId="55773" applyNumberFormat="1" applyFont="1" applyFill="1" applyBorder="1" applyAlignment="1">
      <alignment horizontal="center" vertical="center" wrapText="1"/>
    </xf>
    <xf numFmtId="241" fontId="176" fillId="117" borderId="0" xfId="55773" applyNumberFormat="1" applyFont="1" applyFill="1" applyBorder="1" applyAlignment="1">
      <alignment vertical="center" wrapText="1"/>
    </xf>
    <xf numFmtId="241" fontId="21" fillId="0" borderId="0" xfId="55773" applyNumberFormat="1" applyFont="1" applyBorder="1" applyAlignment="1">
      <alignment horizontal="center" vertical="center" wrapText="1"/>
    </xf>
    <xf numFmtId="241" fontId="212" fillId="117" borderId="0" xfId="55773" applyNumberFormat="1" applyFont="1" applyFill="1" applyBorder="1" applyAlignment="1">
      <alignment vertical="center" wrapText="1"/>
    </xf>
    <xf numFmtId="0" fontId="22" fillId="33" borderId="0" xfId="35681" applyFont="1" applyFill="1" applyBorder="1" applyAlignment="1">
      <alignment vertical="center"/>
    </xf>
    <xf numFmtId="0" fontId="21" fillId="33" borderId="0" xfId="55770" applyFont="1" applyFill="1" applyBorder="1" applyAlignment="1">
      <alignment horizontal="right" vertical="center" wrapText="1"/>
    </xf>
    <xf numFmtId="3" fontId="176" fillId="33" borderId="0" xfId="55767" applyFont="1" applyFill="1" applyBorder="1">
      <alignment horizontal="right" vertical="center"/>
      <protection locked="0"/>
    </xf>
    <xf numFmtId="0" fontId="21" fillId="33" borderId="0" xfId="305" quotePrefix="1" applyFont="1" applyFill="1" applyAlignment="1">
      <alignment horizontal="center" vertical="center"/>
    </xf>
    <xf numFmtId="0" fontId="176" fillId="33" borderId="0" xfId="305" quotePrefix="1" applyFont="1" applyFill="1" applyAlignment="1">
      <alignment horizontal="center" vertical="center"/>
    </xf>
    <xf numFmtId="0" fontId="176" fillId="33" borderId="0" xfId="305" applyFont="1" applyFill="1" applyAlignment="1">
      <alignment horizontal="left" vertical="center" wrapText="1" indent="1"/>
    </xf>
    <xf numFmtId="3" fontId="301" fillId="33" borderId="0" xfId="55767" applyFont="1" applyFill="1" applyBorder="1">
      <alignment horizontal="right" vertical="center"/>
      <protection locked="0"/>
    </xf>
    <xf numFmtId="0" fontId="21" fillId="33" borderId="0" xfId="305" quotePrefix="1" applyFont="1" applyFill="1" applyAlignment="1">
      <alignment horizontal="center"/>
    </xf>
    <xf numFmtId="0" fontId="21" fillId="33" borderId="0" xfId="305" quotePrefix="1" applyFont="1" applyFill="1" applyAlignment="1">
      <alignment horizontal="center" vertical="top"/>
    </xf>
    <xf numFmtId="3" fontId="21" fillId="33" borderId="0" xfId="55767" applyFont="1" applyFill="1" applyBorder="1" applyAlignment="1">
      <alignment horizontal="center"/>
      <protection locked="0"/>
    </xf>
    <xf numFmtId="0" fontId="21" fillId="33" borderId="0" xfId="35680" applyFont="1" applyFill="1" applyAlignment="1">
      <alignment horizontal="right" vertical="center" wrapText="1"/>
    </xf>
    <xf numFmtId="0" fontId="21" fillId="33" borderId="0" xfId="35680" applyFont="1" applyFill="1" applyAlignment="1">
      <alignment horizontal="left" vertical="center" wrapText="1"/>
    </xf>
    <xf numFmtId="0" fontId="21" fillId="33" borderId="0" xfId="35680" applyFont="1" applyFill="1" applyAlignment="1">
      <alignment vertical="top" wrapText="1"/>
    </xf>
    <xf numFmtId="3" fontId="21" fillId="0" borderId="122" xfId="55767" applyFont="1" applyFill="1" applyBorder="1" applyAlignment="1">
      <alignment horizontal="right"/>
      <protection locked="0"/>
    </xf>
    <xf numFmtId="0" fontId="22" fillId="0" borderId="116" xfId="305" applyFont="1" applyBorder="1" applyAlignment="1">
      <alignment horizontal="left" wrapText="1"/>
    </xf>
    <xf numFmtId="3" fontId="22" fillId="0" borderId="116" xfId="55767" applyFont="1" applyFill="1" applyBorder="1" applyAlignment="1">
      <alignment horizontal="right"/>
      <protection locked="0"/>
    </xf>
    <xf numFmtId="3" fontId="22" fillId="0" borderId="0" xfId="55767" applyFont="1" applyFill="1" applyBorder="1" applyAlignment="1">
      <alignment horizontal="right"/>
      <protection locked="0"/>
    </xf>
    <xf numFmtId="0" fontId="22" fillId="0" borderId="122" xfId="305" applyFont="1" applyBorder="1" applyAlignment="1">
      <alignment horizontal="left" wrapText="1"/>
    </xf>
    <xf numFmtId="0" fontId="22" fillId="33" borderId="0" xfId="305" applyFont="1" applyFill="1" applyAlignment="1">
      <alignment horizontal="left" wrapText="1"/>
    </xf>
    <xf numFmtId="0" fontId="21" fillId="33" borderId="0" xfId="0" applyFont="1" applyFill="1" applyAlignment="1" applyProtection="1">
      <alignment horizontal="left" wrapText="1"/>
      <protection locked="0"/>
    </xf>
    <xf numFmtId="0" fontId="200" fillId="0" borderId="122" xfId="0" applyFont="1" applyBorder="1" applyAlignment="1">
      <alignment vertical="top"/>
    </xf>
    <xf numFmtId="176" fontId="26" fillId="33" borderId="122" xfId="0" applyNumberFormat="1" applyFont="1" applyFill="1" applyBorder="1" applyAlignment="1">
      <alignment horizontal="right" wrapText="1"/>
    </xf>
    <xf numFmtId="0" fontId="26" fillId="33" borderId="122" xfId="0" applyFont="1" applyFill="1" applyBorder="1" applyAlignment="1">
      <alignment horizontal="left" wrapText="1"/>
    </xf>
    <xf numFmtId="176" fontId="26" fillId="33" borderId="0" xfId="0" applyNumberFormat="1" applyFont="1" applyFill="1" applyAlignment="1">
      <alignment horizontal="right" wrapText="1"/>
    </xf>
    <xf numFmtId="241" fontId="21" fillId="33" borderId="0" xfId="55773" applyNumberFormat="1" applyFont="1" applyFill="1"/>
    <xf numFmtId="43" fontId="21" fillId="33" borderId="0" xfId="55773" applyFont="1" applyFill="1"/>
    <xf numFmtId="0" fontId="21" fillId="33" borderId="122" xfId="0" applyFont="1" applyFill="1" applyBorder="1" applyAlignment="1" applyProtection="1">
      <alignment horizontal="left"/>
      <protection locked="0"/>
    </xf>
    <xf numFmtId="0" fontId="21" fillId="33" borderId="122" xfId="0" applyFont="1" applyFill="1" applyBorder="1" applyProtection="1">
      <protection locked="0"/>
    </xf>
    <xf numFmtId="0" fontId="24" fillId="33" borderId="122" xfId="0" applyFont="1" applyFill="1" applyBorder="1"/>
    <xf numFmtId="170" fontId="21" fillId="33" borderId="122" xfId="35974" applyNumberFormat="1" applyFont="1" applyFill="1" applyBorder="1" applyAlignment="1">
      <alignment horizontal="right"/>
    </xf>
    <xf numFmtId="0" fontId="24" fillId="0" borderId="122" xfId="0" applyFont="1" applyBorder="1" applyAlignment="1">
      <alignment horizontal="right" vertical="center" wrapText="1"/>
    </xf>
    <xf numFmtId="172" fontId="26" fillId="33" borderId="122" xfId="0" applyNumberFormat="1" applyFont="1" applyFill="1" applyBorder="1" applyAlignment="1">
      <alignment vertical="center"/>
    </xf>
    <xf numFmtId="0" fontId="26" fillId="0" borderId="122" xfId="0" applyFont="1" applyBorder="1" applyAlignment="1">
      <alignment horizontal="right" vertical="center" wrapText="1"/>
    </xf>
    <xf numFmtId="172" fontId="26" fillId="33" borderId="122" xfId="0" applyNumberFormat="1" applyFont="1" applyFill="1" applyBorder="1"/>
    <xf numFmtId="241" fontId="26" fillId="0" borderId="122" xfId="53194" applyNumberFormat="1" applyFont="1" applyBorder="1" applyAlignment="1">
      <alignment horizontal="right" wrapText="1"/>
    </xf>
    <xf numFmtId="257" fontId="24" fillId="33" borderId="0" xfId="53194" applyNumberFormat="1" applyFont="1" applyFill="1"/>
    <xf numFmtId="43" fontId="74" fillId="0" borderId="0" xfId="55773" applyFont="1"/>
    <xf numFmtId="43" fontId="74" fillId="0" borderId="0" xfId="0" applyNumberFormat="1" applyFont="1"/>
    <xf numFmtId="1" fontId="24" fillId="33" borderId="0" xfId="0" applyNumberFormat="1" applyFont="1" applyFill="1"/>
    <xf numFmtId="169" fontId="202" fillId="0" borderId="0" xfId="0" applyNumberFormat="1" applyFont="1"/>
    <xf numFmtId="169" fontId="24" fillId="0" borderId="0" xfId="6213" applyNumberFormat="1" applyFont="1" applyFill="1" applyBorder="1"/>
    <xf numFmtId="0" fontId="174" fillId="0" borderId="122" xfId="0" applyFont="1" applyBorder="1" applyAlignment="1">
      <alignment vertical="center" wrapText="1"/>
    </xf>
    <xf numFmtId="169" fontId="211" fillId="0" borderId="0" xfId="0" applyNumberFormat="1" applyFont="1"/>
    <xf numFmtId="0" fontId="101" fillId="0" borderId="0" xfId="48778" applyFont="1" applyFill="1" applyAlignment="1" applyProtection="1">
      <alignment vertical="top"/>
    </xf>
    <xf numFmtId="0" fontId="208" fillId="0" borderId="0" xfId="0" applyFont="1" applyAlignment="1">
      <alignment vertical="top"/>
    </xf>
    <xf numFmtId="0" fontId="208" fillId="0" borderId="0" xfId="0" applyFont="1" applyAlignment="1">
      <alignment horizontal="right" vertical="top"/>
    </xf>
    <xf numFmtId="0" fontId="208" fillId="0" borderId="0" xfId="0" applyFont="1" applyAlignment="1">
      <alignment horizontal="left" vertical="top" wrapText="1"/>
    </xf>
    <xf numFmtId="268" fontId="21" fillId="33" borderId="0" xfId="0" applyNumberFormat="1" applyFont="1" applyFill="1"/>
    <xf numFmtId="241" fontId="24" fillId="33" borderId="0" xfId="55773" applyNumberFormat="1" applyFont="1" applyFill="1"/>
    <xf numFmtId="241" fontId="24" fillId="33" borderId="0" xfId="55773" applyNumberFormat="1" applyFont="1" applyFill="1" applyBorder="1"/>
    <xf numFmtId="0" fontId="26" fillId="33" borderId="122" xfId="0" applyFont="1" applyFill="1" applyBorder="1" applyAlignment="1">
      <alignment vertical="top"/>
    </xf>
    <xf numFmtId="0" fontId="26" fillId="33" borderId="122" xfId="0" applyFont="1" applyFill="1" applyBorder="1" applyAlignment="1">
      <alignment horizontal="left"/>
    </xf>
    <xf numFmtId="0" fontId="95" fillId="0" borderId="122" xfId="0" applyFont="1" applyBorder="1"/>
    <xf numFmtId="0" fontId="28" fillId="0" borderId="122" xfId="0" applyFont="1" applyBorder="1"/>
    <xf numFmtId="0" fontId="283" fillId="0" borderId="122" xfId="0" applyFont="1" applyBorder="1"/>
    <xf numFmtId="0" fontId="21" fillId="0" borderId="122" xfId="0" applyFont="1" applyBorder="1" applyAlignment="1" applyProtection="1">
      <alignment wrapText="1"/>
      <protection locked="0"/>
    </xf>
    <xf numFmtId="170" fontId="21" fillId="33" borderId="122" xfId="35975" applyNumberFormat="1" applyFont="1" applyFill="1" applyBorder="1" applyAlignment="1" applyProtection="1">
      <alignment horizontal="right"/>
      <protection locked="0"/>
    </xf>
    <xf numFmtId="258" fontId="21" fillId="33" borderId="122" xfId="35974" applyNumberFormat="1" applyFont="1" applyFill="1" applyBorder="1" applyAlignment="1">
      <alignment horizontal="right"/>
    </xf>
    <xf numFmtId="258" fontId="21" fillId="33" borderId="122" xfId="35975" applyNumberFormat="1" applyFont="1" applyFill="1" applyBorder="1" applyAlignment="1" applyProtection="1">
      <alignment horizontal="right"/>
      <protection locked="0"/>
    </xf>
    <xf numFmtId="171" fontId="21" fillId="33" borderId="122" xfId="0" applyNumberFormat="1" applyFont="1" applyFill="1" applyBorder="1" applyAlignment="1">
      <alignment horizontal="right"/>
    </xf>
    <xf numFmtId="241" fontId="21" fillId="33" borderId="122" xfId="47949" applyNumberFormat="1" applyFont="1" applyFill="1" applyBorder="1" applyAlignment="1" applyProtection="1">
      <alignment horizontal="right"/>
      <protection locked="0"/>
    </xf>
    <xf numFmtId="241" fontId="21" fillId="33" borderId="122" xfId="47949" applyNumberFormat="1" applyFont="1" applyFill="1" applyBorder="1" applyAlignment="1">
      <alignment horizontal="right"/>
    </xf>
    <xf numFmtId="0" fontId="21" fillId="0" borderId="122" xfId="0" applyFont="1" applyBorder="1" applyAlignment="1">
      <alignment horizontal="left" vertical="center"/>
    </xf>
    <xf numFmtId="174" fontId="21" fillId="33" borderId="122" xfId="0" applyNumberFormat="1" applyFont="1" applyFill="1" applyBorder="1" applyAlignment="1" applyProtection="1">
      <alignment horizontal="right"/>
      <protection locked="0"/>
    </xf>
    <xf numFmtId="174" fontId="24" fillId="33" borderId="122" xfId="55773" applyNumberFormat="1" applyFont="1" applyFill="1" applyBorder="1"/>
    <xf numFmtId="174" fontId="24" fillId="33" borderId="122" xfId="55773" applyNumberFormat="1" applyFont="1" applyFill="1" applyBorder="1" applyAlignment="1">
      <alignment horizontal="right"/>
    </xf>
    <xf numFmtId="169" fontId="21" fillId="0" borderId="0" xfId="35974" applyNumberFormat="1" applyFont="1" applyAlignment="1">
      <alignment horizontal="right" vertical="center"/>
    </xf>
    <xf numFmtId="0" fontId="174" fillId="117" borderId="122" xfId="0" applyFont="1" applyFill="1" applyBorder="1" applyAlignment="1">
      <alignment horizontal="right" vertical="center" wrapText="1"/>
    </xf>
    <xf numFmtId="0" fontId="174" fillId="117" borderId="122" xfId="0" applyFont="1" applyFill="1" applyBorder="1" applyAlignment="1">
      <alignment horizontal="justify" vertical="center" wrapText="1"/>
    </xf>
    <xf numFmtId="169" fontId="22" fillId="117" borderId="122" xfId="35974" applyNumberFormat="1" applyFont="1" applyFill="1" applyBorder="1" applyAlignment="1">
      <alignment horizontal="right"/>
    </xf>
    <xf numFmtId="241" fontId="174" fillId="117" borderId="122" xfId="0" applyNumberFormat="1" applyFont="1" applyFill="1" applyBorder="1" applyAlignment="1">
      <alignment horizontal="center" vertical="center" wrapText="1"/>
    </xf>
    <xf numFmtId="0" fontId="21" fillId="117" borderId="122" xfId="0" applyFont="1" applyFill="1" applyBorder="1" applyAlignment="1">
      <alignment horizontal="right" vertical="center" wrapText="1"/>
    </xf>
    <xf numFmtId="0" fontId="22" fillId="117" borderId="122" xfId="0" applyFont="1" applyFill="1" applyBorder="1" applyAlignment="1">
      <alignment horizontal="justify" vertical="center" wrapText="1"/>
    </xf>
    <xf numFmtId="241" fontId="21" fillId="117" borderId="122" xfId="0" applyNumberFormat="1" applyFont="1" applyFill="1" applyBorder="1" applyAlignment="1">
      <alignment horizontal="center" vertical="center" wrapText="1"/>
    </xf>
    <xf numFmtId="0" fontId="22" fillId="117" borderId="122" xfId="0" applyFont="1" applyFill="1" applyBorder="1" applyAlignment="1">
      <alignment horizontal="right" vertical="center" wrapText="1"/>
    </xf>
    <xf numFmtId="241" fontId="22" fillId="117" borderId="122" xfId="0" applyNumberFormat="1" applyFont="1" applyFill="1" applyBorder="1" applyAlignment="1">
      <alignment horizontal="center" vertical="center" wrapText="1"/>
    </xf>
    <xf numFmtId="0" fontId="174" fillId="117" borderId="122" xfId="0" applyFont="1" applyFill="1" applyBorder="1" applyAlignment="1">
      <alignment vertical="center" wrapText="1"/>
    </xf>
    <xf numFmtId="241" fontId="169" fillId="117" borderId="122" xfId="0" applyNumberFormat="1" applyFont="1" applyFill="1" applyBorder="1" applyAlignment="1">
      <alignment horizontal="center" vertical="center" wrapText="1"/>
    </xf>
    <xf numFmtId="0" fontId="22" fillId="117" borderId="122" xfId="0" applyFont="1" applyFill="1" applyBorder="1" applyAlignment="1">
      <alignment vertical="center" wrapText="1"/>
    </xf>
    <xf numFmtId="0" fontId="24" fillId="0" borderId="122" xfId="0" applyFont="1" applyBorder="1" applyAlignment="1">
      <alignment horizontal="right"/>
    </xf>
    <xf numFmtId="0" fontId="21" fillId="0" borderId="122" xfId="0" applyFont="1" applyBorder="1" applyAlignment="1">
      <alignment horizontal="right" vertical="center" wrapText="1"/>
    </xf>
    <xf numFmtId="49" fontId="26" fillId="124" borderId="122" xfId="0" applyNumberFormat="1" applyFont="1" applyFill="1" applyBorder="1" applyAlignment="1">
      <alignment horizontal="right" vertical="center" wrapText="1"/>
    </xf>
    <xf numFmtId="49" fontId="22" fillId="124" borderId="122" xfId="0" applyNumberFormat="1" applyFont="1" applyFill="1" applyBorder="1" applyAlignment="1">
      <alignment vertical="center" wrapText="1"/>
    </xf>
    <xf numFmtId="174" fontId="21" fillId="124" borderId="122" xfId="55773" applyNumberFormat="1" applyFont="1" applyFill="1" applyBorder="1" applyAlignment="1">
      <alignment vertical="center"/>
    </xf>
    <xf numFmtId="0" fontId="24" fillId="0" borderId="122" xfId="0" applyFont="1" applyBorder="1" applyAlignment="1">
      <alignment horizontal="right" vertical="center"/>
    </xf>
    <xf numFmtId="49" fontId="21" fillId="124" borderId="122" xfId="0" applyNumberFormat="1" applyFont="1" applyFill="1" applyBorder="1" applyAlignment="1">
      <alignment horizontal="right"/>
    </xf>
    <xf numFmtId="0" fontId="174" fillId="0" borderId="122" xfId="0" applyFont="1" applyBorder="1" applyAlignment="1">
      <alignment horizontal="right" vertical="center" wrapText="1"/>
    </xf>
    <xf numFmtId="176" fontId="26" fillId="0" borderId="122" xfId="0" applyNumberFormat="1" applyFont="1" applyBorder="1" applyAlignment="1">
      <alignment horizontal="right" vertical="center" wrapText="1"/>
    </xf>
    <xf numFmtId="0" fontId="26" fillId="0" borderId="122" xfId="0" applyFont="1" applyBorder="1" applyAlignment="1">
      <alignment horizontal="left" vertical="top" wrapText="1"/>
    </xf>
    <xf numFmtId="167" fontId="26" fillId="33" borderId="122" xfId="0" applyNumberFormat="1" applyFont="1" applyFill="1" applyBorder="1"/>
    <xf numFmtId="0" fontId="24" fillId="33" borderId="122" xfId="0" applyFont="1" applyFill="1" applyBorder="1" applyAlignment="1">
      <alignment horizontal="right"/>
    </xf>
    <xf numFmtId="0" fontId="22" fillId="33" borderId="122" xfId="0" applyFont="1" applyFill="1" applyBorder="1" applyAlignment="1">
      <alignment horizontal="right"/>
    </xf>
    <xf numFmtId="0" fontId="26" fillId="33" borderId="122" xfId="0" applyFont="1" applyFill="1" applyBorder="1" applyAlignment="1">
      <alignment horizontal="left" vertical="center" wrapText="1"/>
    </xf>
    <xf numFmtId="172" fontId="26" fillId="33" borderId="122" xfId="0" applyNumberFormat="1" applyFont="1" applyFill="1" applyBorder="1" applyAlignment="1">
      <alignment vertical="top"/>
    </xf>
    <xf numFmtId="0" fontId="21" fillId="33" borderId="122" xfId="0" applyFont="1" applyFill="1" applyBorder="1" applyAlignment="1">
      <alignment horizontal="left" vertical="top"/>
    </xf>
    <xf numFmtId="258" fontId="21" fillId="0" borderId="122" xfId="35974" applyNumberFormat="1" applyFont="1" applyBorder="1" applyAlignment="1">
      <alignment horizontal="right"/>
    </xf>
    <xf numFmtId="167" fontId="24" fillId="0" borderId="122" xfId="55773" applyNumberFormat="1" applyFont="1" applyFill="1" applyBorder="1"/>
    <xf numFmtId="258" fontId="211" fillId="0" borderId="0" xfId="55773" applyNumberFormat="1" applyFont="1"/>
    <xf numFmtId="169" fontId="24" fillId="0" borderId="122" xfId="55773" applyNumberFormat="1" applyFont="1" applyFill="1" applyBorder="1"/>
    <xf numFmtId="258" fontId="24" fillId="0" borderId="122" xfId="55773" applyNumberFormat="1" applyFont="1" applyFill="1" applyBorder="1"/>
    <xf numFmtId="176" fontId="24" fillId="33" borderId="122" xfId="0" applyNumberFormat="1" applyFont="1" applyFill="1" applyBorder="1" applyAlignment="1">
      <alignment horizontal="right" wrapText="1"/>
    </xf>
    <xf numFmtId="0" fontId="24" fillId="33" borderId="122" xfId="0" applyFont="1" applyFill="1" applyBorder="1" applyAlignment="1">
      <alignment horizontal="left" wrapText="1"/>
    </xf>
    <xf numFmtId="0" fontId="169" fillId="117" borderId="122" xfId="0" applyFont="1" applyFill="1" applyBorder="1" applyAlignment="1">
      <alignment horizontal="left" vertical="top" wrapText="1"/>
    </xf>
    <xf numFmtId="174" fontId="169" fillId="117" borderId="122" xfId="0" applyNumberFormat="1" applyFont="1" applyFill="1" applyBorder="1" applyAlignment="1">
      <alignment horizontal="left" vertical="top" wrapText="1"/>
    </xf>
    <xf numFmtId="174" fontId="169" fillId="0" borderId="122" xfId="0" applyNumberFormat="1" applyFont="1" applyBorder="1" applyAlignment="1">
      <alignment horizontal="left" vertical="top" wrapText="1"/>
    </xf>
    <xf numFmtId="174" fontId="169" fillId="33" borderId="122" xfId="0" applyNumberFormat="1" applyFont="1" applyFill="1" applyBorder="1" applyAlignment="1">
      <alignment horizontal="left" vertical="top" wrapText="1"/>
    </xf>
    <xf numFmtId="0" fontId="21" fillId="33" borderId="122" xfId="0" applyFont="1" applyFill="1" applyBorder="1" applyAlignment="1">
      <alignment horizontal="right" vertical="center"/>
    </xf>
    <xf numFmtId="174" fontId="174" fillId="33" borderId="122" xfId="0" applyNumberFormat="1" applyFont="1" applyFill="1" applyBorder="1" applyAlignment="1">
      <alignment horizontal="right" wrapText="1"/>
    </xf>
    <xf numFmtId="0" fontId="24" fillId="33" borderId="122" xfId="0" applyFont="1" applyFill="1" applyBorder="1" applyAlignment="1">
      <alignment horizontal="left" vertical="top" wrapText="1"/>
    </xf>
    <xf numFmtId="169" fontId="24" fillId="0" borderId="122" xfId="6213" applyNumberFormat="1" applyFont="1" applyFill="1" applyBorder="1"/>
    <xf numFmtId="169" fontId="26" fillId="0" borderId="122" xfId="6213" applyNumberFormat="1" applyFont="1" applyFill="1" applyBorder="1"/>
    <xf numFmtId="0" fontId="24" fillId="33" borderId="122" xfId="0" applyFont="1" applyFill="1" applyBorder="1" applyAlignment="1">
      <alignment horizontal="right" vertical="center" wrapText="1"/>
    </xf>
    <xf numFmtId="0" fontId="26" fillId="33" borderId="122" xfId="0" applyFont="1" applyFill="1" applyBorder="1"/>
    <xf numFmtId="1" fontId="26" fillId="33" borderId="122" xfId="0" applyNumberFormat="1" applyFont="1" applyFill="1" applyBorder="1"/>
    <xf numFmtId="0" fontId="22" fillId="0" borderId="122" xfId="0" applyFont="1" applyBorder="1" applyAlignment="1">
      <alignment horizontal="right" wrapText="1"/>
    </xf>
    <xf numFmtId="0" fontId="22" fillId="0" borderId="122" xfId="0" applyFont="1" applyBorder="1" applyAlignment="1">
      <alignment vertical="center" wrapText="1"/>
    </xf>
    <xf numFmtId="176" fontId="26" fillId="33" borderId="122" xfId="0" applyNumberFormat="1" applyFont="1" applyFill="1" applyBorder="1" applyAlignment="1">
      <alignment horizontal="right" vertical="top"/>
    </xf>
    <xf numFmtId="0" fontId="26" fillId="33" borderId="122" xfId="0" applyFont="1" applyFill="1" applyBorder="1" applyAlignment="1">
      <alignment horizontal="left" vertical="top"/>
    </xf>
    <xf numFmtId="174" fontId="22" fillId="0" borderId="122" xfId="0" applyNumberFormat="1" applyFont="1" applyBorder="1" applyAlignment="1">
      <alignment horizontal="right" vertical="top"/>
    </xf>
    <xf numFmtId="174" fontId="22" fillId="117" borderId="122" xfId="0" applyNumberFormat="1" applyFont="1" applyFill="1" applyBorder="1" applyAlignment="1">
      <alignment horizontal="left" vertical="top"/>
    </xf>
    <xf numFmtId="174" fontId="22" fillId="0" borderId="122" xfId="0" applyNumberFormat="1" applyFont="1" applyBorder="1" applyAlignment="1">
      <alignment horizontal="left" vertical="top"/>
    </xf>
    <xf numFmtId="0" fontId="22" fillId="0" borderId="122" xfId="0" applyFont="1" applyBorder="1" applyAlignment="1">
      <alignment horizontal="left" vertical="center" wrapText="1"/>
    </xf>
    <xf numFmtId="174" fontId="174" fillId="0" borderId="122" xfId="55773" applyNumberFormat="1" applyFont="1" applyFill="1" applyBorder="1" applyAlignment="1">
      <alignment vertical="center" wrapText="1"/>
    </xf>
    <xf numFmtId="169" fontId="21" fillId="0" borderId="122" xfId="0" applyNumberFormat="1" applyFont="1" applyBorder="1" applyAlignment="1">
      <alignment horizontal="right"/>
    </xf>
    <xf numFmtId="245" fontId="21" fillId="0" borderId="122" xfId="35974" applyNumberFormat="1" applyFont="1" applyBorder="1" applyAlignment="1">
      <alignment horizontal="right"/>
    </xf>
    <xf numFmtId="0" fontId="24" fillId="0" borderId="122" xfId="0" applyFont="1" applyBorder="1" applyAlignment="1">
      <alignment horizontal="center" vertical="top" wrapText="1"/>
    </xf>
    <xf numFmtId="176" fontId="24" fillId="33" borderId="122" xfId="0" applyNumberFormat="1" applyFont="1" applyFill="1" applyBorder="1" applyAlignment="1">
      <alignment horizontal="right" vertical="top" wrapText="1"/>
    </xf>
    <xf numFmtId="174" fontId="26" fillId="117" borderId="122" xfId="0" applyNumberFormat="1" applyFont="1" applyFill="1" applyBorder="1" applyAlignment="1">
      <alignment horizontal="left" vertical="top" wrapText="1"/>
    </xf>
    <xf numFmtId="0" fontId="22" fillId="0" borderId="122" xfId="0" applyFont="1" applyBorder="1" applyAlignment="1">
      <alignment vertical="top"/>
    </xf>
    <xf numFmtId="0" fontId="22" fillId="0" borderId="122" xfId="0" applyFont="1" applyBorder="1" applyAlignment="1">
      <alignment vertical="center"/>
    </xf>
    <xf numFmtId="0" fontId="0" fillId="117" borderId="122" xfId="0" applyFill="1" applyBorder="1"/>
    <xf numFmtId="170" fontId="21" fillId="33" borderId="122" xfId="35974" applyNumberFormat="1" applyFont="1" applyFill="1" applyBorder="1" applyAlignment="1">
      <alignment horizontal="right" vertical="center"/>
    </xf>
    <xf numFmtId="170" fontId="21" fillId="33" borderId="0" xfId="35974" applyNumberFormat="1" applyFont="1" applyFill="1" applyBorder="1" applyAlignment="1">
      <alignment horizontal="right" vertical="center"/>
    </xf>
    <xf numFmtId="258" fontId="21" fillId="0" borderId="0" xfId="35974" applyNumberFormat="1" applyFont="1" applyBorder="1" applyAlignment="1">
      <alignment horizontal="right" vertical="center"/>
    </xf>
    <xf numFmtId="258" fontId="21" fillId="0" borderId="0" xfId="35974" applyNumberFormat="1" applyFont="1" applyAlignment="1">
      <alignment horizontal="right" vertical="center"/>
    </xf>
    <xf numFmtId="0" fontId="21" fillId="0" borderId="0" xfId="0" applyFont="1" applyAlignment="1">
      <alignment horizontal="left" vertical="center"/>
    </xf>
    <xf numFmtId="258" fontId="21" fillId="0" borderId="0" xfId="55772" applyNumberFormat="1" applyFont="1" applyBorder="1" applyAlignment="1">
      <alignment horizontal="right" vertical="center"/>
    </xf>
    <xf numFmtId="0" fontId="22" fillId="0" borderId="122" xfId="0" applyFont="1" applyBorder="1" applyAlignment="1">
      <alignment horizontal="left" vertical="center"/>
    </xf>
    <xf numFmtId="169" fontId="22" fillId="0" borderId="122" xfId="0" applyNumberFormat="1" applyFont="1" applyBorder="1" applyAlignment="1">
      <alignment horizontal="right"/>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0" fontId="24" fillId="33" borderId="116" xfId="0" applyFont="1" applyFill="1" applyBorder="1" applyAlignment="1">
      <alignment horizontal="right" vertical="center" wrapText="1"/>
    </xf>
    <xf numFmtId="174" fontId="26" fillId="33" borderId="0" xfId="0" applyNumberFormat="1" applyFont="1" applyFill="1" applyAlignment="1">
      <alignment horizontal="right" vertical="top" wrapText="1"/>
    </xf>
    <xf numFmtId="174" fontId="211" fillId="33" borderId="0" xfId="0" applyNumberFormat="1" applyFont="1" applyFill="1" applyAlignment="1">
      <alignment horizontal="right" vertical="top" wrapText="1"/>
    </xf>
    <xf numFmtId="0" fontId="212" fillId="127" borderId="0" xfId="0" applyFont="1" applyFill="1" applyAlignment="1">
      <alignment horizontal="left" vertical="center" wrapText="1" indent="2"/>
    </xf>
    <xf numFmtId="0" fontId="212" fillId="127" borderId="0" xfId="0" applyFont="1" applyFill="1" applyAlignment="1">
      <alignment horizontal="left" vertical="center" wrapText="1" indent="1"/>
    </xf>
    <xf numFmtId="0" fontId="24" fillId="0" borderId="0" xfId="0" applyFont="1" applyAlignment="1">
      <alignment horizontal="center" vertical="top"/>
    </xf>
    <xf numFmtId="0" fontId="0" fillId="0" borderId="0" xfId="0" applyAlignment="1">
      <alignment horizontal="center" wrapText="1"/>
    </xf>
    <xf numFmtId="0" fontId="26" fillId="0" borderId="0" xfId="0" applyFont="1" applyAlignment="1">
      <alignment horizontal="right" vertical="center" wrapText="1"/>
    </xf>
    <xf numFmtId="241" fontId="24" fillId="0" borderId="0" xfId="0" applyNumberFormat="1" applyFont="1" applyAlignment="1">
      <alignment horizontal="right"/>
    </xf>
    <xf numFmtId="3" fontId="22" fillId="117" borderId="122" xfId="0" applyNumberFormat="1" applyFont="1" applyFill="1" applyBorder="1" applyAlignment="1">
      <alignment horizontal="right" vertical="center" wrapText="1"/>
    </xf>
    <xf numFmtId="0" fontId="200" fillId="0" borderId="0" xfId="0" applyFont="1" applyAlignment="1">
      <alignment vertical="center"/>
    </xf>
    <xf numFmtId="3" fontId="74" fillId="0" borderId="0" xfId="0" applyNumberFormat="1" applyFont="1" applyAlignment="1">
      <alignment vertical="center"/>
    </xf>
    <xf numFmtId="3" fontId="22" fillId="117" borderId="116" xfId="0" applyNumberFormat="1" applyFont="1" applyFill="1" applyBorder="1" applyAlignment="1">
      <alignment horizontal="right" vertical="center" wrapText="1"/>
    </xf>
    <xf numFmtId="172" fontId="26" fillId="33" borderId="116" xfId="0" applyNumberFormat="1" applyFont="1" applyFill="1" applyBorder="1"/>
    <xf numFmtId="241" fontId="74" fillId="0" borderId="0" xfId="55773" applyNumberFormat="1" applyFont="1" applyFill="1"/>
    <xf numFmtId="241" fontId="74" fillId="0" borderId="0" xfId="55773" applyNumberFormat="1" applyFont="1" applyFill="1" applyAlignment="1">
      <alignment vertical="center"/>
    </xf>
    <xf numFmtId="3" fontId="22" fillId="0" borderId="122" xfId="0" applyNumberFormat="1" applyFont="1" applyBorder="1" applyAlignment="1">
      <alignment horizontal="right" vertical="center" wrapText="1"/>
    </xf>
    <xf numFmtId="0" fontId="176" fillId="33" borderId="0" xfId="0" applyFont="1" applyFill="1" applyAlignment="1">
      <alignment horizontal="left" vertical="top" wrapText="1" indent="1"/>
    </xf>
    <xf numFmtId="174" fontId="212" fillId="0" borderId="0" xfId="55773" applyNumberFormat="1" applyFont="1" applyFill="1" applyBorder="1" applyAlignment="1">
      <alignment horizontal="right" vertical="top" wrapText="1"/>
    </xf>
    <xf numFmtId="174" fontId="212" fillId="0" borderId="0" xfId="55773" applyNumberFormat="1" applyFont="1" applyFill="1" applyAlignment="1">
      <alignment horizontal="right" vertical="top" wrapText="1"/>
    </xf>
    <xf numFmtId="174" fontId="212" fillId="33" borderId="0" xfId="55773" applyNumberFormat="1" applyFont="1" applyFill="1" applyAlignment="1">
      <alignment horizontal="right" vertical="top" wrapText="1"/>
    </xf>
    <xf numFmtId="241" fontId="176" fillId="33" borderId="0" xfId="55773" applyNumberFormat="1" applyFont="1" applyFill="1" applyBorder="1" applyAlignment="1">
      <alignment horizontal="center" vertical="center" wrapText="1"/>
    </xf>
    <xf numFmtId="241" fontId="176" fillId="0" borderId="0" xfId="55773" applyNumberFormat="1" applyFont="1" applyBorder="1" applyAlignment="1">
      <alignment horizontal="center" vertical="center" wrapText="1"/>
    </xf>
    <xf numFmtId="0" fontId="26" fillId="33" borderId="0" xfId="0" applyFont="1" applyFill="1" applyAlignment="1">
      <alignment vertical="top"/>
    </xf>
    <xf numFmtId="0" fontId="200" fillId="0" borderId="0" xfId="0" applyFont="1" applyAlignment="1">
      <alignment horizontal="right"/>
    </xf>
    <xf numFmtId="2" fontId="21" fillId="33" borderId="0" xfId="0" applyNumberFormat="1" applyFont="1" applyFill="1" applyAlignment="1">
      <alignment horizontal="right" vertical="center" wrapText="1"/>
    </xf>
    <xf numFmtId="2" fontId="176"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6" fillId="0" borderId="0" xfId="0" applyNumberFormat="1" applyFont="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2" xfId="0" applyFont="1" applyBorder="1" applyAlignment="1">
      <alignment horizontal="right" vertical="center" wrapText="1"/>
    </xf>
    <xf numFmtId="0" fontId="26" fillId="33" borderId="116" xfId="0" applyFont="1" applyFill="1" applyBorder="1"/>
    <xf numFmtId="174" fontId="169" fillId="33" borderId="116" xfId="0" applyNumberFormat="1" applyFont="1" applyFill="1" applyBorder="1" applyAlignment="1">
      <alignment horizontal="center" vertical="top" wrapText="1"/>
    </xf>
    <xf numFmtId="174" fontId="169" fillId="33" borderId="0" xfId="0" applyNumberFormat="1" applyFont="1" applyFill="1" applyAlignment="1">
      <alignment horizontal="center" vertical="top" wrapText="1"/>
    </xf>
    <xf numFmtId="0" fontId="24" fillId="33" borderId="116" xfId="0" applyFont="1" applyFill="1" applyBorder="1" applyAlignment="1">
      <alignment horizontal="center" vertical="center" wrapText="1"/>
    </xf>
    <xf numFmtId="263"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0" fontId="22" fillId="33" borderId="0" xfId="0" applyFont="1" applyFill="1" applyAlignment="1">
      <alignment horizontal="left"/>
    </xf>
    <xf numFmtId="0" fontId="169" fillId="127" borderId="0" xfId="0" applyFont="1" applyFill="1" applyAlignment="1">
      <alignment vertical="center" wrapText="1"/>
    </xf>
    <xf numFmtId="174" fontId="24" fillId="33" borderId="116" xfId="0" applyNumberFormat="1" applyFont="1" applyFill="1" applyBorder="1" applyAlignment="1">
      <alignment horizontal="left" vertical="top" wrapText="1"/>
    </xf>
    <xf numFmtId="245" fontId="21" fillId="0" borderId="0" xfId="35974" quotePrefix="1" applyNumberFormat="1" applyFont="1" applyAlignment="1">
      <alignment horizontal="right"/>
    </xf>
    <xf numFmtId="0" fontId="254" fillId="0" borderId="0" xfId="0" applyFont="1" applyAlignment="1">
      <alignment vertical="top"/>
    </xf>
    <xf numFmtId="0" fontId="22" fillId="0" borderId="0" xfId="0" applyFont="1" applyAlignment="1">
      <alignment horizontal="left" vertical="top"/>
    </xf>
    <xf numFmtId="0" fontId="21" fillId="33" borderId="122" xfId="0" applyFont="1" applyFill="1" applyBorder="1" applyAlignment="1">
      <alignment horizontal="right"/>
    </xf>
    <xf numFmtId="0" fontId="21" fillId="0" borderId="122" xfId="0" applyFont="1" applyBorder="1" applyAlignment="1">
      <alignment horizontal="right"/>
    </xf>
    <xf numFmtId="0" fontId="21" fillId="0" borderId="0" xfId="55768" applyFont="1" applyAlignment="1">
      <alignment horizontal="right" vertical="center" wrapText="1"/>
    </xf>
    <xf numFmtId="255" fontId="24" fillId="0" borderId="0" xfId="0" applyNumberFormat="1" applyFont="1"/>
    <xf numFmtId="9" fontId="24" fillId="0" borderId="0" xfId="55772" applyFont="1" applyFill="1"/>
    <xf numFmtId="256" fontId="24" fillId="0" borderId="0" xfId="0" applyNumberFormat="1" applyFont="1"/>
    <xf numFmtId="175" fontId="24" fillId="0" borderId="0" xfId="55773" applyNumberFormat="1" applyFont="1" applyFill="1" applyBorder="1"/>
    <xf numFmtId="256" fontId="24" fillId="0" borderId="0" xfId="55773" applyNumberFormat="1" applyFont="1" applyFill="1" applyBorder="1"/>
    <xf numFmtId="0" fontId="269" fillId="33" borderId="0" xfId="0" applyFont="1" applyFill="1"/>
    <xf numFmtId="0" fontId="303" fillId="0" borderId="0" xfId="0" applyFont="1"/>
    <xf numFmtId="0" fontId="269" fillId="0" borderId="0" xfId="0" applyFont="1" applyAlignment="1">
      <alignment wrapText="1"/>
    </xf>
    <xf numFmtId="0" fontId="269" fillId="0" borderId="0" xfId="0" applyFont="1"/>
    <xf numFmtId="0" fontId="21" fillId="0" borderId="0" xfId="0" applyFont="1" applyAlignment="1">
      <alignment horizontal="left" indent="2"/>
    </xf>
    <xf numFmtId="0" fontId="21" fillId="0" borderId="116" xfId="0" applyFont="1" applyBorder="1" applyAlignment="1">
      <alignment horizontal="left" vertical="center" wrapText="1"/>
    </xf>
    <xf numFmtId="0" fontId="176" fillId="0" borderId="0" xfId="0" applyFont="1" applyAlignment="1">
      <alignment horizontal="left" indent="2"/>
    </xf>
    <xf numFmtId="0" fontId="176" fillId="0" borderId="0" xfId="0" applyFont="1"/>
    <xf numFmtId="0" fontId="176" fillId="0" borderId="0" xfId="0" applyFont="1" applyAlignment="1">
      <alignment horizontal="left" wrapText="1" indent="2"/>
    </xf>
    <xf numFmtId="0" fontId="176" fillId="0" borderId="0" xfId="0" applyFont="1" applyAlignment="1">
      <alignment horizontal="left" indent="4"/>
    </xf>
    <xf numFmtId="0" fontId="21" fillId="0" borderId="116" xfId="0" applyFont="1" applyBorder="1" applyAlignment="1">
      <alignment horizontal="center"/>
    </xf>
    <xf numFmtId="0" fontId="201" fillId="0" borderId="0" xfId="0" applyFont="1"/>
    <xf numFmtId="0" fontId="201" fillId="0" borderId="116" xfId="0" applyFont="1" applyBorder="1"/>
    <xf numFmtId="0" fontId="21" fillId="0" borderId="0" xfId="0" applyFont="1" applyAlignment="1">
      <alignment horizontal="left" wrapText="1" indent="1"/>
    </xf>
    <xf numFmtId="0" fontId="21" fillId="117" borderId="116" xfId="0" applyFont="1" applyFill="1" applyBorder="1" applyAlignment="1">
      <alignment horizontal="left" vertical="center" wrapText="1"/>
    </xf>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1" fillId="124" borderId="0" xfId="0" applyFont="1" applyFill="1" applyAlignment="1">
      <alignment horizontal="right" wrapText="1"/>
    </xf>
    <xf numFmtId="0" fontId="26" fillId="0" borderId="122"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169" fillId="0" borderId="122"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1" fillId="124" borderId="0" xfId="0" applyFont="1" applyFill="1" applyAlignment="1">
      <alignment horizontal="right" vertical="center" wrapText="1"/>
    </xf>
    <xf numFmtId="0" fontId="22" fillId="0" borderId="116" xfId="305" quotePrefix="1" applyFont="1" applyBorder="1" applyAlignment="1">
      <alignment horizontal="right" vertical="center"/>
    </xf>
    <xf numFmtId="0" fontId="21" fillId="41" borderId="0" xfId="305" quotePrefix="1" applyFont="1" applyFill="1" applyAlignment="1">
      <alignment horizontal="right" vertical="center"/>
    </xf>
    <xf numFmtId="0" fontId="176" fillId="41" borderId="0" xfId="305" quotePrefix="1" applyFont="1" applyFill="1" applyAlignment="1">
      <alignment horizontal="right" vertical="center"/>
    </xf>
    <xf numFmtId="0" fontId="22" fillId="0" borderId="116" xfId="305" quotePrefix="1" applyFont="1" applyBorder="1" applyAlignment="1">
      <alignment horizontal="right"/>
    </xf>
    <xf numFmtId="0" fontId="21" fillId="41" borderId="0" xfId="305" quotePrefix="1" applyFont="1" applyFill="1" applyAlignment="1">
      <alignment horizontal="right"/>
    </xf>
    <xf numFmtId="0" fontId="176" fillId="41" borderId="0" xfId="305" quotePrefix="1" applyFont="1" applyFill="1" applyAlignment="1">
      <alignment horizontal="right"/>
    </xf>
    <xf numFmtId="0" fontId="22" fillId="41" borderId="0" xfId="305" quotePrefix="1" applyFont="1" applyFill="1" applyAlignment="1">
      <alignment horizontal="right"/>
    </xf>
    <xf numFmtId="0" fontId="22" fillId="0" borderId="122" xfId="305" quotePrefix="1" applyFont="1" applyBorder="1" applyAlignment="1">
      <alignment horizontal="right"/>
    </xf>
    <xf numFmtId="0" fontId="21" fillId="0" borderId="122" xfId="305" quotePrefix="1" applyFont="1" applyBorder="1" applyAlignment="1">
      <alignment horizontal="right"/>
    </xf>
    <xf numFmtId="43" fontId="0" fillId="33" borderId="0" xfId="55773" applyFont="1" applyFill="1"/>
    <xf numFmtId="257" fontId="24" fillId="0" borderId="0" xfId="53194" applyNumberFormat="1" applyFont="1" applyFill="1"/>
    <xf numFmtId="241" fontId="24" fillId="0" borderId="0" xfId="55773" applyNumberFormat="1" applyFont="1"/>
    <xf numFmtId="269" fontId="24" fillId="0" borderId="0" xfId="0" applyNumberFormat="1" applyFont="1"/>
    <xf numFmtId="241" fontId="21" fillId="0" borderId="0" xfId="0" applyNumberFormat="1" applyFont="1"/>
    <xf numFmtId="241" fontId="21" fillId="0" borderId="0" xfId="0" applyNumberFormat="1" applyFont="1" applyAlignment="1">
      <alignment wrapText="1"/>
    </xf>
    <xf numFmtId="49" fontId="201" fillId="0" borderId="0" xfId="8468" applyNumberFormat="1" applyFont="1" applyAlignment="1">
      <alignment horizontal="center" vertical="center" wrapText="1"/>
    </xf>
    <xf numFmtId="241" fontId="21" fillId="117" borderId="116" xfId="0" applyNumberFormat="1" applyFont="1" applyFill="1" applyBorder="1" applyAlignment="1">
      <alignment wrapText="1"/>
    </xf>
    <xf numFmtId="241" fontId="22" fillId="117" borderId="0" xfId="0" applyNumberFormat="1" applyFont="1" applyFill="1" applyAlignment="1">
      <alignment horizontal="center" wrapText="1"/>
    </xf>
    <xf numFmtId="0" fontId="173" fillId="0" borderId="0" xfId="0" applyFont="1"/>
    <xf numFmtId="169" fontId="26" fillId="117" borderId="122" xfId="35974" applyNumberFormat="1" applyFont="1" applyFill="1" applyBorder="1" applyAlignment="1">
      <alignment horizontal="right"/>
    </xf>
    <xf numFmtId="172" fontId="211" fillId="0" borderId="0" xfId="0" applyNumberFormat="1" applyFont="1"/>
    <xf numFmtId="169" fontId="24" fillId="0" borderId="0" xfId="35974" applyNumberFormat="1" applyFont="1" applyAlignment="1">
      <alignment horizontal="right"/>
    </xf>
    <xf numFmtId="270" fontId="24" fillId="0" borderId="0" xfId="0" applyNumberFormat="1" applyFont="1"/>
    <xf numFmtId="241" fontId="74" fillId="0" borderId="0" xfId="55773" applyNumberFormat="1" applyFont="1"/>
    <xf numFmtId="0" fontId="169" fillId="0" borderId="0" xfId="0" applyFont="1" applyAlignment="1">
      <alignment horizontal="left" wrapText="1"/>
    </xf>
    <xf numFmtId="0" fontId="22" fillId="33" borderId="122"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2" fillId="33" borderId="116" xfId="0" applyFont="1" applyFill="1" applyBorder="1" applyAlignment="1">
      <alignment horizontal="left"/>
    </xf>
    <xf numFmtId="256" fontId="24" fillId="0" borderId="0" xfId="55773" applyNumberFormat="1" applyFont="1" applyFill="1" applyBorder="1" applyAlignment="1"/>
    <xf numFmtId="0" fontId="26" fillId="33" borderId="116" xfId="0" applyFont="1" applyFill="1" applyBorder="1" applyAlignment="1">
      <alignment wrapText="1"/>
    </xf>
    <xf numFmtId="0" fontId="26" fillId="33" borderId="0" xfId="0" applyFont="1" applyFill="1" applyAlignment="1">
      <alignment wrapText="1"/>
    </xf>
    <xf numFmtId="0" fontId="21" fillId="0" borderId="116" xfId="8468" applyFont="1" applyBorder="1" applyAlignment="1">
      <alignment horizontal="center"/>
    </xf>
    <xf numFmtId="241" fontId="176" fillId="0" borderId="0" xfId="0" applyNumberFormat="1" applyFont="1" applyAlignment="1">
      <alignment wrapText="1"/>
    </xf>
    <xf numFmtId="241" fontId="176" fillId="117" borderId="0" xfId="0" applyNumberFormat="1" applyFont="1" applyFill="1" applyAlignment="1">
      <alignment wrapText="1"/>
    </xf>
    <xf numFmtId="241" fontId="302" fillId="117" borderId="0" xfId="0" applyNumberFormat="1" applyFont="1" applyFill="1" applyAlignment="1">
      <alignment horizontal="center" wrapText="1"/>
    </xf>
    <xf numFmtId="241" fontId="176" fillId="33" borderId="0" xfId="0" applyNumberFormat="1" applyFont="1" applyFill="1" applyAlignment="1">
      <alignment wrapText="1"/>
    </xf>
    <xf numFmtId="0" fontId="211" fillId="0" borderId="0" xfId="0" applyFont="1" applyAlignment="1">
      <alignment horizontal="left" vertical="top" wrapText="1" indent="1"/>
    </xf>
    <xf numFmtId="170" fontId="176" fillId="0" borderId="0" xfId="35680" applyNumberFormat="1" applyFont="1">
      <alignment vertical="center"/>
    </xf>
    <xf numFmtId="170" fontId="72" fillId="0" borderId="0" xfId="35680" applyNumberFormat="1" applyFont="1">
      <alignment vertical="center"/>
    </xf>
    <xf numFmtId="258" fontId="21" fillId="0" borderId="0" xfId="6213" applyNumberFormat="1" applyFont="1" applyFill="1" applyAlignment="1">
      <alignment horizontal="right"/>
    </xf>
    <xf numFmtId="258" fontId="21" fillId="0" borderId="0" xfId="6213" applyNumberFormat="1" applyFont="1" applyFill="1"/>
    <xf numFmtId="169" fontId="21" fillId="0" borderId="122" xfId="6213" applyNumberFormat="1" applyFont="1" applyFill="1" applyBorder="1"/>
    <xf numFmtId="169" fontId="21" fillId="0" borderId="0" xfId="6213" applyNumberFormat="1" applyFont="1" applyFill="1" applyBorder="1"/>
    <xf numFmtId="0" fontId="74" fillId="0" borderId="0" xfId="0" applyFont="1" applyAlignment="1">
      <alignment horizontal="center" vertical="center"/>
    </xf>
    <xf numFmtId="271" fontId="24" fillId="33" borderId="0" xfId="55773" applyNumberFormat="1" applyFont="1" applyFill="1"/>
    <xf numFmtId="269" fontId="24" fillId="33" borderId="0" xfId="55773" applyNumberFormat="1" applyFont="1" applyFill="1"/>
    <xf numFmtId="0" fontId="22" fillId="139" borderId="116" xfId="0" applyFont="1" applyFill="1" applyBorder="1" applyAlignment="1">
      <alignment horizontal="left"/>
    </xf>
    <xf numFmtId="0" fontId="22" fillId="117" borderId="116" xfId="0" applyFont="1" applyFill="1" applyBorder="1" applyAlignment="1">
      <alignment horizontal="left"/>
    </xf>
    <xf numFmtId="0" fontId="21" fillId="117" borderId="0" xfId="35680" applyFont="1" applyFill="1" applyAlignment="1"/>
    <xf numFmtId="3" fontId="21" fillId="117" borderId="116" xfId="9168" applyFont="1" applyFill="1" applyBorder="1" applyAlignment="1">
      <alignment horizontal="center"/>
      <protection locked="0"/>
    </xf>
    <xf numFmtId="0" fontId="21" fillId="41" borderId="0" xfId="35680" applyFont="1" applyFill="1" applyAlignment="1"/>
    <xf numFmtId="0" fontId="22" fillId="117" borderId="0" xfId="0" applyFont="1" applyFill="1" applyAlignment="1">
      <alignment horizontal="left"/>
    </xf>
    <xf numFmtId="255" fontId="72" fillId="117" borderId="0" xfId="35680" applyNumberFormat="1" applyFont="1" applyFill="1" applyAlignment="1"/>
    <xf numFmtId="0" fontId="101" fillId="0" borderId="0" xfId="35680" applyFont="1" applyAlignment="1"/>
    <xf numFmtId="0" fontId="72" fillId="0" borderId="0" xfId="35680" applyFont="1" applyAlignment="1"/>
    <xf numFmtId="0" fontId="176" fillId="0" borderId="0" xfId="0" applyFont="1" applyAlignment="1">
      <alignment horizontal="left" wrapText="1" indent="1"/>
    </xf>
    <xf numFmtId="2" fontId="24" fillId="0" borderId="0" xfId="0" applyNumberFormat="1" applyFont="1" applyAlignment="1">
      <alignment horizontal="right" vertical="top" wrapText="1"/>
    </xf>
    <xf numFmtId="258" fontId="24" fillId="0" borderId="0" xfId="0" applyNumberFormat="1" applyFont="1"/>
    <xf numFmtId="271" fontId="24" fillId="0" borderId="0" xfId="0" applyNumberFormat="1" applyFont="1"/>
    <xf numFmtId="272" fontId="24" fillId="0" borderId="0" xfId="0" applyNumberFormat="1" applyFont="1"/>
    <xf numFmtId="245" fontId="21" fillId="0" borderId="0" xfId="35974" quotePrefix="1" applyNumberFormat="1" applyFont="1" applyAlignment="1">
      <alignment horizontal="right" vertical="center"/>
    </xf>
    <xf numFmtId="0" fontId="304" fillId="33" borderId="0" xfId="0" applyFont="1" applyFill="1"/>
    <xf numFmtId="0" fontId="305" fillId="33" borderId="0" xfId="0" applyFont="1" applyFill="1" applyAlignment="1">
      <alignment vertical="center"/>
    </xf>
    <xf numFmtId="0" fontId="169" fillId="0" borderId="122" xfId="0" applyFont="1" applyBorder="1" applyAlignment="1">
      <alignment horizontal="right" vertical="center"/>
    </xf>
    <xf numFmtId="0" fontId="174" fillId="0" borderId="122" xfId="0"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0" fillId="0" borderId="0" xfId="0" applyAlignment="1">
      <alignment horizontal="left" vertical="center" wrapText="1"/>
    </xf>
    <xf numFmtId="0" fontId="208" fillId="0" borderId="0" xfId="0" applyFont="1" applyAlignment="1">
      <alignment horizontal="left" vertical="top"/>
    </xf>
    <xf numFmtId="0" fontId="284" fillId="0" borderId="0" xfId="0" applyFont="1" applyAlignment="1">
      <alignment horizontal="right"/>
    </xf>
    <xf numFmtId="0" fontId="284" fillId="0" borderId="0" xfId="0" applyFont="1" applyAlignment="1">
      <alignment horizontal="right" vertical="top"/>
    </xf>
    <xf numFmtId="171" fontId="22" fillId="0" borderId="0" xfId="0" applyNumberFormat="1" applyFont="1" applyAlignment="1">
      <alignment horizontal="right"/>
    </xf>
    <xf numFmtId="170" fontId="176" fillId="0" borderId="0" xfId="35975" applyNumberFormat="1" applyFont="1" applyAlignment="1" applyProtection="1">
      <alignment horizontal="right"/>
      <protection locked="0"/>
    </xf>
    <xf numFmtId="170" fontId="22" fillId="0" borderId="0" xfId="35975" applyNumberFormat="1" applyFont="1" applyAlignment="1" applyProtection="1">
      <alignment horizontal="right"/>
      <protection locked="0"/>
    </xf>
    <xf numFmtId="170" fontId="21" fillId="0" borderId="122" xfId="35975" applyNumberFormat="1" applyFont="1" applyBorder="1" applyAlignment="1" applyProtection="1">
      <alignment horizontal="right"/>
      <protection locked="0"/>
    </xf>
    <xf numFmtId="171" fontId="21" fillId="0" borderId="0" xfId="0" applyNumberFormat="1" applyFont="1" applyAlignment="1">
      <alignment horizontal="right"/>
    </xf>
    <xf numFmtId="170" fontId="173" fillId="33" borderId="0" xfId="35975" applyNumberFormat="1" applyFont="1" applyFill="1" applyBorder="1" applyAlignment="1" applyProtection="1">
      <alignment horizontal="right"/>
      <protection locked="0"/>
    </xf>
    <xf numFmtId="257" fontId="24" fillId="0" borderId="0" xfId="53194" applyNumberFormat="1" applyFont="1" applyFill="1" applyBorder="1"/>
    <xf numFmtId="259" fontId="173" fillId="33" borderId="0" xfId="0" applyNumberFormat="1" applyFont="1" applyFill="1" applyAlignment="1">
      <alignment horizontal="left" vertical="top" wrapText="1"/>
    </xf>
    <xf numFmtId="0" fontId="0" fillId="0" borderId="0" xfId="0" applyAlignment="1">
      <alignment vertical="center"/>
    </xf>
    <xf numFmtId="0" fontId="175" fillId="33" borderId="0" xfId="0" applyFont="1" applyFill="1" applyAlignment="1">
      <alignment horizontal="left" vertical="center" wrapText="1"/>
    </xf>
    <xf numFmtId="0" fontId="175" fillId="33" borderId="0" xfId="0" applyFont="1" applyFill="1" applyAlignment="1">
      <alignment horizontal="left" vertical="center"/>
    </xf>
    <xf numFmtId="0" fontId="24" fillId="33" borderId="116" xfId="0" applyFont="1" applyFill="1" applyBorder="1" applyAlignment="1">
      <alignment vertical="center"/>
    </xf>
    <xf numFmtId="0" fontId="175" fillId="33" borderId="0" xfId="0" applyFont="1" applyFill="1" applyAlignment="1">
      <alignment vertical="center"/>
    </xf>
    <xf numFmtId="258" fontId="24" fillId="0" borderId="122" xfId="6213" applyNumberFormat="1" applyFont="1" applyFill="1" applyBorder="1"/>
    <xf numFmtId="0" fontId="24" fillId="0" borderId="122" xfId="0" applyFont="1" applyBorder="1" applyAlignment="1">
      <alignment horizontal="left" vertical="top" wrapText="1"/>
    </xf>
    <xf numFmtId="258" fontId="26" fillId="0" borderId="122" xfId="6213" applyNumberFormat="1" applyFont="1" applyFill="1" applyBorder="1"/>
    <xf numFmtId="3" fontId="21" fillId="0" borderId="0" xfId="0" applyNumberFormat="1" applyFont="1"/>
    <xf numFmtId="167" fontId="176" fillId="0" borderId="0" xfId="47949" applyNumberFormat="1" applyFont="1" applyFill="1" applyBorder="1" applyAlignment="1">
      <alignment horizontal="right"/>
    </xf>
    <xf numFmtId="258" fontId="21" fillId="0" borderId="0" xfId="55772" applyNumberFormat="1" applyFont="1" applyFill="1" applyAlignment="1">
      <alignment horizontal="right" vertical="center"/>
    </xf>
    <xf numFmtId="258" fontId="21" fillId="0" borderId="0" xfId="55772" applyNumberFormat="1" applyFont="1" applyFill="1" applyBorder="1" applyAlignment="1">
      <alignment horizontal="right" vertical="center"/>
    </xf>
    <xf numFmtId="241" fontId="21" fillId="0" borderId="122" xfId="55773" applyNumberFormat="1" applyFont="1" applyBorder="1" applyAlignment="1">
      <alignment horizontal="right"/>
    </xf>
    <xf numFmtId="3" fontId="254" fillId="0" borderId="0" xfId="0" applyNumberFormat="1" applyFont="1"/>
    <xf numFmtId="3" fontId="297" fillId="0" borderId="0" xfId="0" applyNumberFormat="1" applyFont="1"/>
    <xf numFmtId="259" fontId="211" fillId="0" borderId="0" xfId="0" applyNumberFormat="1" applyFont="1" applyAlignment="1">
      <alignment horizontal="right" vertical="top" wrapText="1"/>
    </xf>
    <xf numFmtId="259" fontId="21" fillId="0" borderId="0" xfId="0" applyNumberFormat="1" applyFont="1" applyAlignment="1">
      <alignment horizontal="right" vertical="top" wrapText="1"/>
    </xf>
    <xf numFmtId="0" fontId="14" fillId="0" borderId="0" xfId="0" applyFont="1"/>
    <xf numFmtId="169" fontId="24" fillId="0" borderId="0" xfId="0" applyNumberFormat="1" applyFont="1"/>
    <xf numFmtId="10" fontId="21" fillId="0" borderId="116" xfId="0" applyNumberFormat="1" applyFont="1" applyBorder="1" applyAlignment="1">
      <alignment vertical="center"/>
    </xf>
    <xf numFmtId="0" fontId="14" fillId="33" borderId="0" xfId="0" applyFont="1" applyFill="1"/>
    <xf numFmtId="14" fontId="29" fillId="33" borderId="0" xfId="0" quotePrefix="1" applyNumberFormat="1" applyFont="1" applyFill="1" applyAlignment="1">
      <alignment horizontal="left"/>
    </xf>
    <xf numFmtId="170" fontId="21" fillId="0" borderId="0" xfId="35974" applyNumberFormat="1" applyFont="1" applyBorder="1" applyAlignment="1">
      <alignment horizontal="right"/>
    </xf>
    <xf numFmtId="0" fontId="274" fillId="0" borderId="0" xfId="0" applyFont="1" applyAlignment="1">
      <alignment horizontal="left" wrapText="1"/>
    </xf>
    <xf numFmtId="0" fontId="274" fillId="0" borderId="0" xfId="0" applyFont="1" applyAlignment="1">
      <alignment horizontal="left"/>
    </xf>
    <xf numFmtId="174" fontId="169" fillId="0" borderId="0" xfId="55773" applyNumberFormat="1" applyFont="1" applyFill="1" applyBorder="1" applyAlignment="1">
      <alignment vertical="center" wrapText="1"/>
    </xf>
    <xf numFmtId="170" fontId="21" fillId="0" borderId="122" xfId="35974" applyNumberFormat="1" applyFont="1" applyBorder="1" applyAlignment="1">
      <alignment horizontal="right" vertical="center"/>
    </xf>
    <xf numFmtId="170" fontId="21" fillId="0" borderId="0" xfId="35974" applyNumberFormat="1" applyFont="1" applyBorder="1" applyAlignment="1">
      <alignment horizontal="right" vertical="center"/>
    </xf>
    <xf numFmtId="0" fontId="307" fillId="33" borderId="0" xfId="0" applyFont="1" applyFill="1" applyAlignment="1">
      <alignment vertical="center"/>
    </xf>
    <xf numFmtId="0" fontId="308" fillId="0" borderId="0" xfId="8454" applyFont="1" applyProtection="1">
      <protection locked="0"/>
    </xf>
    <xf numFmtId="0" fontId="18" fillId="0" borderId="0" xfId="8454" applyFont="1"/>
    <xf numFmtId="0" fontId="20" fillId="33" borderId="0" xfId="0" applyFont="1" applyFill="1" applyAlignment="1">
      <alignment vertical="center"/>
    </xf>
    <xf numFmtId="0" fontId="22" fillId="33" borderId="122" xfId="0" applyFont="1" applyFill="1" applyBorder="1" applyAlignment="1">
      <alignment vertical="top"/>
    </xf>
    <xf numFmtId="0" fontId="24" fillId="33" borderId="116" xfId="0" applyFont="1" applyFill="1" applyBorder="1" applyAlignment="1">
      <alignment horizontal="left" vertical="center" wrapText="1"/>
    </xf>
    <xf numFmtId="0" fontId="21" fillId="33" borderId="116" xfId="0" applyFont="1" applyFill="1" applyBorder="1" applyAlignment="1">
      <alignment horizontal="right" vertical="center"/>
    </xf>
    <xf numFmtId="172" fontId="24" fillId="33" borderId="0" xfId="0" applyNumberFormat="1" applyFont="1" applyFill="1" applyAlignment="1">
      <alignment vertical="center"/>
    </xf>
    <xf numFmtId="0" fontId="176" fillId="33" borderId="0" xfId="0" applyFont="1" applyFill="1" applyAlignment="1">
      <alignment vertical="center"/>
    </xf>
    <xf numFmtId="245" fontId="21" fillId="0" borderId="0" xfId="35974" applyNumberFormat="1" applyFont="1" applyBorder="1" applyAlignment="1">
      <alignment horizontal="right" vertical="center"/>
    </xf>
    <xf numFmtId="245" fontId="21" fillId="0" borderId="0" xfId="35974" quotePrefix="1" applyNumberFormat="1" applyFont="1" applyBorder="1" applyAlignment="1">
      <alignment horizontal="right" vertical="center"/>
    </xf>
    <xf numFmtId="0" fontId="21" fillId="0" borderId="0" xfId="55769" applyFont="1" applyFill="1" applyBorder="1" applyAlignment="1">
      <alignment horizontal="center" vertical="top"/>
    </xf>
    <xf numFmtId="0" fontId="296" fillId="0" borderId="0" xfId="35680" applyFont="1" applyAlignment="1">
      <alignment vertical="top"/>
    </xf>
    <xf numFmtId="0" fontId="309" fillId="0" borderId="0" xfId="0" applyFont="1"/>
    <xf numFmtId="0" fontId="310" fillId="33" borderId="0" xfId="0" applyFont="1" applyFill="1"/>
    <xf numFmtId="0" fontId="309" fillId="0" borderId="0" xfId="0" applyFont="1" applyAlignment="1">
      <alignment horizontal="left" vertical="center"/>
    </xf>
    <xf numFmtId="0" fontId="309" fillId="0" borderId="0" xfId="0" applyFont="1" applyAlignment="1">
      <alignment horizontal="center" vertical="center"/>
    </xf>
    <xf numFmtId="0" fontId="311" fillId="0" borderId="0" xfId="0" applyFont="1"/>
    <xf numFmtId="0" fontId="312" fillId="33" borderId="0" xfId="0" applyFont="1" applyFill="1"/>
    <xf numFmtId="0" fontId="312" fillId="33" borderId="0" xfId="0" applyFont="1" applyFill="1" applyAlignment="1">
      <alignment horizontal="left"/>
    </xf>
    <xf numFmtId="0" fontId="314" fillId="0" borderId="0" xfId="0" applyFont="1" applyAlignment="1">
      <alignment horizontal="left" vertical="top"/>
    </xf>
    <xf numFmtId="0" fontId="316" fillId="0" borderId="0" xfId="0" applyFont="1"/>
    <xf numFmtId="0" fontId="312" fillId="0" borderId="0" xfId="0" applyFont="1"/>
    <xf numFmtId="0" fontId="169" fillId="0" borderId="116" xfId="0" applyFont="1" applyBorder="1" applyAlignment="1">
      <alignment horizontal="center" vertical="top"/>
    </xf>
    <xf numFmtId="0" fontId="169" fillId="0" borderId="0" xfId="0" applyFont="1" applyAlignment="1">
      <alignment vertical="top" wrapText="1"/>
    </xf>
    <xf numFmtId="0" fontId="312" fillId="124" borderId="0" xfId="0" applyFont="1" applyFill="1"/>
    <xf numFmtId="49" fontId="21" fillId="124" borderId="0" xfId="0" applyNumberFormat="1" applyFont="1" applyFill="1" applyAlignment="1">
      <alignment vertical="top"/>
    </xf>
    <xf numFmtId="0" fontId="24" fillId="124" borderId="116" xfId="0" applyFont="1" applyFill="1" applyBorder="1" applyAlignment="1">
      <alignment vertical="top"/>
    </xf>
    <xf numFmtId="49" fontId="21" fillId="124" borderId="116" xfId="0" applyNumberFormat="1" applyFont="1" applyFill="1" applyBorder="1" applyAlignment="1">
      <alignment horizontal="right" vertical="top"/>
    </xf>
    <xf numFmtId="0" fontId="24" fillId="124" borderId="0" xfId="0" applyFont="1" applyFill="1" applyAlignment="1">
      <alignment vertical="top"/>
    </xf>
    <xf numFmtId="49" fontId="21" fillId="124" borderId="0" xfId="0" applyNumberFormat="1" applyFont="1" applyFill="1" applyAlignment="1">
      <alignment horizontal="right" vertical="top"/>
    </xf>
    <xf numFmtId="0" fontId="0" fillId="33" borderId="0" xfId="0" applyFill="1" applyAlignment="1">
      <alignment vertical="top"/>
    </xf>
    <xf numFmtId="0" fontId="22" fillId="0" borderId="112" xfId="8454" applyFont="1" applyBorder="1" applyProtection="1">
      <protection locked="0"/>
    </xf>
    <xf numFmtId="0" fontId="20" fillId="33" borderId="0" xfId="0" applyFont="1" applyFill="1"/>
    <xf numFmtId="0" fontId="24" fillId="124" borderId="0" xfId="0" applyFont="1" applyFill="1" applyAlignment="1">
      <alignment horizontal="left"/>
    </xf>
    <xf numFmtId="259" fontId="21" fillId="33" borderId="0" xfId="35974" applyNumberFormat="1" applyFont="1" applyFill="1" applyAlignment="1">
      <alignment horizontal="right"/>
    </xf>
    <xf numFmtId="259" fontId="21" fillId="33" borderId="122" xfId="35974" applyNumberFormat="1" applyFont="1" applyFill="1" applyBorder="1" applyAlignment="1">
      <alignment horizontal="right"/>
    </xf>
    <xf numFmtId="259" fontId="21" fillId="33" borderId="0" xfId="35975" applyNumberFormat="1" applyFont="1" applyFill="1" applyAlignment="1" applyProtection="1">
      <alignment horizontal="right"/>
      <protection locked="0"/>
    </xf>
    <xf numFmtId="259" fontId="21" fillId="33" borderId="122" xfId="35975" applyNumberFormat="1" applyFont="1" applyFill="1" applyBorder="1" applyAlignment="1" applyProtection="1">
      <alignment horizontal="right"/>
      <protection locked="0"/>
    </xf>
    <xf numFmtId="0" fontId="26" fillId="0" borderId="0" xfId="8454" applyFont="1" applyProtection="1">
      <protection locked="0"/>
    </xf>
    <xf numFmtId="0" fontId="26" fillId="0" borderId="0" xfId="8454" applyFont="1" applyAlignment="1" applyProtection="1">
      <alignment vertical="center"/>
      <protection locked="0"/>
    </xf>
    <xf numFmtId="0" fontId="26" fillId="0" borderId="0" xfId="8454" applyFont="1" applyAlignment="1" applyProtection="1">
      <alignment horizontal="center"/>
      <protection locked="0"/>
    </xf>
    <xf numFmtId="0" fontId="26" fillId="0" borderId="110" xfId="8454" applyFont="1" applyBorder="1" applyAlignment="1" applyProtection="1">
      <alignment horizontal="center"/>
      <protection locked="0"/>
    </xf>
    <xf numFmtId="0" fontId="26" fillId="0" borderId="113" xfId="8454" applyFont="1" applyBorder="1" applyAlignment="1" applyProtection="1">
      <alignment horizontal="center"/>
      <protection locked="0"/>
    </xf>
    <xf numFmtId="0" fontId="26" fillId="0" borderId="112" xfId="8454" applyFont="1" applyBorder="1" applyAlignment="1" applyProtection="1">
      <alignment horizontal="center"/>
      <protection locked="0"/>
    </xf>
    <xf numFmtId="0" fontId="26" fillId="0" borderId="111" xfId="8454" applyFont="1" applyBorder="1" applyAlignment="1" applyProtection="1">
      <alignment horizontal="center"/>
      <protection locked="0"/>
    </xf>
    <xf numFmtId="0" fontId="26" fillId="0" borderId="101" xfId="8454" applyFont="1" applyBorder="1" applyAlignment="1" applyProtection="1">
      <alignment horizontal="center"/>
      <protection locked="0"/>
    </xf>
    <xf numFmtId="0" fontId="24" fillId="0" borderId="111" xfId="8454" applyFont="1" applyBorder="1" applyAlignment="1" applyProtection="1">
      <alignment vertical="top"/>
      <protection locked="0"/>
    </xf>
    <xf numFmtId="0" fontId="24" fillId="0" borderId="110" xfId="8454" applyFont="1" applyBorder="1" applyAlignment="1" applyProtection="1">
      <alignment vertical="top"/>
      <protection locked="0"/>
    </xf>
    <xf numFmtId="0" fontId="24" fillId="0" borderId="113" xfId="8454" applyFont="1" applyBorder="1" applyAlignment="1" applyProtection="1">
      <alignment vertical="top"/>
      <protection locked="0"/>
    </xf>
    <xf numFmtId="0" fontId="24" fillId="0" borderId="112" xfId="8454" applyFont="1" applyBorder="1" applyAlignment="1" applyProtection="1">
      <alignment vertical="top"/>
      <protection locked="0"/>
    </xf>
    <xf numFmtId="0" fontId="24" fillId="33" borderId="113" xfId="8454" applyFont="1" applyFill="1" applyBorder="1" applyAlignment="1" applyProtection="1">
      <alignment vertical="top"/>
      <protection locked="0"/>
    </xf>
    <xf numFmtId="0" fontId="24" fillId="33" borderId="110" xfId="8454" applyFont="1" applyFill="1" applyBorder="1" applyAlignment="1" applyProtection="1">
      <alignment vertical="top"/>
      <protection locked="0"/>
    </xf>
    <xf numFmtId="0" fontId="24" fillId="0" borderId="111" xfId="8454" applyFont="1" applyBorder="1" applyAlignment="1" applyProtection="1">
      <alignment vertical="top" wrapText="1"/>
      <protection locked="0"/>
    </xf>
    <xf numFmtId="0" fontId="21" fillId="0" borderId="110" xfId="8454" applyFont="1" applyBorder="1" applyAlignment="1" applyProtection="1">
      <alignment vertical="top"/>
      <protection locked="0"/>
    </xf>
    <xf numFmtId="0" fontId="21" fillId="0" borderId="112" xfId="8454" applyFont="1" applyBorder="1" applyAlignment="1" applyProtection="1">
      <alignment vertical="top"/>
      <protection locked="0"/>
    </xf>
    <xf numFmtId="0" fontId="21" fillId="0" borderId="113" xfId="8454" applyFont="1" applyBorder="1" applyAlignment="1" applyProtection="1">
      <alignment vertical="top"/>
      <protection locked="0"/>
    </xf>
    <xf numFmtId="0" fontId="21" fillId="0" borderId="118" xfId="0" applyFont="1" applyBorder="1" applyAlignment="1" applyProtection="1">
      <alignment vertical="top"/>
      <protection locked="0"/>
    </xf>
    <xf numFmtId="0" fontId="21" fillId="0" borderId="0" xfId="0" applyFont="1" applyAlignment="1" applyProtection="1">
      <alignment vertical="top"/>
      <protection locked="0"/>
    </xf>
    <xf numFmtId="0" fontId="21" fillId="0" borderId="119" xfId="0" applyFont="1" applyBorder="1" applyAlignment="1" applyProtection="1">
      <alignment vertical="top"/>
      <protection locked="0"/>
    </xf>
    <xf numFmtId="0" fontId="24" fillId="0" borderId="110" xfId="8454" applyFont="1" applyBorder="1" applyAlignment="1" applyProtection="1">
      <alignment vertical="top" wrapText="1"/>
      <protection locked="0"/>
    </xf>
    <xf numFmtId="0" fontId="21" fillId="0" borderId="111" xfId="8454" applyFont="1" applyBorder="1" applyAlignment="1" applyProtection="1">
      <alignment vertical="top"/>
      <protection locked="0"/>
    </xf>
    <xf numFmtId="0" fontId="24" fillId="0" borderId="113" xfId="8454" applyFont="1" applyBorder="1" applyAlignment="1" applyProtection="1">
      <alignment vertical="top" wrapText="1"/>
      <protection locked="0"/>
    </xf>
    <xf numFmtId="0" fontId="24" fillId="0" borderId="112" xfId="8454" applyFont="1" applyBorder="1" applyAlignment="1" applyProtection="1">
      <alignment vertical="top" wrapText="1"/>
      <protection locked="0"/>
    </xf>
    <xf numFmtId="0" fontId="24" fillId="33" borderId="110" xfId="8454" applyFont="1" applyFill="1" applyBorder="1" applyAlignment="1" applyProtection="1">
      <alignment vertical="top" wrapText="1"/>
      <protection locked="0"/>
    </xf>
    <xf numFmtId="0" fontId="24" fillId="33" borderId="113" xfId="8454" applyFont="1" applyFill="1" applyBorder="1" applyAlignment="1" applyProtection="1">
      <alignment vertical="top" wrapText="1"/>
      <protection locked="0"/>
    </xf>
    <xf numFmtId="0" fontId="24" fillId="0" borderId="100" xfId="8454" applyFont="1" applyBorder="1" applyAlignment="1" applyProtection="1">
      <alignment vertical="top" wrapText="1"/>
      <protection locked="0"/>
    </xf>
    <xf numFmtId="239" fontId="24" fillId="0" borderId="110" xfId="8454" applyNumberFormat="1" applyFont="1" applyBorder="1" applyAlignment="1" applyProtection="1">
      <alignment horizontal="left" vertical="top"/>
      <protection locked="0"/>
    </xf>
    <xf numFmtId="239" fontId="24" fillId="0" borderId="113" xfId="8454" applyNumberFormat="1" applyFont="1" applyBorder="1" applyAlignment="1" applyProtection="1">
      <alignment horizontal="left" vertical="top"/>
      <protection locked="0"/>
    </xf>
    <xf numFmtId="239" fontId="24" fillId="0" borderId="112" xfId="8454" applyNumberFormat="1" applyFont="1" applyBorder="1" applyAlignment="1" applyProtection="1">
      <alignment horizontal="left" vertical="top"/>
      <protection locked="0"/>
    </xf>
    <xf numFmtId="239" fontId="24" fillId="33" borderId="110" xfId="8454" applyNumberFormat="1" applyFont="1" applyFill="1" applyBorder="1" applyAlignment="1" applyProtection="1">
      <alignment horizontal="left" vertical="top"/>
      <protection locked="0"/>
    </xf>
    <xf numFmtId="239" fontId="24" fillId="33" borderId="113" xfId="8454" applyNumberFormat="1" applyFont="1" applyFill="1" applyBorder="1" applyAlignment="1" applyProtection="1">
      <alignment horizontal="left" vertical="top"/>
      <protection locked="0"/>
    </xf>
    <xf numFmtId="239" fontId="24" fillId="0" borderId="111" xfId="8454" applyNumberFormat="1" applyFont="1" applyBorder="1" applyAlignment="1" applyProtection="1">
      <alignment horizontal="left" vertical="top"/>
      <protection locked="0"/>
    </xf>
    <xf numFmtId="0" fontId="24" fillId="0" borderId="0" xfId="8454" applyFont="1" applyProtection="1">
      <protection locked="0"/>
    </xf>
    <xf numFmtId="0" fontId="24" fillId="0" borderId="0" xfId="8454" applyFont="1"/>
    <xf numFmtId="49" fontId="21" fillId="0" borderId="0" xfId="55768" applyNumberFormat="1" applyFont="1" applyAlignment="1">
      <alignment horizontal="right" wrapText="1"/>
    </xf>
    <xf numFmtId="170" fontId="21" fillId="0" borderId="0" xfId="55773" applyNumberFormat="1" applyFont="1" applyBorder="1" applyAlignment="1">
      <alignment horizontal="right" vertical="center"/>
    </xf>
    <xf numFmtId="273" fontId="21" fillId="0" borderId="122" xfId="35974" applyNumberFormat="1" applyFont="1" applyBorder="1" applyAlignment="1">
      <alignment horizontal="right"/>
    </xf>
    <xf numFmtId="258" fontId="21" fillId="0" borderId="122" xfId="35974" applyNumberFormat="1" applyFont="1" applyBorder="1" applyAlignment="1">
      <alignment horizontal="right" vertical="center"/>
    </xf>
    <xf numFmtId="241" fontId="24" fillId="0" borderId="0" xfId="53194" applyNumberFormat="1" applyFont="1" applyAlignment="1">
      <alignment horizontal="right" wrapText="1"/>
    </xf>
    <xf numFmtId="241" fontId="211" fillId="0" borderId="0" xfId="53194" applyNumberFormat="1" applyFont="1" applyAlignment="1">
      <alignment horizontal="right" wrapText="1"/>
    </xf>
    <xf numFmtId="241" fontId="26" fillId="117" borderId="0" xfId="53194" applyNumberFormat="1" applyFont="1" applyFill="1" applyAlignment="1">
      <alignment horizontal="right" wrapText="1"/>
    </xf>
    <xf numFmtId="241" fontId="24" fillId="117" borderId="0" xfId="53194" applyNumberFormat="1" applyFont="1" applyFill="1" applyAlignment="1">
      <alignment horizontal="right" wrapText="1"/>
    </xf>
    <xf numFmtId="0" fontId="21" fillId="33" borderId="122" xfId="0" applyFont="1" applyFill="1" applyBorder="1" applyAlignment="1">
      <alignment vertical="center"/>
    </xf>
    <xf numFmtId="257" fontId="24" fillId="0" borderId="122" xfId="53194" applyNumberFormat="1" applyFont="1" applyFill="1" applyBorder="1"/>
    <xf numFmtId="257" fontId="24" fillId="0" borderId="0" xfId="53194" applyNumberFormat="1" applyFont="1" applyBorder="1"/>
    <xf numFmtId="0" fontId="21" fillId="33" borderId="116" xfId="0" applyFont="1" applyFill="1" applyBorder="1" applyAlignment="1" applyProtection="1">
      <alignment horizontal="left"/>
      <protection locked="0"/>
    </xf>
    <xf numFmtId="170" fontId="21" fillId="33" borderId="0" xfId="35974" applyNumberFormat="1" applyFont="1" applyFill="1" applyBorder="1" applyAlignment="1">
      <alignment horizontal="left"/>
    </xf>
    <xf numFmtId="170" fontId="21" fillId="33" borderId="122" xfId="35974" applyNumberFormat="1" applyFont="1" applyFill="1" applyBorder="1" applyAlignment="1">
      <alignment horizontal="left"/>
    </xf>
    <xf numFmtId="256" fontId="21" fillId="33" borderId="0" xfId="35974" applyNumberFormat="1" applyFont="1" applyFill="1" applyBorder="1" applyAlignment="1">
      <alignment horizontal="left"/>
    </xf>
    <xf numFmtId="0" fontId="21" fillId="0" borderId="0" xfId="0" applyFont="1" applyAlignment="1" applyProtection="1">
      <alignment horizontal="left"/>
      <protection locked="0"/>
    </xf>
    <xf numFmtId="3" fontId="22" fillId="0" borderId="122" xfId="55767" applyFont="1" applyFill="1" applyBorder="1" applyAlignment="1">
      <alignment horizontal="right"/>
      <protection locked="0"/>
    </xf>
    <xf numFmtId="3" fontId="22" fillId="117" borderId="122" xfId="55767" applyFont="1" applyFill="1" applyBorder="1" applyAlignment="1">
      <alignment horizontal="center"/>
      <protection locked="0"/>
    </xf>
    <xf numFmtId="0" fontId="26" fillId="0" borderId="0" xfId="0" applyFont="1" applyAlignment="1">
      <alignment horizontal="right" wrapText="1"/>
    </xf>
    <xf numFmtId="0" fontId="21" fillId="33" borderId="0" xfId="0" applyFont="1" applyFill="1" applyAlignment="1">
      <alignment horizontal="center" wrapText="1"/>
    </xf>
    <xf numFmtId="0" fontId="24" fillId="0" borderId="116" xfId="0" applyFont="1" applyBorder="1" applyAlignment="1">
      <alignment horizontal="center"/>
    </xf>
    <xf numFmtId="0" fontId="24" fillId="0" borderId="116" xfId="0" applyFont="1" applyBorder="1" applyAlignment="1">
      <alignment vertical="center" wrapText="1"/>
    </xf>
    <xf numFmtId="0" fontId="24" fillId="33" borderId="122" xfId="0" applyFont="1" applyFill="1" applyBorder="1" applyAlignment="1">
      <alignment horizontal="center" vertical="center" wrapText="1"/>
    </xf>
    <xf numFmtId="0" fontId="21" fillId="33" borderId="122" xfId="0" applyFont="1" applyFill="1" applyBorder="1" applyAlignment="1">
      <alignment horizontal="center"/>
    </xf>
    <xf numFmtId="0" fontId="0" fillId="0" borderId="116" xfId="0" applyBorder="1" applyAlignment="1">
      <alignment horizontal="center" vertical="top"/>
    </xf>
    <xf numFmtId="0" fontId="320" fillId="33" borderId="0" xfId="0" applyFont="1" applyFill="1"/>
    <xf numFmtId="0" fontId="176" fillId="33" borderId="0" xfId="0" applyFont="1" applyFill="1" applyAlignment="1">
      <alignment horizontal="left" vertical="center" wrapText="1" indent="3"/>
    </xf>
    <xf numFmtId="0" fontId="21" fillId="33" borderId="116" xfId="0" applyFont="1" applyFill="1" applyBorder="1" applyAlignment="1">
      <alignment vertical="center" wrapText="1"/>
    </xf>
    <xf numFmtId="0" fontId="275" fillId="33" borderId="0" xfId="0" applyFont="1" applyFill="1"/>
    <xf numFmtId="0" fontId="22" fillId="33" borderId="0" xfId="0" applyFont="1" applyFill="1" applyAlignment="1">
      <alignment vertical="center" wrapText="1"/>
    </xf>
    <xf numFmtId="0" fontId="201" fillId="33" borderId="0" xfId="0" applyFont="1" applyFill="1" applyAlignment="1">
      <alignment vertical="center" wrapText="1"/>
    </xf>
    <xf numFmtId="0" fontId="28" fillId="33" borderId="0" xfId="0" applyFont="1" applyFill="1" applyAlignment="1">
      <alignment horizontal="center" vertical="center" wrapText="1"/>
    </xf>
    <xf numFmtId="0" fontId="21" fillId="33" borderId="0" xfId="0" applyFont="1" applyFill="1" applyAlignment="1">
      <alignment horizontal="center" vertical="center" wrapText="1"/>
    </xf>
    <xf numFmtId="0" fontId="22" fillId="33" borderId="116" xfId="0" applyFont="1" applyFill="1" applyBorder="1" applyAlignment="1">
      <alignment horizontal="left" vertical="center" wrapText="1"/>
    </xf>
    <xf numFmtId="0" fontId="323" fillId="33" borderId="0" xfId="0" applyFont="1" applyFill="1"/>
    <xf numFmtId="0" fontId="26" fillId="33" borderId="122" xfId="0" applyFont="1" applyFill="1" applyBorder="1" applyAlignment="1">
      <alignment horizontal="left" vertical="center"/>
    </xf>
    <xf numFmtId="0" fontId="320" fillId="33" borderId="0" xfId="0" applyFont="1" applyFill="1" applyAlignment="1">
      <alignment horizontal="center" vertical="center"/>
    </xf>
    <xf numFmtId="0" fontId="320" fillId="33" borderId="0" xfId="0" applyFont="1" applyFill="1" applyAlignment="1">
      <alignment vertical="center" wrapText="1"/>
    </xf>
    <xf numFmtId="0" fontId="320" fillId="33" borderId="0" xfId="0" applyFont="1" applyFill="1" applyAlignment="1">
      <alignment vertical="center"/>
    </xf>
    <xf numFmtId="0" fontId="324" fillId="33" borderId="0" xfId="0" applyFont="1" applyFill="1" applyAlignment="1">
      <alignment horizontal="left"/>
    </xf>
    <xf numFmtId="0" fontId="320" fillId="33" borderId="122" xfId="0" applyFont="1" applyFill="1" applyBorder="1"/>
    <xf numFmtId="0" fontId="325" fillId="33" borderId="0" xfId="0" applyFont="1" applyFill="1" applyAlignment="1">
      <alignment horizontal="center" vertical="center" wrapText="1"/>
    </xf>
    <xf numFmtId="0" fontId="21" fillId="33" borderId="116" xfId="0" applyFont="1" applyFill="1" applyBorder="1" applyAlignment="1">
      <alignment horizontal="center" wrapText="1"/>
    </xf>
    <xf numFmtId="0" fontId="21" fillId="33" borderId="0" xfId="0" applyFont="1" applyFill="1" applyAlignment="1">
      <alignment horizontal="right" vertical="center" wrapText="1"/>
    </xf>
    <xf numFmtId="0" fontId="21" fillId="33" borderId="116" xfId="0" applyFont="1" applyFill="1" applyBorder="1" applyAlignment="1">
      <alignment horizontal="center" vertical="center" wrapText="1"/>
    </xf>
    <xf numFmtId="0" fontId="0" fillId="33" borderId="0" xfId="0" applyFill="1" applyAlignment="1">
      <alignment wrapText="1"/>
    </xf>
    <xf numFmtId="0" fontId="326" fillId="33" borderId="0" xfId="0" applyFont="1" applyFill="1"/>
    <xf numFmtId="0" fontId="24" fillId="33" borderId="122" xfId="0" applyFont="1" applyFill="1" applyBorder="1" applyAlignment="1">
      <alignment horizontal="center"/>
    </xf>
    <xf numFmtId="0" fontId="24" fillId="33" borderId="122" xfId="0" applyFont="1" applyFill="1" applyBorder="1" applyAlignment="1">
      <alignment horizontal="left" vertical="center" wrapText="1"/>
    </xf>
    <xf numFmtId="0" fontId="211" fillId="33" borderId="0" xfId="0" applyFont="1" applyFill="1" applyAlignment="1">
      <alignment horizontal="center" vertical="center" wrapText="1"/>
    </xf>
    <xf numFmtId="0" fontId="202" fillId="33" borderId="116" xfId="0" applyFont="1" applyFill="1" applyBorder="1"/>
    <xf numFmtId="0" fontId="211" fillId="33" borderId="0" xfId="0" applyFont="1" applyFill="1" applyAlignment="1">
      <alignment horizontal="center" vertical="center"/>
    </xf>
    <xf numFmtId="0" fontId="24" fillId="33" borderId="122" xfId="0" applyFont="1" applyFill="1" applyBorder="1" applyAlignment="1">
      <alignment horizontal="center" vertical="center"/>
    </xf>
    <xf numFmtId="0" fontId="24" fillId="0" borderId="122" xfId="0" applyFont="1" applyBorder="1" applyAlignment="1">
      <alignment horizontal="center" vertical="center"/>
    </xf>
    <xf numFmtId="0" fontId="24" fillId="33" borderId="116" xfId="0" applyFont="1" applyFill="1" applyBorder="1" applyAlignment="1">
      <alignment horizontal="center"/>
    </xf>
    <xf numFmtId="0" fontId="18" fillId="33" borderId="0" xfId="0" applyFont="1" applyFill="1"/>
    <xf numFmtId="0" fontId="280" fillId="33" borderId="0" xfId="0" applyFont="1" applyFill="1"/>
    <xf numFmtId="0" fontId="24" fillId="33" borderId="116" xfId="0" applyFont="1" applyFill="1" applyBorder="1" applyAlignment="1">
      <alignment horizontal="center" vertical="center"/>
    </xf>
    <xf numFmtId="0" fontId="24" fillId="0" borderId="116" xfId="0" applyFont="1" applyBorder="1" applyAlignment="1">
      <alignment horizontal="center" vertical="center"/>
    </xf>
    <xf numFmtId="0" fontId="24" fillId="33" borderId="0" xfId="0" applyFont="1" applyFill="1" applyAlignment="1">
      <alignment vertical="center" wrapText="1"/>
    </xf>
    <xf numFmtId="0" fontId="24" fillId="117" borderId="0" xfId="0" applyFont="1" applyFill="1" applyAlignment="1">
      <alignment horizontal="right" vertical="center" wrapText="1"/>
    </xf>
    <xf numFmtId="0" fontId="26" fillId="117" borderId="0" xfId="0" applyFont="1" applyFill="1" applyAlignment="1">
      <alignment horizontal="left" vertical="center" wrapText="1"/>
    </xf>
    <xf numFmtId="0" fontId="24" fillId="117" borderId="0" xfId="0" applyFont="1" applyFill="1" applyAlignment="1">
      <alignment horizontal="left" vertical="center" wrapText="1"/>
    </xf>
    <xf numFmtId="0" fontId="24" fillId="117" borderId="0" xfId="0" applyFont="1" applyFill="1" applyAlignment="1">
      <alignment vertical="center" wrapText="1"/>
    </xf>
    <xf numFmtId="0" fontId="24" fillId="33" borderId="0" xfId="0" applyFont="1" applyFill="1" applyAlignment="1">
      <alignment horizontal="left" vertical="center" wrapText="1" indent="1"/>
    </xf>
    <xf numFmtId="0" fontId="24" fillId="0" borderId="122" xfId="0" applyFont="1" applyBorder="1" applyAlignment="1">
      <alignment horizontal="left" vertical="center" wrapText="1" indent="1"/>
    </xf>
    <xf numFmtId="0" fontId="24" fillId="0" borderId="122" xfId="0" applyFont="1" applyBorder="1" applyAlignment="1">
      <alignment vertical="center" wrapText="1"/>
    </xf>
    <xf numFmtId="0" fontId="24" fillId="140" borderId="0" xfId="0" applyFont="1" applyFill="1" applyAlignment="1">
      <alignment vertical="center" wrapText="1"/>
    </xf>
    <xf numFmtId="0" fontId="21" fillId="33" borderId="122" xfId="0" applyFont="1" applyFill="1" applyBorder="1" applyAlignment="1">
      <alignment horizontal="right" vertical="center" wrapText="1"/>
    </xf>
    <xf numFmtId="0" fontId="24" fillId="140" borderId="122" xfId="0" applyFont="1" applyFill="1" applyBorder="1" applyAlignment="1">
      <alignment vertical="center" wrapText="1"/>
    </xf>
    <xf numFmtId="0" fontId="0" fillId="33" borderId="0" xfId="0" applyFill="1" applyAlignment="1">
      <alignment vertical="center" wrapText="1"/>
    </xf>
    <xf numFmtId="0" fontId="0" fillId="33" borderId="0" xfId="0" applyFill="1" applyAlignment="1">
      <alignment horizontal="center" vertical="center" wrapText="1"/>
    </xf>
    <xf numFmtId="0" fontId="292" fillId="33" borderId="0" xfId="0" applyFont="1" applyFill="1" applyAlignment="1">
      <alignment vertical="center" wrapText="1"/>
    </xf>
    <xf numFmtId="0" fontId="292" fillId="33" borderId="0" xfId="0" applyFont="1" applyFill="1" applyAlignment="1">
      <alignment horizontal="center" vertical="center" wrapText="1"/>
    </xf>
    <xf numFmtId="0" fontId="292" fillId="0" borderId="0" xfId="0" applyFont="1" applyAlignment="1">
      <alignment vertical="center" wrapText="1"/>
    </xf>
    <xf numFmtId="0" fontId="21" fillId="0" borderId="116" xfId="0" applyFont="1" applyBorder="1" applyAlignment="1">
      <alignment vertical="center" wrapText="1"/>
    </xf>
    <xf numFmtId="0" fontId="21" fillId="33" borderId="116" xfId="0" applyFont="1" applyFill="1" applyBorder="1" applyAlignment="1">
      <alignment horizontal="right" vertical="center" wrapText="1"/>
    </xf>
    <xf numFmtId="0" fontId="25" fillId="33" borderId="116" xfId="0" applyFont="1" applyFill="1" applyBorder="1" applyAlignment="1">
      <alignment horizontal="left" vertical="center" wrapText="1"/>
    </xf>
    <xf numFmtId="0" fontId="21" fillId="33" borderId="0" xfId="0" quotePrefix="1" applyFont="1" applyFill="1" applyAlignment="1">
      <alignment vertical="center" wrapText="1"/>
    </xf>
    <xf numFmtId="0" fontId="328" fillId="0" borderId="0" xfId="0" applyFont="1" applyAlignment="1">
      <alignment horizontal="left"/>
    </xf>
    <xf numFmtId="0" fontId="24" fillId="0" borderId="116"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0" xfId="0" applyFont="1" applyAlignment="1">
      <alignment horizontal="left" vertical="center" wrapText="1" indent="4"/>
    </xf>
    <xf numFmtId="0" fontId="24" fillId="33" borderId="122" xfId="0" applyFont="1" applyFill="1" applyBorder="1" applyAlignment="1">
      <alignment horizontal="left" vertical="center" wrapText="1" indent="1"/>
    </xf>
    <xf numFmtId="0" fontId="25" fillId="0" borderId="0" xfId="0" applyFont="1" applyAlignment="1">
      <alignment horizontal="left"/>
    </xf>
    <xf numFmtId="0" fontId="292" fillId="33" borderId="116" xfId="0" applyFont="1" applyFill="1" applyBorder="1" applyAlignment="1">
      <alignment vertical="center" wrapText="1"/>
    </xf>
    <xf numFmtId="0" fontId="22" fillId="33" borderId="0" xfId="0" applyFont="1" applyFill="1" applyAlignment="1">
      <alignment horizontal="left" vertical="center" wrapText="1"/>
    </xf>
    <xf numFmtId="0" fontId="292" fillId="33" borderId="116" xfId="0" applyFont="1" applyFill="1" applyBorder="1"/>
    <xf numFmtId="0" fontId="21" fillId="33" borderId="116" xfId="0" applyFont="1" applyFill="1" applyBorder="1" applyAlignment="1">
      <alignment horizontal="left" vertical="center" wrapText="1"/>
    </xf>
    <xf numFmtId="0" fontId="208" fillId="0" borderId="0" xfId="0" applyFont="1" applyAlignment="1">
      <alignment vertical="top" wrapText="1"/>
    </xf>
    <xf numFmtId="165" fontId="21" fillId="33" borderId="0" xfId="0" applyNumberFormat="1" applyFont="1" applyFill="1"/>
    <xf numFmtId="174" fontId="169" fillId="0" borderId="0" xfId="0" applyNumberFormat="1" applyFont="1" applyAlignment="1">
      <alignment horizontal="center" wrapText="1"/>
    </xf>
    <xf numFmtId="258" fontId="21" fillId="0" borderId="122" xfId="6213" applyNumberFormat="1" applyFont="1" applyFill="1" applyBorder="1" applyAlignment="1">
      <alignment horizontal="right"/>
    </xf>
    <xf numFmtId="259" fontId="24" fillId="0" borderId="0" xfId="0" applyNumberFormat="1" applyFont="1"/>
    <xf numFmtId="257" fontId="254" fillId="0" borderId="0" xfId="0" applyNumberFormat="1" applyFont="1"/>
    <xf numFmtId="0" fontId="22" fillId="0" borderId="122" xfId="0" applyFont="1" applyBorder="1" applyAlignment="1">
      <alignment horizontal="left" vertical="top"/>
    </xf>
    <xf numFmtId="258" fontId="22" fillId="0" borderId="122" xfId="35974" applyNumberFormat="1" applyFont="1" applyBorder="1" applyAlignment="1">
      <alignment horizontal="right"/>
    </xf>
    <xf numFmtId="0" fontId="22" fillId="33" borderId="122" xfId="0" applyFont="1" applyFill="1" applyBorder="1" applyAlignment="1">
      <alignment horizontal="left" vertical="top"/>
    </xf>
    <xf numFmtId="0" fontId="21" fillId="0" borderId="0" xfId="0" applyFont="1" applyAlignment="1">
      <alignment horizontal="left" vertical="top"/>
    </xf>
    <xf numFmtId="3" fontId="202" fillId="0" borderId="0" xfId="0" applyNumberFormat="1" applyFont="1"/>
    <xf numFmtId="43" fontId="0" fillId="0" borderId="0" xfId="0" applyNumberFormat="1"/>
    <xf numFmtId="3" fontId="24" fillId="33" borderId="122" xfId="0" applyNumberFormat="1" applyFont="1" applyFill="1" applyBorder="1"/>
    <xf numFmtId="0" fontId="21" fillId="0" borderId="116" xfId="0" applyFont="1" applyBorder="1" applyAlignment="1" applyProtection="1">
      <alignment horizontal="left"/>
      <protection locked="0"/>
    </xf>
    <xf numFmtId="170" fontId="21" fillId="0" borderId="122" xfId="35974" applyNumberFormat="1" applyFont="1" applyBorder="1" applyAlignment="1">
      <alignment horizontal="left"/>
    </xf>
    <xf numFmtId="170" fontId="21" fillId="0" borderId="122" xfId="35974" applyNumberFormat="1" applyFont="1" applyBorder="1" applyAlignment="1">
      <alignment horizontal="right"/>
    </xf>
    <xf numFmtId="11" fontId="24" fillId="0" borderId="0" xfId="0" applyNumberFormat="1" applyFont="1"/>
    <xf numFmtId="2" fontId="24" fillId="0" borderId="0" xfId="0" applyNumberFormat="1" applyFont="1"/>
    <xf numFmtId="172" fontId="28" fillId="33" borderId="0" xfId="0" applyNumberFormat="1" applyFont="1" applyFill="1" applyAlignment="1">
      <alignment vertical="center"/>
    </xf>
    <xf numFmtId="2" fontId="169" fillId="0" borderId="0" xfId="0" applyNumberFormat="1" applyFont="1" applyAlignment="1">
      <alignment vertical="center"/>
    </xf>
    <xf numFmtId="241" fontId="21" fillId="0" borderId="0" xfId="0" applyNumberFormat="1" applyFont="1" applyAlignment="1">
      <alignment horizontal="right" vertical="center" wrapText="1"/>
    </xf>
    <xf numFmtId="274" fontId="24" fillId="33" borderId="0" xfId="55772" applyNumberFormat="1" applyFont="1" applyFill="1"/>
    <xf numFmtId="174" fontId="169" fillId="0" borderId="0" xfId="0" applyNumberFormat="1" applyFont="1" applyAlignment="1">
      <alignment horizontal="right" wrapText="1"/>
    </xf>
    <xf numFmtId="174" fontId="174" fillId="0" borderId="122" xfId="0" applyNumberFormat="1" applyFont="1" applyBorder="1" applyAlignment="1">
      <alignment horizontal="right" wrapText="1"/>
    </xf>
    <xf numFmtId="210" fontId="0" fillId="0" borderId="0" xfId="0" applyNumberFormat="1" applyAlignment="1">
      <alignment vertical="top"/>
    </xf>
    <xf numFmtId="172" fontId="21" fillId="0" borderId="0" xfId="0" applyNumberFormat="1" applyFont="1"/>
    <xf numFmtId="174" fontId="21" fillId="0" borderId="0" xfId="55773" applyNumberFormat="1" applyFont="1" applyFill="1" applyBorder="1" applyAlignment="1">
      <alignment horizontal="right"/>
    </xf>
    <xf numFmtId="172" fontId="21" fillId="0" borderId="0" xfId="0" applyNumberFormat="1" applyFont="1" applyAlignment="1">
      <alignment horizontal="right" vertical="center"/>
    </xf>
    <xf numFmtId="172" fontId="21" fillId="0" borderId="116" xfId="0" applyNumberFormat="1" applyFont="1" applyBorder="1"/>
    <xf numFmtId="165" fontId="21" fillId="0" borderId="0" xfId="0" applyNumberFormat="1" applyFont="1"/>
    <xf numFmtId="174" fontId="21" fillId="0" borderId="122" xfId="55773" applyNumberFormat="1" applyFont="1" applyFill="1" applyBorder="1" applyAlignment="1">
      <alignment horizontal="right"/>
    </xf>
    <xf numFmtId="172" fontId="21" fillId="0" borderId="122" xfId="0" applyNumberFormat="1" applyFont="1" applyBorder="1" applyAlignment="1">
      <alignment horizontal="right" vertical="center"/>
    </xf>
    <xf numFmtId="0" fontId="21" fillId="0" borderId="0" xfId="0" applyFont="1" applyAlignment="1">
      <alignment horizontal="center"/>
    </xf>
    <xf numFmtId="49" fontId="22" fillId="0" borderId="0" xfId="0" applyNumberFormat="1" applyFont="1" applyAlignment="1">
      <alignment horizontal="right"/>
    </xf>
    <xf numFmtId="174" fontId="21" fillId="0" borderId="0" xfId="55773" applyNumberFormat="1" applyFont="1" applyFill="1" applyAlignment="1">
      <alignment horizontal="right"/>
    </xf>
    <xf numFmtId="269" fontId="24" fillId="33" borderId="0" xfId="0" applyNumberFormat="1" applyFont="1" applyFill="1"/>
    <xf numFmtId="275" fontId="24" fillId="33" borderId="0" xfId="0" applyNumberFormat="1" applyFont="1" applyFill="1"/>
    <xf numFmtId="1" fontId="21" fillId="33" borderId="122" xfId="35975" applyNumberFormat="1" applyFont="1" applyFill="1" applyBorder="1" applyAlignment="1" applyProtection="1">
      <alignment horizontal="right"/>
      <protection locked="0"/>
    </xf>
    <xf numFmtId="0" fontId="24" fillId="0" borderId="0" xfId="0" applyFont="1" applyAlignment="1">
      <alignment horizontal="right" vertical="top" wrapText="1"/>
    </xf>
    <xf numFmtId="169" fontId="211" fillId="0" borderId="0" xfId="35974" applyNumberFormat="1" applyFont="1" applyBorder="1" applyAlignment="1">
      <alignment horizontal="right"/>
    </xf>
    <xf numFmtId="15" fontId="24" fillId="0" borderId="113" xfId="8454" applyNumberFormat="1" applyFont="1" applyBorder="1" applyAlignment="1" applyProtection="1">
      <alignment vertical="top"/>
      <protection locked="0"/>
    </xf>
    <xf numFmtId="3" fontId="142" fillId="0" borderId="116" xfId="0" applyNumberFormat="1" applyFont="1" applyBorder="1"/>
    <xf numFmtId="0" fontId="330" fillId="0" borderId="116" xfId="0" applyFont="1" applyBorder="1"/>
    <xf numFmtId="3" fontId="330" fillId="0" borderId="116" xfId="0" applyNumberFormat="1" applyFont="1" applyBorder="1"/>
    <xf numFmtId="3" fontId="331" fillId="0" borderId="116" xfId="0" applyNumberFormat="1" applyFont="1" applyBorder="1"/>
    <xf numFmtId="3" fontId="142" fillId="0" borderId="0" xfId="0" applyNumberFormat="1" applyFont="1"/>
    <xf numFmtId="3" fontId="142" fillId="0" borderId="0" xfId="0" applyNumberFormat="1" applyFont="1" applyAlignment="1">
      <alignment horizontal="right"/>
    </xf>
    <xf numFmtId="0" fontId="330" fillId="0" borderId="0" xfId="0" applyFont="1" applyAlignment="1">
      <alignment horizontal="left" vertical="center"/>
    </xf>
    <xf numFmtId="0" fontId="317" fillId="0" borderId="0" xfId="0" applyFont="1" applyAlignment="1">
      <alignment horizontal="left" wrapText="1"/>
    </xf>
    <xf numFmtId="0" fontId="319" fillId="0" borderId="0" xfId="0" applyFont="1" applyAlignment="1">
      <alignment wrapText="1"/>
    </xf>
    <xf numFmtId="0" fontId="21" fillId="0" borderId="122" xfId="0" applyFont="1" applyBorder="1" applyAlignment="1">
      <alignment wrapText="1"/>
    </xf>
    <xf numFmtId="0" fontId="24" fillId="0" borderId="116" xfId="0" applyFont="1" applyBorder="1"/>
    <xf numFmtId="258" fontId="176" fillId="0" borderId="0" xfId="55772" applyNumberFormat="1" applyFont="1" applyAlignment="1" applyProtection="1">
      <alignment horizontal="right" vertical="center"/>
      <protection locked="0"/>
    </xf>
    <xf numFmtId="239" fontId="24" fillId="0" borderId="110" xfId="8454" applyNumberFormat="1" applyFont="1" applyBorder="1" applyAlignment="1" applyProtection="1">
      <alignment vertical="top"/>
      <protection locked="0"/>
    </xf>
    <xf numFmtId="239" fontId="24" fillId="0" borderId="110" xfId="8454" applyNumberFormat="1" applyFont="1" applyBorder="1" applyAlignment="1" applyProtection="1">
      <alignment vertical="top" wrapText="1"/>
      <protection locked="0"/>
    </xf>
    <xf numFmtId="239" fontId="24" fillId="0" borderId="111" xfId="8454" applyNumberFormat="1" applyFont="1" applyBorder="1" applyAlignment="1" applyProtection="1">
      <alignment vertical="top" wrapText="1"/>
      <protection locked="0"/>
    </xf>
    <xf numFmtId="14" fontId="24" fillId="0" borderId="113" xfId="8454" applyNumberFormat="1" applyFont="1" applyBorder="1" applyAlignment="1" applyProtection="1">
      <alignment vertical="top" wrapText="1"/>
      <protection locked="0"/>
    </xf>
    <xf numFmtId="14" fontId="24" fillId="0" borderId="110" xfId="8454" applyNumberFormat="1" applyFont="1" applyBorder="1" applyAlignment="1" applyProtection="1">
      <alignment vertical="top" wrapText="1"/>
      <protection locked="0"/>
    </xf>
    <xf numFmtId="14" fontId="24" fillId="0" borderId="112" xfId="8454" applyNumberFormat="1" applyFont="1" applyBorder="1" applyAlignment="1" applyProtection="1">
      <alignment vertical="top" wrapText="1"/>
      <protection locked="0"/>
    </xf>
    <xf numFmtId="17" fontId="24" fillId="0" borderId="110" xfId="8454" quotePrefix="1" applyNumberFormat="1" applyFont="1" applyBorder="1" applyAlignment="1" applyProtection="1">
      <alignment vertical="top" wrapText="1"/>
      <protection locked="0"/>
    </xf>
    <xf numFmtId="17" fontId="24" fillId="33" borderId="110" xfId="8454" quotePrefix="1" applyNumberFormat="1" applyFont="1" applyFill="1" applyBorder="1" applyAlignment="1" applyProtection="1">
      <alignment vertical="top" wrapText="1"/>
      <protection locked="0"/>
    </xf>
    <xf numFmtId="239" fontId="24" fillId="33" borderId="113" xfId="8454" applyNumberFormat="1" applyFont="1" applyFill="1" applyBorder="1" applyAlignment="1" applyProtection="1">
      <alignment vertical="top" wrapText="1"/>
      <protection locked="0"/>
    </xf>
    <xf numFmtId="239" fontId="24" fillId="33" borderId="110" xfId="8454" applyNumberFormat="1" applyFont="1" applyFill="1" applyBorder="1" applyAlignment="1" applyProtection="1">
      <alignment vertical="top" wrapText="1"/>
      <protection locked="0"/>
    </xf>
    <xf numFmtId="17" fontId="24" fillId="0" borderId="113" xfId="8454" quotePrefix="1" applyNumberFormat="1" applyFont="1" applyBorder="1" applyAlignment="1" applyProtection="1">
      <alignment vertical="top" wrapText="1"/>
      <protection locked="0"/>
    </xf>
    <xf numFmtId="0" fontId="24" fillId="0" borderId="112" xfId="8454" applyFont="1" applyBorder="1" applyProtection="1">
      <protection locked="0"/>
    </xf>
    <xf numFmtId="0" fontId="24" fillId="0" borderId="111" xfId="8454" applyFont="1" applyBorder="1" applyProtection="1">
      <protection locked="0"/>
    </xf>
    <xf numFmtId="0" fontId="24" fillId="33" borderId="112" xfId="8454" applyFont="1" applyFill="1" applyBorder="1" applyProtection="1">
      <protection locked="0"/>
    </xf>
    <xf numFmtId="0" fontId="24" fillId="33" borderId="111" xfId="8454" applyFont="1" applyFill="1" applyBorder="1" applyProtection="1">
      <protection locked="0"/>
    </xf>
    <xf numFmtId="261" fontId="24" fillId="0" borderId="113" xfId="8454" applyNumberFormat="1" applyFont="1" applyBorder="1" applyAlignment="1" applyProtection="1">
      <alignment vertical="top"/>
      <protection locked="0"/>
    </xf>
    <xf numFmtId="261" fontId="24" fillId="0" borderId="110" xfId="8454" applyNumberFormat="1" applyFont="1" applyBorder="1" applyAlignment="1" applyProtection="1">
      <alignment vertical="top"/>
      <protection locked="0"/>
    </xf>
    <xf numFmtId="17" fontId="24" fillId="0" borderId="110" xfId="8454" applyNumberFormat="1" applyFont="1" applyBorder="1" applyAlignment="1" applyProtection="1">
      <alignment vertical="top" wrapText="1"/>
      <protection locked="0"/>
    </xf>
    <xf numFmtId="17" fontId="24" fillId="0" borderId="113" xfId="8454" applyNumberFormat="1" applyFont="1" applyBorder="1" applyAlignment="1" applyProtection="1">
      <alignment vertical="top" wrapText="1"/>
      <protection locked="0"/>
    </xf>
    <xf numFmtId="17" fontId="24" fillId="33" borderId="110" xfId="8454" applyNumberFormat="1" applyFont="1" applyFill="1" applyBorder="1" applyAlignment="1" applyProtection="1">
      <alignment vertical="top" wrapText="1"/>
      <protection locked="0"/>
    </xf>
    <xf numFmtId="17" fontId="24" fillId="0" borderId="111" xfId="8454" applyNumberFormat="1" applyFont="1" applyBorder="1" applyAlignment="1" applyProtection="1">
      <alignment vertical="top" wrapText="1"/>
      <protection locked="0"/>
    </xf>
    <xf numFmtId="261" fontId="24" fillId="0" borderId="113" xfId="8454" applyNumberFormat="1" applyFont="1" applyBorder="1" applyAlignment="1" applyProtection="1">
      <alignment vertical="top" wrapText="1"/>
      <protection locked="0"/>
    </xf>
    <xf numFmtId="261" fontId="24" fillId="0" borderId="110" xfId="8454" applyNumberFormat="1" applyFont="1" applyBorder="1" applyAlignment="1" applyProtection="1">
      <alignment vertical="top" wrapText="1"/>
      <protection locked="0"/>
    </xf>
    <xf numFmtId="261" fontId="24" fillId="0" borderId="112" xfId="8454" applyNumberFormat="1" applyFont="1" applyBorder="1" applyProtection="1">
      <protection locked="0"/>
    </xf>
    <xf numFmtId="261" fontId="24" fillId="0" borderId="111" xfId="8454" applyNumberFormat="1" applyFont="1" applyBorder="1" applyProtection="1">
      <protection locked="0"/>
    </xf>
    <xf numFmtId="0" fontId="176" fillId="33" borderId="0" xfId="0" applyFont="1" applyFill="1" applyAlignment="1">
      <alignment horizontal="left" indent="2"/>
    </xf>
    <xf numFmtId="0" fontId="24" fillId="117" borderId="128" xfId="0" applyFont="1" applyFill="1" applyBorder="1" applyAlignment="1">
      <alignment horizontal="right" vertical="center" wrapText="1"/>
    </xf>
    <xf numFmtId="0" fontId="26" fillId="117" borderId="128" xfId="0" applyFont="1" applyFill="1" applyBorder="1" applyAlignment="1">
      <alignment horizontal="left" vertical="center" wrapText="1"/>
    </xf>
    <xf numFmtId="0" fontId="24" fillId="117" borderId="128" xfId="0" applyFont="1" applyFill="1" applyBorder="1" applyAlignment="1">
      <alignment horizontal="left" vertical="center" wrapText="1"/>
    </xf>
    <xf numFmtId="0" fontId="24" fillId="117" borderId="128" xfId="0" applyFont="1" applyFill="1" applyBorder="1" applyAlignment="1">
      <alignment vertical="center" wrapText="1"/>
    </xf>
    <xf numFmtId="0" fontId="24" fillId="0" borderId="0" xfId="0" applyFont="1" applyAlignment="1">
      <alignment horizontal="left" vertical="center" wrapText="1" indent="2"/>
    </xf>
    <xf numFmtId="0" fontId="211" fillId="0" borderId="0" xfId="0" applyFont="1" applyAlignment="1">
      <alignment horizontal="left" vertical="center" wrapText="1" indent="5"/>
    </xf>
    <xf numFmtId="0" fontId="211" fillId="33" borderId="0" xfId="0" applyFont="1" applyFill="1" applyAlignment="1">
      <alignment horizontal="left" vertical="center" wrapText="1" indent="1"/>
    </xf>
    <xf numFmtId="0" fontId="211" fillId="140" borderId="0" xfId="0" applyFont="1" applyFill="1" applyAlignment="1">
      <alignment horizontal="left" vertical="center" wrapText="1" indent="1"/>
    </xf>
    <xf numFmtId="0" fontId="21" fillId="33" borderId="128" xfId="0" applyFont="1" applyFill="1" applyBorder="1" applyAlignment="1">
      <alignment horizontal="left" vertical="center" wrapText="1" indent="1"/>
    </xf>
    <xf numFmtId="0" fontId="21" fillId="140" borderId="128" xfId="0" applyFont="1" applyFill="1" applyBorder="1" applyAlignment="1">
      <alignment vertical="center" wrapText="1"/>
    </xf>
    <xf numFmtId="0" fontId="21" fillId="33" borderId="0" xfId="0" applyFont="1" applyFill="1" applyAlignment="1">
      <alignment horizontal="left" vertical="center" wrapText="1" indent="1"/>
    </xf>
    <xf numFmtId="0" fontId="21" fillId="140" borderId="0" xfId="0" applyFont="1" applyFill="1" applyAlignment="1">
      <alignment vertical="center" wrapText="1"/>
    </xf>
    <xf numFmtId="0" fontId="26" fillId="0" borderId="0" xfId="0" applyFont="1" applyAlignment="1">
      <alignment horizontal="left" vertical="center" wrapText="1" indent="1"/>
    </xf>
    <xf numFmtId="0" fontId="211" fillId="0" borderId="0" xfId="0" applyFont="1" applyAlignment="1">
      <alignment horizontal="left" vertical="center" wrapText="1" indent="3"/>
    </xf>
    <xf numFmtId="0" fontId="176" fillId="33" borderId="0" xfId="0" applyFont="1" applyFill="1" applyAlignment="1">
      <alignment vertical="center" wrapText="1"/>
    </xf>
    <xf numFmtId="0" fontId="176" fillId="140" borderId="0" xfId="0" applyFont="1" applyFill="1" applyAlignment="1">
      <alignment vertical="center" wrapText="1"/>
    </xf>
    <xf numFmtId="0" fontId="0" fillId="33" borderId="116" xfId="0" applyFill="1" applyBorder="1"/>
    <xf numFmtId="0" fontId="21" fillId="33" borderId="0" xfId="0" applyFont="1" applyFill="1" applyAlignment="1">
      <alignment horizontal="left" vertical="center" wrapText="1" indent="3"/>
    </xf>
    <xf numFmtId="0" fontId="21" fillId="33" borderId="0" xfId="0" applyFont="1" applyFill="1" applyAlignment="1">
      <alignment horizontal="left" vertical="center" wrapText="1" indent="4"/>
    </xf>
    <xf numFmtId="0" fontId="176" fillId="33" borderId="0" xfId="0" applyFont="1" applyFill="1" applyAlignment="1">
      <alignment horizontal="left" vertical="center" wrapText="1" indent="5"/>
    </xf>
    <xf numFmtId="0" fontId="24" fillId="33" borderId="0" xfId="0" applyFont="1" applyFill="1" applyAlignment="1">
      <alignment horizontal="left" vertical="center" wrapText="1" indent="5"/>
    </xf>
    <xf numFmtId="0" fontId="24" fillId="33" borderId="128" xfId="0" applyFont="1" applyFill="1" applyBorder="1" applyAlignment="1">
      <alignment horizontal="right" vertical="center" wrapText="1"/>
    </xf>
    <xf numFmtId="0" fontId="24" fillId="33" borderId="128" xfId="0" applyFont="1" applyFill="1" applyBorder="1" applyAlignment="1">
      <alignment horizontal="left" vertical="center" wrapText="1" indent="1"/>
    </xf>
    <xf numFmtId="0" fontId="21" fillId="33" borderId="129" xfId="0" applyFont="1" applyFill="1" applyBorder="1" applyAlignment="1">
      <alignment horizontal="right" vertical="center" wrapText="1"/>
    </xf>
    <xf numFmtId="0" fontId="26" fillId="0" borderId="129" xfId="0" applyFont="1" applyBorder="1" applyAlignment="1">
      <alignment vertical="center" wrapText="1"/>
    </xf>
    <xf numFmtId="0" fontId="211" fillId="0" borderId="0" xfId="0" applyFont="1" applyAlignment="1">
      <alignment horizontal="center" vertical="center" wrapText="1"/>
    </xf>
    <xf numFmtId="0" fontId="211" fillId="33" borderId="116" xfId="0" applyFont="1" applyFill="1" applyBorder="1"/>
    <xf numFmtId="0" fontId="211" fillId="33" borderId="116" xfId="0" applyFont="1" applyFill="1" applyBorder="1" applyAlignment="1">
      <alignment horizontal="right"/>
    </xf>
    <xf numFmtId="0" fontId="211" fillId="33" borderId="0" xfId="0" applyFont="1" applyFill="1" applyAlignment="1">
      <alignment horizontal="right"/>
    </xf>
    <xf numFmtId="0" fontId="211" fillId="33" borderId="0" xfId="0" applyFont="1" applyFill="1" applyAlignment="1">
      <alignment horizontal="left" indent="1"/>
    </xf>
    <xf numFmtId="241" fontId="21" fillId="33" borderId="0" xfId="53194" applyNumberFormat="1" applyFont="1" applyFill="1" applyBorder="1" applyAlignment="1">
      <alignment horizontal="center" vertical="center" wrapText="1"/>
    </xf>
    <xf numFmtId="0" fontId="24" fillId="33" borderId="0" xfId="0" applyFont="1" applyFill="1" applyAlignment="1">
      <alignment horizontal="left" vertical="center"/>
    </xf>
    <xf numFmtId="0" fontId="176" fillId="33" borderId="0" xfId="0" applyFont="1" applyFill="1" applyAlignment="1">
      <alignment horizontal="left" vertical="center" indent="1"/>
    </xf>
    <xf numFmtId="0" fontId="176" fillId="33" borderId="0" xfId="0" applyFont="1" applyFill="1" applyAlignment="1">
      <alignment horizontal="left" vertical="center" wrapText="1" indent="1"/>
    </xf>
    <xf numFmtId="0" fontId="176" fillId="33" borderId="0" xfId="0" applyFont="1" applyFill="1" applyAlignment="1">
      <alignment wrapText="1"/>
    </xf>
    <xf numFmtId="0" fontId="21" fillId="33" borderId="0" xfId="0" applyFont="1" applyFill="1" applyAlignment="1">
      <alignment wrapText="1"/>
    </xf>
    <xf numFmtId="0" fontId="169" fillId="33" borderId="0" xfId="0" applyFont="1" applyFill="1" applyAlignment="1">
      <alignment horizontal="left" wrapText="1"/>
    </xf>
    <xf numFmtId="0" fontId="21" fillId="33" borderId="0" xfId="35680" applyFont="1" applyFill="1" applyAlignment="1">
      <alignment vertical="center" wrapText="1"/>
    </xf>
    <xf numFmtId="0" fontId="24" fillId="33" borderId="129" xfId="0" applyFont="1" applyFill="1" applyBorder="1" applyAlignment="1">
      <alignment horizontal="right" vertical="center" wrapText="1"/>
    </xf>
    <xf numFmtId="0" fontId="332" fillId="33" borderId="0" xfId="0" applyFont="1" applyFill="1"/>
    <xf numFmtId="3" fontId="21" fillId="33" borderId="116" xfId="0" applyNumberFormat="1" applyFont="1" applyFill="1" applyBorder="1"/>
    <xf numFmtId="0" fontId="320" fillId="0" borderId="0" xfId="0" applyFont="1"/>
    <xf numFmtId="0" fontId="24" fillId="33" borderId="122" xfId="0" applyFont="1" applyFill="1" applyBorder="1" applyAlignment="1">
      <alignment horizontal="center" wrapText="1"/>
    </xf>
    <xf numFmtId="0" fontId="21" fillId="0" borderId="122" xfId="0" applyFont="1" applyBorder="1" applyAlignment="1">
      <alignment horizontal="center"/>
    </xf>
    <xf numFmtId="0" fontId="21" fillId="33" borderId="122" xfId="0" applyFont="1" applyFill="1" applyBorder="1" applyAlignment="1">
      <alignment horizontal="center" vertical="center" wrapText="1"/>
    </xf>
    <xf numFmtId="49" fontId="21" fillId="0" borderId="122" xfId="55768" applyNumberFormat="1" applyFont="1" applyBorder="1" applyAlignment="1">
      <alignment horizontal="center" wrapText="1"/>
    </xf>
    <xf numFmtId="43" fontId="24" fillId="33" borderId="0" xfId="55773" applyFont="1" applyFill="1"/>
    <xf numFmtId="43" fontId="280" fillId="33" borderId="0" xfId="55773" applyFont="1" applyFill="1"/>
    <xf numFmtId="3" fontId="24" fillId="117" borderId="0" xfId="0" applyNumberFormat="1" applyFont="1" applyFill="1" applyAlignment="1">
      <alignment vertical="center" wrapText="1"/>
    </xf>
    <xf numFmtId="0" fontId="321" fillId="33" borderId="0" xfId="0" applyFont="1" applyFill="1"/>
    <xf numFmtId="0" fontId="333" fillId="33" borderId="0" xfId="0" applyFont="1" applyFill="1"/>
    <xf numFmtId="0" fontId="176" fillId="33" borderId="0" xfId="0" applyFont="1" applyFill="1" applyAlignment="1">
      <alignment vertical="top"/>
    </xf>
    <xf numFmtId="0" fontId="302" fillId="33" borderId="0" xfId="0" applyFont="1" applyFill="1" applyAlignment="1">
      <alignment horizontal="right" vertical="center"/>
    </xf>
    <xf numFmtId="0" fontId="213" fillId="33" borderId="0" xfId="0" applyFont="1" applyFill="1"/>
    <xf numFmtId="0" fontId="176" fillId="33" borderId="0" xfId="0" applyFont="1" applyFill="1" applyAlignment="1">
      <alignment horizontal="right" vertical="center"/>
    </xf>
    <xf numFmtId="241" fontId="176" fillId="33" borderId="0" xfId="53194" applyNumberFormat="1" applyFont="1" applyFill="1" applyBorder="1" applyAlignment="1">
      <alignment horizontal="center" vertical="center" wrapText="1"/>
    </xf>
    <xf numFmtId="0" fontId="176" fillId="33" borderId="0" xfId="0" applyFont="1" applyFill="1" applyAlignment="1">
      <alignment horizontal="center" vertical="center" wrapText="1"/>
    </xf>
    <xf numFmtId="0" fontId="334" fillId="33" borderId="0" xfId="0" applyFont="1" applyFill="1" applyAlignment="1">
      <alignment horizontal="center" vertical="center" wrapText="1"/>
    </xf>
    <xf numFmtId="0" fontId="176" fillId="140" borderId="0" xfId="0" applyFont="1" applyFill="1" applyAlignment="1">
      <alignment horizontal="center" vertical="center" wrapText="1"/>
    </xf>
    <xf numFmtId="0" fontId="26" fillId="117" borderId="0" xfId="0" applyFont="1" applyFill="1" applyAlignment="1">
      <alignment horizontal="left" wrapText="1"/>
    </xf>
    <xf numFmtId="0" fontId="24" fillId="117" borderId="0" xfId="0" applyFont="1" applyFill="1" applyAlignment="1">
      <alignment horizontal="right" wrapText="1"/>
    </xf>
    <xf numFmtId="0" fontId="173" fillId="117" borderId="128" xfId="0" applyFont="1" applyFill="1" applyBorder="1" applyAlignment="1">
      <alignment horizontal="right" wrapText="1"/>
    </xf>
    <xf numFmtId="0" fontId="26" fillId="117" borderId="128" xfId="0" applyFont="1" applyFill="1" applyBorder="1" applyAlignment="1">
      <alignment horizontal="left" wrapText="1"/>
    </xf>
    <xf numFmtId="0" fontId="26" fillId="0" borderId="116" xfId="0" applyFont="1" applyBorder="1" applyAlignment="1">
      <alignment horizontal="left" wrapText="1"/>
    </xf>
    <xf numFmtId="49" fontId="21" fillId="124" borderId="122" xfId="0" applyNumberFormat="1" applyFont="1" applyFill="1" applyBorder="1" applyAlignment="1">
      <alignment horizontal="center" vertical="center" wrapText="1"/>
    </xf>
    <xf numFmtId="0" fontId="169" fillId="0" borderId="122" xfId="0" applyFont="1" applyBorder="1" applyAlignment="1">
      <alignment horizontal="center" vertical="center" wrapText="1"/>
    </xf>
    <xf numFmtId="0" fontId="21" fillId="33" borderId="122" xfId="0" applyFont="1" applyFill="1" applyBorder="1" applyAlignment="1">
      <alignment horizontal="center" vertical="center"/>
    </xf>
    <xf numFmtId="0" fontId="21" fillId="0" borderId="122" xfId="0" applyFont="1" applyBorder="1" applyAlignment="1">
      <alignment horizontal="center" vertical="center"/>
    </xf>
    <xf numFmtId="0" fontId="24" fillId="33" borderId="116" xfId="0" applyFont="1" applyFill="1" applyBorder="1" applyAlignment="1">
      <alignment horizontal="center" vertical="top" wrapText="1"/>
    </xf>
    <xf numFmtId="0" fontId="21" fillId="0" borderId="122" xfId="55769" applyFont="1" applyFill="1" applyBorder="1" applyAlignment="1">
      <alignment horizontal="center" vertical="top" wrapText="1"/>
    </xf>
    <xf numFmtId="49" fontId="21" fillId="33" borderId="122" xfId="0" applyNumberFormat="1" applyFont="1" applyFill="1" applyBorder="1" applyAlignment="1">
      <alignment horizontal="center"/>
    </xf>
    <xf numFmtId="49" fontId="21" fillId="0" borderId="122" xfId="0" applyNumberFormat="1" applyFont="1" applyBorder="1" applyAlignment="1">
      <alignment horizontal="center"/>
    </xf>
    <xf numFmtId="0" fontId="289" fillId="0" borderId="0" xfId="0" applyFont="1" applyAlignment="1">
      <alignment horizontal="left" vertical="top" wrapText="1"/>
    </xf>
    <xf numFmtId="0" fontId="101" fillId="0" borderId="0" xfId="48778" applyFont="1" applyFill="1" applyAlignment="1" applyProtection="1">
      <alignment vertical="top" wrapText="1"/>
    </xf>
    <xf numFmtId="0" fontId="283" fillId="0" borderId="0" xfId="0" applyFont="1" applyAlignment="1">
      <alignment horizontal="right" vertical="top"/>
    </xf>
    <xf numFmtId="0" fontId="101" fillId="0" borderId="0" xfId="6876" applyFont="1" applyFill="1" applyAlignment="1" applyProtection="1">
      <alignment vertical="top"/>
    </xf>
    <xf numFmtId="0" fontId="101" fillId="0" borderId="0" xfId="6876" applyFont="1" applyFill="1" applyAlignment="1" applyProtection="1">
      <alignment horizontal="right" vertical="top"/>
    </xf>
    <xf numFmtId="0" fontId="21" fillId="41" borderId="0" xfId="305" applyFont="1" applyFill="1" applyAlignment="1">
      <alignment horizontal="left" vertical="center" wrapText="1" indent="1"/>
    </xf>
    <xf numFmtId="0" fontId="22" fillId="0" borderId="0" xfId="35679" applyFont="1" applyFill="1" applyBorder="1" applyAlignment="1">
      <alignment vertical="center"/>
    </xf>
    <xf numFmtId="0" fontId="24" fillId="0" borderId="0" xfId="305" applyFont="1" applyAlignment="1">
      <alignment horizontal="center" wrapText="1"/>
    </xf>
    <xf numFmtId="0" fontId="22" fillId="0" borderId="116" xfId="305" applyFont="1" applyBorder="1" applyAlignment="1">
      <alignment horizontal="left" vertical="center" wrapText="1"/>
    </xf>
    <xf numFmtId="3" fontId="21" fillId="0" borderId="116" xfId="55767" applyFont="1" applyFill="1" applyBorder="1">
      <alignment horizontal="right" vertical="center"/>
      <protection locked="0"/>
    </xf>
    <xf numFmtId="3" fontId="21" fillId="117" borderId="116" xfId="55767" applyFont="1" applyFill="1" applyBorder="1">
      <alignment horizontal="right" vertical="center"/>
      <protection locked="0"/>
    </xf>
    <xf numFmtId="0" fontId="21" fillId="0" borderId="0" xfId="305" applyFont="1" applyAlignment="1">
      <alignment horizontal="left" vertical="center" wrapText="1" indent="3"/>
    </xf>
    <xf numFmtId="3" fontId="201" fillId="33" borderId="0" xfId="55767" applyFont="1" applyFill="1" applyBorder="1" applyAlignment="1">
      <alignment horizontal="center" vertical="center"/>
      <protection locked="0"/>
    </xf>
    <xf numFmtId="0" fontId="170" fillId="33" borderId="0" xfId="0" applyFont="1" applyFill="1" applyAlignment="1">
      <alignment horizontal="left"/>
    </xf>
    <xf numFmtId="0" fontId="170" fillId="33" borderId="0" xfId="0" applyFont="1" applyFill="1" applyAlignment="1">
      <alignment horizontal="center"/>
    </xf>
    <xf numFmtId="0" fontId="282" fillId="33" borderId="0" xfId="0" applyFont="1" applyFill="1" applyAlignment="1">
      <alignment horizontal="center"/>
    </xf>
    <xf numFmtId="0" fontId="170" fillId="33" borderId="0" xfId="0" applyFont="1" applyFill="1"/>
    <xf numFmtId="0" fontId="207" fillId="33" borderId="0" xfId="0" applyFont="1" applyFill="1"/>
    <xf numFmtId="0" fontId="280" fillId="33" borderId="0" xfId="0" applyFont="1" applyFill="1" applyAlignment="1">
      <alignment vertical="center"/>
    </xf>
    <xf numFmtId="0" fontId="318" fillId="33" borderId="0" xfId="0" applyFont="1" applyFill="1"/>
    <xf numFmtId="0" fontId="169" fillId="33" borderId="0" xfId="0" applyFont="1" applyFill="1" applyAlignment="1">
      <alignment horizontal="left" vertical="top" wrapText="1"/>
    </xf>
    <xf numFmtId="176" fontId="24" fillId="33" borderId="0" xfId="0" applyNumberFormat="1" applyFont="1" applyFill="1" applyAlignment="1">
      <alignment horizontal="center" vertical="top" wrapText="1"/>
    </xf>
    <xf numFmtId="170" fontId="21" fillId="0" borderId="0" xfId="35974" applyNumberFormat="1" applyFont="1" applyAlignment="1">
      <alignment horizontal="right" vertical="center"/>
    </xf>
    <xf numFmtId="0" fontId="24" fillId="33" borderId="0" xfId="55773" applyNumberFormat="1" applyFont="1" applyFill="1"/>
    <xf numFmtId="2" fontId="176" fillId="33" borderId="0" xfId="0" applyNumberFormat="1" applyFont="1" applyFill="1"/>
    <xf numFmtId="14" fontId="24" fillId="0" borderId="110" xfId="8454" quotePrefix="1" applyNumberFormat="1" applyFont="1" applyBorder="1" applyAlignment="1" applyProtection="1">
      <alignment vertical="top" wrapText="1"/>
      <protection locked="0"/>
    </xf>
    <xf numFmtId="0" fontId="312" fillId="0" borderId="0" xfId="0" applyFont="1" applyAlignment="1">
      <alignment horizontal="left"/>
    </xf>
    <xf numFmtId="1" fontId="26" fillId="0" borderId="0" xfId="0" applyNumberFormat="1" applyFont="1"/>
    <xf numFmtId="278" fontId="21" fillId="33" borderId="0" xfId="0" applyNumberFormat="1" applyFont="1" applyFill="1" applyAlignment="1">
      <alignment horizontal="right"/>
    </xf>
    <xf numFmtId="0" fontId="22" fillId="140" borderId="0" xfId="0" applyFont="1" applyFill="1" applyAlignment="1">
      <alignment horizontal="left"/>
    </xf>
    <xf numFmtId="0" fontId="280" fillId="0" borderId="0" xfId="0" applyFont="1" applyAlignment="1">
      <alignment vertical="center"/>
    </xf>
    <xf numFmtId="0" fontId="24" fillId="0" borderId="0" xfId="8454" applyFont="1" applyAlignment="1">
      <alignment vertical="center"/>
    </xf>
    <xf numFmtId="0" fontId="24" fillId="0" borderId="0" xfId="8454" applyFont="1" applyAlignment="1">
      <alignment vertical="top"/>
    </xf>
    <xf numFmtId="0" fontId="335" fillId="0" borderId="110" xfId="8454" applyFont="1" applyBorder="1" applyAlignment="1" applyProtection="1">
      <alignment vertical="top"/>
      <protection locked="0"/>
    </xf>
    <xf numFmtId="0" fontId="336" fillId="0" borderId="112" xfId="8454" applyFont="1" applyBorder="1" applyAlignment="1" applyProtection="1">
      <alignment vertical="top"/>
      <protection locked="0"/>
    </xf>
    <xf numFmtId="0" fontId="335" fillId="0" borderId="110" xfId="8454" applyFont="1" applyBorder="1" applyAlignment="1" applyProtection="1">
      <alignment vertical="top" wrapText="1"/>
      <protection locked="0"/>
    </xf>
    <xf numFmtId="0" fontId="335" fillId="0" borderId="113" xfId="8454" applyFont="1" applyBorder="1" applyAlignment="1" applyProtection="1">
      <alignment vertical="top" wrapText="1"/>
      <protection locked="0"/>
    </xf>
    <xf numFmtId="15" fontId="335" fillId="0" borderId="113" xfId="8454" applyNumberFormat="1" applyFont="1" applyBorder="1" applyAlignment="1" applyProtection="1">
      <alignment vertical="top"/>
      <protection locked="0"/>
    </xf>
    <xf numFmtId="0" fontId="335" fillId="0" borderId="113" xfId="8454" applyFont="1" applyBorder="1" applyAlignment="1" applyProtection="1">
      <alignment vertical="top"/>
      <protection locked="0"/>
    </xf>
    <xf numFmtId="0" fontId="337" fillId="0" borderId="110" xfId="6879" applyFont="1" applyBorder="1" applyAlignment="1" applyProtection="1">
      <alignment vertical="top" wrapText="1"/>
      <protection locked="0"/>
    </xf>
    <xf numFmtId="0" fontId="24" fillId="0" borderId="0" xfId="8454" applyFont="1" applyAlignment="1" applyProtection="1">
      <alignment vertical="top"/>
      <protection locked="0"/>
    </xf>
    <xf numFmtId="0" fontId="24" fillId="0" borderId="0" xfId="8454" applyFont="1" applyAlignment="1" applyProtection="1">
      <alignment vertical="top" wrapText="1"/>
      <protection locked="0"/>
    </xf>
    <xf numFmtId="0" fontId="22" fillId="0" borderId="0" xfId="0" applyFont="1" applyAlignment="1">
      <alignment horizontal="left"/>
    </xf>
    <xf numFmtId="0" fontId="292" fillId="0" borderId="0" xfId="0" applyFont="1"/>
    <xf numFmtId="0" fontId="0" fillId="33" borderId="0" xfId="0" applyFill="1" applyAlignment="1">
      <alignment horizontal="center"/>
    </xf>
    <xf numFmtId="0" fontId="0" fillId="33" borderId="0" xfId="0" applyFill="1" applyAlignment="1">
      <alignment horizontal="justify" vertical="center" wrapText="1"/>
    </xf>
    <xf numFmtId="0" fontId="338" fillId="33" borderId="0" xfId="0" applyFont="1" applyFill="1" applyAlignment="1">
      <alignment horizontal="left" vertical="center" wrapText="1" indent="3"/>
    </xf>
    <xf numFmtId="0" fontId="339" fillId="33" borderId="0" xfId="0" applyFont="1" applyFill="1" applyAlignment="1">
      <alignment vertical="center"/>
    </xf>
    <xf numFmtId="0" fontId="341" fillId="33" borderId="0" xfId="0" applyFont="1" applyFill="1"/>
    <xf numFmtId="0" fontId="342" fillId="33" borderId="0" xfId="0" applyFont="1" applyFill="1"/>
    <xf numFmtId="0" fontId="343" fillId="0" borderId="0" xfId="0" applyFont="1"/>
    <xf numFmtId="0" fontId="344" fillId="0" borderId="0" xfId="0" applyFont="1" applyAlignment="1">
      <alignment horizontal="left"/>
    </xf>
    <xf numFmtId="0" fontId="345" fillId="0" borderId="0" xfId="48778" applyFont="1" applyAlignment="1" applyProtection="1">
      <alignment vertical="top"/>
    </xf>
    <xf numFmtId="0" fontId="343" fillId="0" borderId="0" xfId="0" applyFont="1" applyAlignment="1">
      <alignment horizontal="left" vertical="top"/>
    </xf>
    <xf numFmtId="0" fontId="343" fillId="0" borderId="0" xfId="0" applyFont="1" applyAlignment="1">
      <alignment vertical="top"/>
    </xf>
    <xf numFmtId="0" fontId="344" fillId="0" borderId="0" xfId="0" applyFont="1"/>
    <xf numFmtId="0" fontId="346" fillId="0" borderId="0" xfId="0" applyFont="1"/>
    <xf numFmtId="0" fontId="142" fillId="0" borderId="0" xfId="0" applyFont="1" applyAlignment="1">
      <alignment horizontal="center"/>
    </xf>
    <xf numFmtId="0" fontId="142" fillId="0" borderId="0" xfId="0" applyFont="1" applyAlignment="1">
      <alignment horizontal="center" vertical="center"/>
    </xf>
    <xf numFmtId="0" fontId="142" fillId="0" borderId="0" xfId="0" applyFont="1" applyAlignment="1">
      <alignment horizontal="left" vertical="center" wrapText="1"/>
    </xf>
    <xf numFmtId="0" fontId="142" fillId="0" borderId="0" xfId="0" quotePrefix="1" applyFont="1" applyAlignment="1">
      <alignment horizontal="left" vertical="center" wrapText="1"/>
    </xf>
    <xf numFmtId="0" fontId="142" fillId="0" borderId="0" xfId="0" applyFont="1" applyAlignment="1">
      <alignment horizontal="justify" vertical="center" wrapText="1"/>
    </xf>
    <xf numFmtId="0" fontId="74" fillId="0" borderId="0" xfId="0" applyFont="1" applyAlignment="1">
      <alignment wrapText="1"/>
    </xf>
    <xf numFmtId="0" fontId="142" fillId="0" borderId="0" xfId="0" applyFont="1" applyAlignment="1">
      <alignment wrapText="1"/>
    </xf>
    <xf numFmtId="0" fontId="21" fillId="0" borderId="19" xfId="0" applyFont="1" applyBorder="1" applyAlignment="1">
      <alignment horizontal="left" vertical="center" wrapText="1"/>
    </xf>
    <xf numFmtId="0" fontId="21" fillId="0" borderId="19" xfId="0" quotePrefix="1" applyFont="1" applyBorder="1" applyAlignment="1">
      <alignment horizontal="left" vertical="center" wrapText="1"/>
    </xf>
    <xf numFmtId="0" fontId="21" fillId="0" borderId="19" xfId="0" applyFont="1" applyBorder="1" applyAlignment="1">
      <alignment horizontal="justify" vertical="center" wrapText="1"/>
    </xf>
    <xf numFmtId="0" fontId="21" fillId="0" borderId="115" xfId="0" applyFont="1" applyBorder="1" applyAlignment="1">
      <alignment horizontal="left" vertical="center" wrapText="1"/>
    </xf>
    <xf numFmtId="0" fontId="21" fillId="0" borderId="115" xfId="0" applyFont="1" applyBorder="1" applyAlignment="1">
      <alignment horizontal="justify" vertical="center" wrapText="1"/>
    </xf>
    <xf numFmtId="0" fontId="21" fillId="0" borderId="115" xfId="0" quotePrefix="1" applyFont="1" applyBorder="1" applyAlignment="1">
      <alignment horizontal="left" vertical="center" wrapText="1"/>
    </xf>
    <xf numFmtId="0" fontId="21" fillId="0" borderId="130" xfId="0" applyFont="1" applyBorder="1" applyAlignment="1">
      <alignment horizontal="left" vertical="center" wrapText="1"/>
    </xf>
    <xf numFmtId="0" fontId="24" fillId="0" borderId="115" xfId="0" applyFont="1" applyBorder="1" applyAlignment="1">
      <alignment horizontal="left"/>
    </xf>
    <xf numFmtId="0" fontId="21" fillId="0" borderId="130" xfId="0" applyFont="1" applyBorder="1" applyAlignment="1">
      <alignment horizontal="justify" vertical="center" wrapText="1"/>
    </xf>
    <xf numFmtId="0" fontId="22" fillId="0" borderId="0" xfId="0" applyFont="1" applyAlignment="1">
      <alignment horizontal="left" wrapText="1"/>
    </xf>
    <xf numFmtId="0" fontId="21" fillId="117" borderId="115" xfId="0" applyFont="1" applyFill="1" applyBorder="1" applyAlignment="1">
      <alignment horizontal="left" vertical="center"/>
    </xf>
    <xf numFmtId="0" fontId="24" fillId="117" borderId="115" xfId="0" applyFont="1" applyFill="1" applyBorder="1" applyAlignment="1">
      <alignment horizontal="left" vertical="center" wrapText="1"/>
    </xf>
    <xf numFmtId="0" fontId="21" fillId="0" borderId="131" xfId="0" quotePrefix="1" applyFont="1" applyBorder="1" applyAlignment="1">
      <alignment horizontal="left" vertical="center" wrapText="1"/>
    </xf>
    <xf numFmtId="0" fontId="21" fillId="0" borderId="131" xfId="0" applyFont="1" applyBorder="1" applyAlignment="1">
      <alignment vertical="center" wrapText="1"/>
    </xf>
    <xf numFmtId="0" fontId="21" fillId="0" borderId="131" xfId="0" applyFont="1" applyBorder="1" applyAlignment="1">
      <alignment horizontal="left" vertical="center" wrapText="1"/>
    </xf>
    <xf numFmtId="0" fontId="173" fillId="0" borderId="115" xfId="0" applyFont="1" applyBorder="1" applyAlignment="1">
      <alignment horizontal="justify" vertical="center" wrapText="1"/>
    </xf>
    <xf numFmtId="0" fontId="21" fillId="117" borderId="115" xfId="0" applyFont="1" applyFill="1" applyBorder="1" applyAlignment="1">
      <alignment horizontal="center" vertical="center"/>
    </xf>
    <xf numFmtId="0" fontId="24" fillId="0" borderId="115" xfId="0" applyFont="1" applyBorder="1"/>
    <xf numFmtId="0" fontId="21" fillId="0" borderId="115" xfId="0" quotePrefix="1" applyFont="1" applyBorder="1" applyAlignment="1">
      <alignment horizontal="left" vertical="top" wrapText="1"/>
    </xf>
    <xf numFmtId="0" fontId="21" fillId="0" borderId="115" xfId="0" applyFont="1" applyBorder="1" applyAlignment="1">
      <alignment horizontal="left" vertical="center" wrapText="1" indent="2"/>
    </xf>
    <xf numFmtId="0" fontId="24" fillId="0" borderId="115" xfId="0" applyFont="1" applyBorder="1" applyAlignment="1">
      <alignment horizontal="left" vertical="center"/>
    </xf>
    <xf numFmtId="0" fontId="21" fillId="0" borderId="115" xfId="0" quotePrefix="1" applyFont="1" applyBorder="1" applyAlignment="1">
      <alignment vertical="center" wrapText="1"/>
    </xf>
    <xf numFmtId="0" fontId="24" fillId="0" borderId="115" xfId="0" applyFont="1" applyBorder="1" applyAlignment="1">
      <alignment vertical="center" wrapText="1"/>
    </xf>
    <xf numFmtId="0" fontId="21" fillId="0" borderId="115" xfId="0" applyFont="1" applyBorder="1" applyAlignment="1">
      <alignment vertical="center" wrapText="1"/>
    </xf>
    <xf numFmtId="0" fontId="21" fillId="0" borderId="115" xfId="0" quotePrefix="1" applyFont="1" applyBorder="1" applyAlignment="1">
      <alignment vertical="top" wrapText="1"/>
    </xf>
    <xf numFmtId="0" fontId="24" fillId="0" borderId="115" xfId="0" quotePrefix="1" applyFont="1" applyBorder="1" applyAlignment="1">
      <alignment vertical="top" wrapText="1"/>
    </xf>
    <xf numFmtId="0" fontId="24" fillId="0" borderId="115" xfId="0" applyFont="1" applyBorder="1" applyAlignment="1">
      <alignment wrapText="1"/>
    </xf>
    <xf numFmtId="0" fontId="24" fillId="117" borderId="115" xfId="0" applyFont="1" applyFill="1" applyBorder="1" applyAlignment="1">
      <alignment horizontal="center" vertical="center" wrapText="1"/>
    </xf>
    <xf numFmtId="0" fontId="24" fillId="0" borderId="115" xfId="0" applyFont="1" applyBorder="1" applyAlignment="1">
      <alignment horizontal="left" vertical="center" wrapText="1" indent="4"/>
    </xf>
    <xf numFmtId="0" fontId="24" fillId="0" borderId="131" xfId="0" applyFont="1" applyBorder="1" applyAlignment="1">
      <alignment horizontal="left" vertical="center" wrapText="1" indent="4"/>
    </xf>
    <xf numFmtId="0" fontId="21" fillId="0" borderId="19" xfId="0" applyFont="1" applyBorder="1" applyAlignment="1">
      <alignment horizontal="left" vertical="center"/>
    </xf>
    <xf numFmtId="0" fontId="21" fillId="0" borderId="115" xfId="0" applyFont="1" applyBorder="1" applyAlignment="1">
      <alignment horizontal="left" vertical="center"/>
    </xf>
    <xf numFmtId="0" fontId="21" fillId="117" borderId="115" xfId="0" applyFont="1" applyFill="1" applyBorder="1" applyAlignment="1">
      <alignment horizontal="left" vertical="center" wrapText="1"/>
    </xf>
    <xf numFmtId="0" fontId="24" fillId="0" borderId="115" xfId="0" applyFont="1" applyBorder="1" applyAlignment="1">
      <alignment horizontal="left" vertical="center" wrapText="1"/>
    </xf>
    <xf numFmtId="0" fontId="21" fillId="0" borderId="115" xfId="0" applyFont="1" applyBorder="1" applyAlignment="1">
      <alignment horizontal="left" vertical="center" wrapText="1" indent="1"/>
    </xf>
    <xf numFmtId="241" fontId="336" fillId="33" borderId="0" xfId="55773" applyNumberFormat="1" applyFont="1" applyFill="1"/>
    <xf numFmtId="0" fontId="306" fillId="0" borderId="132" xfId="0" applyFont="1" applyBorder="1"/>
    <xf numFmtId="0" fontId="170" fillId="0" borderId="132" xfId="0" applyFont="1" applyBorder="1"/>
    <xf numFmtId="0" fontId="172" fillId="0" borderId="132" xfId="0" applyFont="1" applyBorder="1"/>
    <xf numFmtId="0" fontId="285" fillId="0" borderId="133" xfId="0" applyFont="1" applyBorder="1" applyAlignment="1">
      <alignment horizontal="left"/>
    </xf>
    <xf numFmtId="0" fontId="30" fillId="0" borderId="133" xfId="0" applyFont="1" applyBorder="1" applyAlignment="1">
      <alignment horizontal="center"/>
    </xf>
    <xf numFmtId="0" fontId="30" fillId="0" borderId="133" xfId="0" applyFont="1" applyBorder="1"/>
    <xf numFmtId="0" fontId="101" fillId="0" borderId="133" xfId="0" applyFont="1" applyBorder="1"/>
    <xf numFmtId="0" fontId="101" fillId="0" borderId="133" xfId="0" applyFont="1" applyBorder="1" applyAlignment="1">
      <alignment horizontal="right"/>
    </xf>
    <xf numFmtId="245" fontId="21" fillId="0" borderId="133" xfId="35974" applyNumberFormat="1" applyFont="1" applyBorder="1" applyAlignment="1">
      <alignment horizontal="right"/>
    </xf>
    <xf numFmtId="0" fontId="169" fillId="0" borderId="133" xfId="0" applyFont="1" applyBorder="1" applyAlignment="1">
      <alignment horizontal="right" vertical="center" wrapText="1"/>
    </xf>
    <xf numFmtId="0" fontId="169" fillId="0" borderId="133" xfId="0" applyFont="1" applyBorder="1" applyAlignment="1">
      <alignment horizontal="justify" vertical="center" wrapText="1"/>
    </xf>
    <xf numFmtId="241" fontId="24" fillId="0" borderId="133" xfId="0" applyNumberFormat="1" applyFont="1" applyBorder="1" applyAlignment="1">
      <alignment horizontal="right"/>
    </xf>
    <xf numFmtId="241" fontId="24" fillId="0" borderId="133" xfId="0" applyNumberFormat="1" applyFont="1" applyBorder="1"/>
    <xf numFmtId="0" fontId="211" fillId="0" borderId="133" xfId="0" applyFont="1" applyBorder="1" applyAlignment="1">
      <alignment horizontal="left" vertical="top"/>
    </xf>
    <xf numFmtId="0" fontId="24" fillId="33" borderId="133" xfId="0" applyFont="1" applyFill="1" applyBorder="1" applyAlignment="1">
      <alignment horizontal="right"/>
    </xf>
    <xf numFmtId="174" fontId="24" fillId="33" borderId="133" xfId="0" applyNumberFormat="1" applyFont="1" applyFill="1" applyBorder="1" applyAlignment="1">
      <alignment horizontal="right" vertical="top" wrapText="1"/>
    </xf>
    <xf numFmtId="0" fontId="21" fillId="33" borderId="133" xfId="0" applyFont="1" applyFill="1" applyBorder="1"/>
    <xf numFmtId="3" fontId="22" fillId="33" borderId="133" xfId="0" applyNumberFormat="1" applyFont="1" applyFill="1" applyBorder="1" applyAlignment="1">
      <alignment horizontal="right"/>
    </xf>
    <xf numFmtId="0" fontId="0" fillId="0" borderId="133" xfId="0" applyBorder="1" applyAlignment="1">
      <alignment horizontal="center" vertical="center"/>
    </xf>
    <xf numFmtId="3" fontId="22" fillId="33" borderId="133" xfId="0" applyNumberFormat="1" applyFont="1" applyFill="1" applyBorder="1" applyAlignment="1">
      <alignment horizontal="right" vertical="center"/>
    </xf>
    <xf numFmtId="0" fontId="176" fillId="33" borderId="133" xfId="0" applyFont="1" applyFill="1" applyBorder="1" applyProtection="1">
      <protection locked="0"/>
    </xf>
    <xf numFmtId="245" fontId="21" fillId="0" borderId="133" xfId="35974" quotePrefix="1" applyNumberFormat="1" applyFont="1" applyBorder="1" applyAlignment="1">
      <alignment horizontal="right"/>
    </xf>
    <xf numFmtId="0" fontId="21" fillId="0" borderId="133" xfId="0" applyFont="1" applyBorder="1" applyProtection="1">
      <protection locked="0"/>
    </xf>
    <xf numFmtId="174" fontId="21" fillId="0" borderId="133" xfId="55773" applyNumberFormat="1" applyFont="1" applyFill="1" applyBorder="1" applyAlignment="1" applyProtection="1">
      <alignment horizontal="right"/>
    </xf>
    <xf numFmtId="0" fontId="176" fillId="33" borderId="133" xfId="0" applyFont="1" applyFill="1" applyBorder="1"/>
    <xf numFmtId="167" fontId="176" fillId="0" borderId="133" xfId="47949" applyNumberFormat="1" applyFont="1" applyBorder="1" applyAlignment="1">
      <alignment horizontal="right"/>
    </xf>
    <xf numFmtId="167" fontId="176" fillId="0" borderId="133" xfId="47949" applyNumberFormat="1" applyFont="1" applyFill="1" applyBorder="1" applyAlignment="1">
      <alignment horizontal="right"/>
    </xf>
    <xf numFmtId="1" fontId="21" fillId="33" borderId="133" xfId="35947" quotePrefix="1" applyNumberFormat="1" applyFont="1" applyFill="1" applyBorder="1" applyAlignment="1" applyProtection="1">
      <alignment horizontal="right" vertical="center"/>
      <protection locked="0"/>
    </xf>
    <xf numFmtId="0" fontId="211" fillId="33" borderId="133" xfId="0" applyFont="1" applyFill="1" applyBorder="1" applyAlignment="1">
      <alignment horizontal="left"/>
    </xf>
    <xf numFmtId="0" fontId="24" fillId="33" borderId="133" xfId="0" applyFont="1" applyFill="1" applyBorder="1" applyAlignment="1">
      <alignment horizontal="right" vertical="top" wrapText="1"/>
    </xf>
    <xf numFmtId="49" fontId="24" fillId="33" borderId="133" xfId="0" quotePrefix="1" applyNumberFormat="1" applyFont="1" applyFill="1" applyBorder="1" applyAlignment="1">
      <alignment horizontal="right" vertical="top" wrapText="1"/>
    </xf>
    <xf numFmtId="176" fontId="21" fillId="33" borderId="133" xfId="0" applyNumberFormat="1" applyFont="1" applyFill="1" applyBorder="1" applyAlignment="1">
      <alignment horizontal="right" vertical="top" wrapText="1"/>
    </xf>
    <xf numFmtId="0" fontId="21" fillId="33" borderId="133" xfId="0" applyFont="1" applyFill="1" applyBorder="1" applyAlignment="1">
      <alignment horizontal="left" vertical="top" wrapText="1"/>
    </xf>
    <xf numFmtId="2" fontId="24" fillId="33" borderId="133" xfId="0" applyNumberFormat="1" applyFont="1" applyFill="1" applyBorder="1" applyAlignment="1">
      <alignment horizontal="right" vertical="top" wrapText="1"/>
    </xf>
    <xf numFmtId="2" fontId="24" fillId="0" borderId="133" xfId="0" applyNumberFormat="1" applyFont="1" applyBorder="1" applyAlignment="1">
      <alignment horizontal="right" vertical="top" wrapText="1"/>
    </xf>
    <xf numFmtId="0" fontId="212" fillId="0" borderId="133" xfId="0" applyFont="1" applyBorder="1"/>
    <xf numFmtId="0" fontId="169" fillId="0" borderId="133" xfId="0" applyFont="1" applyBorder="1" applyAlignment="1">
      <alignment horizontal="right" wrapText="1"/>
    </xf>
    <xf numFmtId="3" fontId="169" fillId="0" borderId="133" xfId="0" applyNumberFormat="1" applyFont="1" applyBorder="1" applyAlignment="1">
      <alignment horizontal="right" wrapText="1"/>
    </xf>
    <xf numFmtId="0" fontId="24" fillId="0" borderId="133" xfId="0" applyFont="1" applyBorder="1"/>
    <xf numFmtId="0" fontId="21" fillId="33" borderId="133" xfId="0" applyFont="1" applyFill="1" applyBorder="1" applyProtection="1">
      <protection locked="0"/>
    </xf>
    <xf numFmtId="171" fontId="21" fillId="33" borderId="133" xfId="0" applyNumberFormat="1" applyFont="1" applyFill="1" applyBorder="1" applyAlignment="1">
      <alignment horizontal="right"/>
    </xf>
    <xf numFmtId="170" fontId="21" fillId="33" borderId="133" xfId="35975" applyNumberFormat="1" applyFont="1" applyFill="1" applyBorder="1" applyAlignment="1" applyProtection="1">
      <alignment horizontal="right"/>
      <protection locked="0"/>
    </xf>
    <xf numFmtId="49" fontId="22" fillId="33" borderId="133" xfId="0" applyNumberFormat="1" applyFont="1" applyFill="1" applyBorder="1" applyAlignment="1" applyProtection="1">
      <alignment vertical="center"/>
      <protection locked="0"/>
    </xf>
    <xf numFmtId="49" fontId="22" fillId="33" borderId="133" xfId="0" applyNumberFormat="1" applyFont="1" applyFill="1" applyBorder="1" applyAlignment="1" applyProtection="1">
      <alignment horizontal="center" vertical="center"/>
      <protection locked="0"/>
    </xf>
    <xf numFmtId="49" fontId="21" fillId="33" borderId="133" xfId="0" applyNumberFormat="1" applyFont="1" applyFill="1" applyBorder="1" applyAlignment="1" applyProtection="1">
      <alignment horizontal="right"/>
      <protection locked="0"/>
    </xf>
    <xf numFmtId="171" fontId="21" fillId="0" borderId="133" xfId="0" applyNumberFormat="1" applyFont="1" applyBorder="1" applyAlignment="1">
      <alignment horizontal="right"/>
    </xf>
    <xf numFmtId="170" fontId="21" fillId="0" borderId="133" xfId="35975" applyNumberFormat="1" applyFont="1" applyBorder="1" applyAlignment="1" applyProtection="1">
      <alignment horizontal="right"/>
      <protection locked="0"/>
    </xf>
    <xf numFmtId="0" fontId="24" fillId="33" borderId="133" xfId="0" applyFont="1" applyFill="1" applyBorder="1" applyAlignment="1">
      <alignment horizontal="center" vertical="center" wrapText="1"/>
    </xf>
    <xf numFmtId="0" fontId="24" fillId="33" borderId="133" xfId="0" applyFont="1" applyFill="1" applyBorder="1" applyAlignment="1">
      <alignment horizontal="right" vertical="center"/>
    </xf>
    <xf numFmtId="0" fontId="24" fillId="33" borderId="133" xfId="0" applyFont="1" applyFill="1" applyBorder="1" applyAlignment="1">
      <alignment horizontal="right" vertical="top"/>
    </xf>
    <xf numFmtId="174" fontId="24" fillId="33" borderId="133" xfId="0" applyNumberFormat="1" applyFont="1" applyFill="1" applyBorder="1" applyAlignment="1">
      <alignment horizontal="left" vertical="top" wrapText="1"/>
    </xf>
    <xf numFmtId="174" fontId="24" fillId="0" borderId="133" xfId="0" applyNumberFormat="1" applyFont="1" applyBorder="1" applyAlignment="1">
      <alignment horizontal="left" vertical="top" wrapText="1"/>
    </xf>
    <xf numFmtId="0" fontId="21" fillId="0" borderId="133" xfId="0" applyFont="1" applyBorder="1" applyAlignment="1">
      <alignment horizontal="left" wrapText="1"/>
    </xf>
    <xf numFmtId="169" fontId="21" fillId="0" borderId="133" xfId="35974" applyNumberFormat="1" applyFont="1" applyBorder="1" applyAlignment="1">
      <alignment horizontal="right"/>
    </xf>
    <xf numFmtId="169" fontId="24" fillId="0" borderId="133" xfId="35974" applyNumberFormat="1" applyFont="1" applyBorder="1" applyAlignment="1">
      <alignment horizontal="right"/>
    </xf>
    <xf numFmtId="0" fontId="22" fillId="33" borderId="133" xfId="0" applyFont="1" applyFill="1" applyBorder="1"/>
    <xf numFmtId="0" fontId="211" fillId="33" borderId="133" xfId="0" applyFont="1" applyFill="1" applyBorder="1" applyAlignment="1">
      <alignment horizontal="left" wrapText="1"/>
    </xf>
    <xf numFmtId="0" fontId="24" fillId="0" borderId="133" xfId="0" applyFont="1" applyBorder="1" applyAlignment="1">
      <alignment horizontal="left" vertical="center" wrapText="1"/>
    </xf>
    <xf numFmtId="0" fontId="24" fillId="0" borderId="133" xfId="0" applyFont="1" applyBorder="1" applyAlignment="1">
      <alignment horizontal="left"/>
    </xf>
    <xf numFmtId="0" fontId="24" fillId="0" borderId="133" xfId="0" applyFont="1" applyBorder="1" applyAlignment="1">
      <alignment horizontal="right" vertical="center"/>
    </xf>
    <xf numFmtId="0" fontId="24" fillId="0" borderId="133" xfId="0" applyFont="1" applyBorder="1" applyAlignment="1">
      <alignment horizontal="right"/>
    </xf>
    <xf numFmtId="0" fontId="24" fillId="0" borderId="133" xfId="0" applyFont="1" applyBorder="1" applyAlignment="1">
      <alignment horizontal="right" vertical="top"/>
    </xf>
    <xf numFmtId="0" fontId="24" fillId="0" borderId="133" xfId="0" applyFont="1" applyBorder="1" applyAlignment="1">
      <alignment horizontal="left" vertical="center"/>
    </xf>
    <xf numFmtId="0" fontId="26" fillId="0" borderId="133" xfId="0" applyFont="1" applyBorder="1" applyAlignment="1">
      <alignment horizontal="center" vertical="center" wrapText="1"/>
    </xf>
    <xf numFmtId="0" fontId="21" fillId="0" borderId="133" xfId="0" applyFont="1" applyBorder="1" applyAlignment="1">
      <alignment horizontal="right" vertical="center" wrapText="1"/>
    </xf>
    <xf numFmtId="0" fontId="21" fillId="0" borderId="133" xfId="0" applyFont="1" applyBorder="1" applyAlignment="1">
      <alignment horizontal="right"/>
    </xf>
    <xf numFmtId="0" fontId="21" fillId="0" borderId="133" xfId="0" applyFont="1" applyBorder="1" applyAlignment="1">
      <alignment horizontal="right" vertical="center"/>
    </xf>
    <xf numFmtId="0" fontId="169" fillId="0" borderId="133" xfId="0" applyFont="1" applyBorder="1" applyAlignment="1">
      <alignment horizontal="right" vertical="center"/>
    </xf>
    <xf numFmtId="0" fontId="24" fillId="0" borderId="133" xfId="0" applyFont="1" applyBorder="1" applyAlignment="1">
      <alignment horizontal="right" vertical="center" wrapText="1"/>
    </xf>
    <xf numFmtId="0" fontId="169" fillId="0" borderId="133" xfId="0" applyFont="1" applyBorder="1" applyAlignment="1">
      <alignment horizontal="right"/>
    </xf>
    <xf numFmtId="0" fontId="24" fillId="0" borderId="133" xfId="0" quotePrefix="1" applyFont="1" applyBorder="1" applyAlignment="1">
      <alignment horizontal="right" vertical="top" wrapText="1"/>
    </xf>
    <xf numFmtId="0" fontId="24" fillId="0" borderId="133" xfId="0" applyFont="1" applyBorder="1" applyAlignment="1">
      <alignment vertical="center" wrapText="1"/>
    </xf>
    <xf numFmtId="0" fontId="26" fillId="0" borderId="133" xfId="0" applyFont="1" applyBorder="1" applyAlignment="1">
      <alignment horizontal="right" vertical="top" wrapText="1"/>
    </xf>
    <xf numFmtId="0" fontId="0" fillId="0" borderId="133" xfId="0" applyBorder="1"/>
    <xf numFmtId="0" fontId="24" fillId="33" borderId="133" xfId="0" applyFont="1" applyFill="1" applyBorder="1" applyAlignment="1">
      <alignment horizontal="right" vertical="center" wrapText="1"/>
    </xf>
    <xf numFmtId="0" fontId="21" fillId="0" borderId="133" xfId="0" applyFont="1" applyBorder="1" applyAlignment="1">
      <alignment horizontal="center" vertical="top"/>
    </xf>
    <xf numFmtId="0" fontId="211" fillId="0" borderId="133" xfId="0" applyFont="1" applyBorder="1"/>
    <xf numFmtId="0" fontId="21" fillId="0" borderId="133" xfId="0" applyFont="1" applyBorder="1" applyAlignment="1">
      <alignment horizontal="right" vertical="top"/>
    </xf>
    <xf numFmtId="49" fontId="24" fillId="124" borderId="133" xfId="0" applyNumberFormat="1" applyFont="1" applyFill="1" applyBorder="1" applyAlignment="1">
      <alignment horizontal="right" vertical="center" wrapText="1"/>
    </xf>
    <xf numFmtId="49" fontId="21" fillId="124" borderId="133" xfId="0" applyNumberFormat="1" applyFont="1" applyFill="1" applyBorder="1" applyAlignment="1">
      <alignment vertical="center" wrapText="1"/>
    </xf>
    <xf numFmtId="174" fontId="21" fillId="124" borderId="133" xfId="55773" applyNumberFormat="1" applyFont="1" applyFill="1" applyBorder="1" applyAlignment="1">
      <alignment vertical="center" wrapText="1"/>
    </xf>
    <xf numFmtId="0" fontId="0" fillId="0" borderId="133" xfId="0" applyBorder="1" applyAlignment="1">
      <alignment horizontal="left"/>
    </xf>
    <xf numFmtId="0" fontId="28" fillId="33" borderId="133" xfId="0" applyFont="1" applyFill="1" applyBorder="1" applyAlignment="1">
      <alignment vertical="center"/>
    </xf>
    <xf numFmtId="0" fontId="21" fillId="33" borderId="133" xfId="0" applyFont="1" applyFill="1" applyBorder="1" applyAlignment="1">
      <alignment vertical="center"/>
    </xf>
    <xf numFmtId="257" fontId="24" fillId="0" borderId="133" xfId="53194" applyNumberFormat="1" applyFont="1" applyFill="1" applyBorder="1"/>
    <xf numFmtId="0" fontId="21" fillId="33" borderId="133" xfId="0" applyFont="1" applyFill="1" applyBorder="1" applyAlignment="1">
      <alignment horizontal="right" wrapText="1"/>
    </xf>
    <xf numFmtId="0" fontId="21" fillId="33" borderId="133" xfId="0" applyFont="1" applyFill="1" applyBorder="1" applyAlignment="1">
      <alignment horizontal="right" vertical="top" wrapText="1"/>
    </xf>
    <xf numFmtId="240" fontId="24" fillId="33" borderId="133" xfId="0" applyNumberFormat="1" applyFont="1" applyFill="1" applyBorder="1" applyAlignment="1">
      <alignment horizontal="right" vertical="top" wrapText="1"/>
    </xf>
    <xf numFmtId="0" fontId="24" fillId="33" borderId="133" xfId="0" applyFont="1" applyFill="1" applyBorder="1" applyAlignment="1">
      <alignment horizontal="left" wrapText="1"/>
    </xf>
    <xf numFmtId="0" fontId="24" fillId="33" borderId="133" xfId="0" applyFont="1" applyFill="1" applyBorder="1" applyAlignment="1">
      <alignment horizontal="center"/>
    </xf>
    <xf numFmtId="0" fontId="21" fillId="33" borderId="133" xfId="0" applyFont="1" applyFill="1" applyBorder="1" applyAlignment="1">
      <alignment horizontal="right"/>
    </xf>
    <xf numFmtId="0" fontId="24" fillId="33" borderId="133" xfId="0" applyFont="1" applyFill="1" applyBorder="1"/>
    <xf numFmtId="241" fontId="24" fillId="33" borderId="133" xfId="55773" applyNumberFormat="1" applyFont="1" applyFill="1" applyBorder="1"/>
    <xf numFmtId="2" fontId="24" fillId="33" borderId="133" xfId="0" applyNumberFormat="1" applyFont="1" applyFill="1" applyBorder="1"/>
    <xf numFmtId="174" fontId="169" fillId="33" borderId="133" xfId="0" applyNumberFormat="1" applyFont="1" applyFill="1" applyBorder="1" applyAlignment="1">
      <alignment horizontal="left" vertical="top" wrapText="1"/>
    </xf>
    <xf numFmtId="0" fontId="24" fillId="33" borderId="133" xfId="0" applyFont="1" applyFill="1" applyBorder="1" applyAlignment="1">
      <alignment horizontal="right" wrapText="1"/>
    </xf>
    <xf numFmtId="174" fontId="26" fillId="33" borderId="133" xfId="0" applyNumberFormat="1" applyFont="1" applyFill="1" applyBorder="1" applyAlignment="1">
      <alignment horizontal="right" wrapText="1"/>
    </xf>
    <xf numFmtId="240" fontId="24" fillId="33" borderId="133" xfId="0" applyNumberFormat="1" applyFont="1" applyFill="1" applyBorder="1" applyAlignment="1">
      <alignment horizontal="right" vertical="center" wrapText="1"/>
    </xf>
    <xf numFmtId="0" fontId="21" fillId="33" borderId="133" xfId="0" applyFont="1" applyFill="1" applyBorder="1" applyAlignment="1">
      <alignment horizontal="right" vertical="center" wrapText="1"/>
    </xf>
    <xf numFmtId="0" fontId="21" fillId="0" borderId="133" xfId="0" applyFont="1" applyBorder="1" applyAlignment="1">
      <alignment horizontal="right" wrapText="1"/>
    </xf>
    <xf numFmtId="169" fontId="24" fillId="33" borderId="133" xfId="6213" applyNumberFormat="1" applyFont="1" applyFill="1" applyBorder="1"/>
    <xf numFmtId="169" fontId="24" fillId="0" borderId="133" xfId="6213" applyNumberFormat="1" applyFont="1" applyFill="1" applyBorder="1"/>
    <xf numFmtId="176" fontId="24" fillId="33" borderId="133" xfId="0" applyNumberFormat="1" applyFont="1" applyFill="1" applyBorder="1" applyAlignment="1">
      <alignment horizontal="right" vertical="top"/>
    </xf>
    <xf numFmtId="0" fontId="24" fillId="33" borderId="133" xfId="0" applyFont="1" applyFill="1" applyBorder="1" applyAlignment="1">
      <alignment horizontal="left" vertical="top"/>
    </xf>
    <xf numFmtId="174" fontId="21" fillId="0" borderId="133" xfId="0" applyNumberFormat="1" applyFont="1" applyBorder="1" applyAlignment="1">
      <alignment horizontal="right" vertical="top"/>
    </xf>
    <xf numFmtId="174" fontId="21" fillId="33" borderId="133" xfId="0" applyNumberFormat="1" applyFont="1" applyFill="1" applyBorder="1" applyAlignment="1">
      <alignment horizontal="left" vertical="top"/>
    </xf>
    <xf numFmtId="174" fontId="169" fillId="0" borderId="133" xfId="55773" applyNumberFormat="1" applyFont="1" applyFill="1" applyBorder="1" applyAlignment="1">
      <alignment vertical="center" wrapText="1"/>
    </xf>
    <xf numFmtId="0" fontId="211" fillId="33" borderId="133" xfId="0" applyFont="1" applyFill="1" applyBorder="1" applyAlignment="1">
      <alignment horizontal="left" vertical="center"/>
    </xf>
    <xf numFmtId="0" fontId="211" fillId="0" borderId="133" xfId="0" applyFont="1" applyBorder="1" applyAlignment="1">
      <alignment horizontal="left" wrapText="1"/>
    </xf>
    <xf numFmtId="15" fontId="169" fillId="127" borderId="133" xfId="0" applyNumberFormat="1" applyFont="1" applyFill="1" applyBorder="1" applyAlignment="1">
      <alignment horizontal="right" vertical="center" wrapText="1"/>
    </xf>
    <xf numFmtId="257" fontId="21" fillId="0" borderId="133" xfId="55773" applyNumberFormat="1" applyFont="1" applyBorder="1" applyAlignment="1">
      <alignment horizontal="right"/>
    </xf>
    <xf numFmtId="176" fontId="22" fillId="33" borderId="133" xfId="0" applyNumberFormat="1" applyFont="1" applyFill="1" applyBorder="1" applyAlignment="1">
      <alignment horizontal="right" wrapText="1"/>
    </xf>
    <xf numFmtId="0" fontId="22" fillId="33" borderId="133" xfId="0" applyFont="1" applyFill="1" applyBorder="1" applyAlignment="1">
      <alignment horizontal="left" wrapText="1"/>
    </xf>
    <xf numFmtId="169" fontId="22" fillId="0" borderId="133" xfId="35974" applyNumberFormat="1" applyFont="1" applyBorder="1" applyAlignment="1">
      <alignment horizontal="right"/>
    </xf>
    <xf numFmtId="176" fontId="21" fillId="33" borderId="133" xfId="0" applyNumberFormat="1" applyFont="1" applyFill="1" applyBorder="1" applyAlignment="1">
      <alignment horizontal="right" wrapText="1"/>
    </xf>
    <xf numFmtId="0" fontId="21" fillId="33" borderId="133" xfId="0" applyFont="1" applyFill="1" applyBorder="1" applyAlignment="1">
      <alignment horizontal="left" wrapText="1"/>
    </xf>
    <xf numFmtId="0" fontId="21" fillId="0" borderId="133" xfId="0" applyFont="1" applyBorder="1" applyAlignment="1">
      <alignment horizontal="left"/>
    </xf>
    <xf numFmtId="258" fontId="21" fillId="0" borderId="133" xfId="35974" applyNumberFormat="1" applyFont="1" applyBorder="1" applyAlignment="1">
      <alignment horizontal="right"/>
    </xf>
    <xf numFmtId="245" fontId="21" fillId="0" borderId="133" xfId="35974" applyNumberFormat="1" applyFont="1" applyBorder="1" applyAlignment="1">
      <alignment horizontal="right" vertical="center"/>
    </xf>
    <xf numFmtId="0" fontId="212" fillId="127" borderId="133" xfId="0" applyFont="1" applyFill="1" applyBorder="1" applyAlignment="1">
      <alignment horizontal="left" vertical="center" wrapText="1" indent="2"/>
    </xf>
    <xf numFmtId="169" fontId="176" fillId="0" borderId="133" xfId="35974" applyNumberFormat="1" applyFont="1" applyBorder="1" applyAlignment="1">
      <alignment horizontal="right"/>
    </xf>
    <xf numFmtId="176" fontId="24" fillId="0" borderId="133" xfId="0" applyNumberFormat="1" applyFont="1" applyBorder="1" applyAlignment="1">
      <alignment horizontal="right" vertical="top" wrapText="1"/>
    </xf>
    <xf numFmtId="0" fontId="24" fillId="117" borderId="133" xfId="0" applyFont="1" applyFill="1" applyBorder="1" applyAlignment="1">
      <alignment horizontal="left" vertical="top" wrapText="1"/>
    </xf>
    <xf numFmtId="176" fontId="24" fillId="33" borderId="133" xfId="0" applyNumberFormat="1" applyFont="1" applyFill="1" applyBorder="1" applyAlignment="1">
      <alignment horizontal="right" vertical="top" wrapText="1"/>
    </xf>
    <xf numFmtId="0" fontId="24" fillId="33" borderId="133" xfId="0" applyFont="1" applyFill="1" applyBorder="1" applyAlignment="1">
      <alignment horizontal="left" vertical="top" wrapText="1"/>
    </xf>
    <xf numFmtId="0" fontId="24" fillId="117" borderId="133" xfId="0" applyFont="1" applyFill="1" applyBorder="1" applyAlignment="1">
      <alignment vertical="top" wrapText="1"/>
    </xf>
    <xf numFmtId="0" fontId="24" fillId="0" borderId="133" xfId="0" applyFont="1" applyBorder="1" applyAlignment="1">
      <alignment vertical="top" wrapText="1"/>
    </xf>
    <xf numFmtId="167" fontId="24" fillId="33" borderId="133" xfId="0" applyNumberFormat="1" applyFont="1" applyFill="1" applyBorder="1" applyAlignment="1">
      <alignment horizontal="left" vertical="top" wrapText="1"/>
    </xf>
    <xf numFmtId="0" fontId="21" fillId="0" borderId="133" xfId="305" applyFont="1" applyBorder="1" applyAlignment="1">
      <alignment wrapText="1"/>
    </xf>
    <xf numFmtId="0" fontId="176" fillId="0" borderId="133" xfId="305" applyFont="1" applyBorder="1" applyAlignment="1">
      <alignment horizontal="left" wrapText="1" indent="1"/>
    </xf>
    <xf numFmtId="174" fontId="176" fillId="0" borderId="133" xfId="55773" applyNumberFormat="1" applyFont="1" applyFill="1" applyBorder="1" applyAlignment="1" applyProtection="1">
      <alignment horizontal="right"/>
      <protection locked="0"/>
    </xf>
    <xf numFmtId="0" fontId="24" fillId="0" borderId="133" xfId="0" applyFont="1" applyBorder="1" applyAlignment="1">
      <alignment horizontal="right" wrapText="1"/>
    </xf>
    <xf numFmtId="0" fontId="21" fillId="0" borderId="133" xfId="305" quotePrefix="1" applyFont="1" applyBorder="1" applyAlignment="1">
      <alignment horizontal="right"/>
    </xf>
    <xf numFmtId="0" fontId="21" fillId="0" borderId="133" xfId="55769" applyFont="1" applyFill="1" applyBorder="1" applyAlignment="1">
      <alignment horizontal="right" wrapText="1"/>
    </xf>
    <xf numFmtId="0" fontId="21" fillId="0" borderId="133" xfId="305" quotePrefix="1" applyFont="1" applyBorder="1" applyAlignment="1">
      <alignment horizontal="right" wrapText="1"/>
    </xf>
    <xf numFmtId="3" fontId="21" fillId="0" borderId="133" xfId="55767" applyFont="1" applyFill="1" applyBorder="1" applyAlignment="1">
      <alignment horizontal="right"/>
      <protection locked="0"/>
    </xf>
    <xf numFmtId="0" fontId="21" fillId="0" borderId="133" xfId="305" quotePrefix="1" applyFont="1" applyBorder="1" applyAlignment="1">
      <alignment horizontal="right" vertical="center"/>
    </xf>
    <xf numFmtId="0" fontId="176" fillId="0" borderId="133" xfId="305" applyFont="1" applyBorder="1" applyAlignment="1">
      <alignment horizontal="left" vertical="center" wrapText="1" indent="2"/>
    </xf>
    <xf numFmtId="0" fontId="22" fillId="0" borderId="133" xfId="305" applyFont="1" applyBorder="1" applyAlignment="1">
      <alignment horizontal="left" vertical="center" wrapText="1" indent="1"/>
    </xf>
    <xf numFmtId="0" fontId="72" fillId="0" borderId="133" xfId="35680" applyFont="1" applyBorder="1">
      <alignment vertical="center"/>
    </xf>
    <xf numFmtId="0" fontId="176" fillId="41" borderId="133" xfId="35680" applyFont="1" applyFill="1" applyBorder="1">
      <alignment vertical="center"/>
    </xf>
    <xf numFmtId="0" fontId="176" fillId="0" borderId="133" xfId="305" applyFont="1" applyBorder="1">
      <alignment vertical="center"/>
    </xf>
    <xf numFmtId="0" fontId="21" fillId="0" borderId="133" xfId="305" applyFont="1" applyBorder="1" applyAlignment="1">
      <alignment horizontal="right"/>
    </xf>
    <xf numFmtId="0" fontId="21" fillId="41" borderId="133" xfId="305" quotePrefix="1" applyFont="1" applyFill="1" applyBorder="1" applyAlignment="1">
      <alignment horizontal="right" vertical="center"/>
    </xf>
    <xf numFmtId="0" fontId="21" fillId="0" borderId="133" xfId="305" applyFont="1" applyBorder="1" applyAlignment="1">
      <alignment horizontal="left" vertical="center" wrapText="1" indent="1"/>
    </xf>
    <xf numFmtId="3" fontId="21" fillId="0" borderId="133" xfId="55767" applyFont="1" applyFill="1" applyBorder="1">
      <alignment horizontal="right" vertical="center"/>
      <protection locked="0"/>
    </xf>
    <xf numFmtId="3" fontId="201" fillId="117" borderId="133" xfId="55767" applyFont="1" applyFill="1" applyBorder="1">
      <alignment horizontal="right" vertical="center"/>
      <protection locked="0"/>
    </xf>
    <xf numFmtId="0" fontId="22" fillId="41" borderId="133" xfId="305" quotePrefix="1" applyFont="1" applyFill="1" applyBorder="1" applyAlignment="1">
      <alignment horizontal="right"/>
    </xf>
    <xf numFmtId="0" fontId="22" fillId="33" borderId="133" xfId="305" applyFont="1" applyFill="1" applyBorder="1" applyAlignment="1">
      <alignment horizontal="left" wrapText="1"/>
    </xf>
    <xf numFmtId="3" fontId="22" fillId="33" borderId="133" xfId="55767" applyFont="1" applyFill="1" applyBorder="1" applyAlignment="1">
      <alignment horizontal="center"/>
      <protection locked="0"/>
    </xf>
    <xf numFmtId="3" fontId="22" fillId="33" borderId="133" xfId="55767" applyFont="1" applyFill="1" applyBorder="1" applyAlignment="1">
      <alignment horizontal="right"/>
      <protection locked="0"/>
    </xf>
    <xf numFmtId="3" fontId="22" fillId="117" borderId="133" xfId="55767" applyFont="1" applyFill="1" applyBorder="1" applyAlignment="1">
      <alignment horizontal="center"/>
      <protection locked="0"/>
    </xf>
    <xf numFmtId="3" fontId="22" fillId="0" borderId="133" xfId="55767" applyFont="1" applyFill="1" applyBorder="1" applyAlignment="1">
      <alignment horizontal="center"/>
      <protection locked="0"/>
    </xf>
    <xf numFmtId="0" fontId="176" fillId="41" borderId="133" xfId="35680" applyFont="1" applyFill="1" applyBorder="1" applyAlignment="1"/>
    <xf numFmtId="14" fontId="21" fillId="33" borderId="133" xfId="0" applyNumberFormat="1" applyFont="1" applyFill="1" applyBorder="1" applyAlignment="1">
      <alignment horizontal="right"/>
    </xf>
    <xf numFmtId="172" fontId="21" fillId="33" borderId="133" xfId="0" applyNumberFormat="1" applyFont="1" applyFill="1" applyBorder="1" applyAlignment="1">
      <alignment horizontal="right" vertical="center"/>
    </xf>
    <xf numFmtId="2" fontId="21" fillId="0" borderId="133" xfId="0" applyNumberFormat="1" applyFont="1" applyBorder="1" applyAlignment="1">
      <alignment horizontal="right"/>
    </xf>
    <xf numFmtId="174" fontId="21" fillId="0" borderId="133" xfId="55773" applyNumberFormat="1" applyFont="1" applyFill="1" applyBorder="1" applyAlignment="1">
      <alignment horizontal="right"/>
    </xf>
    <xf numFmtId="14" fontId="21" fillId="0" borderId="133" xfId="0" applyNumberFormat="1" applyFont="1" applyBorder="1" applyAlignment="1">
      <alignment horizontal="right"/>
    </xf>
    <xf numFmtId="172" fontId="21" fillId="0" borderId="133" xfId="0" applyNumberFormat="1" applyFont="1" applyBorder="1" applyAlignment="1">
      <alignment horizontal="right" vertical="center"/>
    </xf>
    <xf numFmtId="0" fontId="176" fillId="0" borderId="133" xfId="0" applyFont="1" applyBorder="1" applyAlignment="1">
      <alignment horizontal="left"/>
    </xf>
    <xf numFmtId="0" fontId="176" fillId="0" borderId="133" xfId="0" applyFont="1" applyBorder="1"/>
    <xf numFmtId="0" fontId="21" fillId="0" borderId="133" xfId="0" applyFont="1" applyBorder="1"/>
    <xf numFmtId="0" fontId="176" fillId="0" borderId="133" xfId="0" applyFont="1" applyBorder="1" applyAlignment="1">
      <alignment horizontal="left" wrapText="1" indent="1"/>
    </xf>
    <xf numFmtId="241" fontId="176" fillId="0" borderId="133" xfId="0" applyNumberFormat="1" applyFont="1" applyBorder="1" applyAlignment="1">
      <alignment wrapText="1"/>
    </xf>
    <xf numFmtId="241" fontId="302" fillId="117" borderId="133" xfId="0" applyNumberFormat="1" applyFont="1" applyFill="1" applyBorder="1" applyAlignment="1">
      <alignment horizontal="center" wrapText="1"/>
    </xf>
    <xf numFmtId="0" fontId="105" fillId="0" borderId="133" xfId="0" applyFont="1" applyBorder="1"/>
    <xf numFmtId="0" fontId="142" fillId="0" borderId="133" xfId="0" applyFont="1" applyBorder="1"/>
    <xf numFmtId="0" fontId="142" fillId="0" borderId="133" xfId="0" applyFont="1" applyBorder="1" applyAlignment="1">
      <alignment horizontal="center"/>
    </xf>
    <xf numFmtId="0" fontId="142" fillId="0" borderId="133" xfId="0" applyFont="1" applyBorder="1" applyAlignment="1">
      <alignment horizontal="left" vertical="center" wrapText="1"/>
    </xf>
    <xf numFmtId="0" fontId="142" fillId="0" borderId="133" xfId="0" applyFont="1" applyBorder="1" applyAlignment="1">
      <alignment wrapText="1"/>
    </xf>
    <xf numFmtId="0" fontId="21" fillId="33" borderId="133" xfId="0" applyFont="1" applyFill="1" applyBorder="1" applyAlignment="1">
      <alignment horizontal="center" vertical="center" wrapText="1"/>
    </xf>
    <xf numFmtId="277" fontId="176" fillId="33" borderId="0" xfId="0" applyNumberFormat="1" applyFont="1" applyFill="1"/>
    <xf numFmtId="0" fontId="21" fillId="33" borderId="116" xfId="0" applyFont="1" applyFill="1" applyBorder="1" applyAlignment="1">
      <alignment horizontal="right" wrapText="1"/>
    </xf>
    <xf numFmtId="0" fontId="176" fillId="33" borderId="133" xfId="0" applyFont="1" applyFill="1" applyBorder="1" applyAlignment="1">
      <alignment horizontal="right" vertical="center"/>
    </xf>
    <xf numFmtId="0" fontId="211" fillId="33" borderId="133" xfId="0" applyFont="1" applyFill="1" applyBorder="1" applyAlignment="1">
      <alignment horizontal="left" indent="1"/>
    </xf>
    <xf numFmtId="241" fontId="176" fillId="33" borderId="133" xfId="53194" applyNumberFormat="1" applyFont="1" applyFill="1" applyBorder="1" applyAlignment="1">
      <alignment horizontal="center" vertical="center" wrapText="1"/>
    </xf>
    <xf numFmtId="0" fontId="176" fillId="33" borderId="133" xfId="0" applyFont="1" applyFill="1" applyBorder="1" applyAlignment="1">
      <alignment horizontal="center" vertical="center" wrapText="1"/>
    </xf>
    <xf numFmtId="0" fontId="176" fillId="140" borderId="133" xfId="0" applyFont="1" applyFill="1" applyBorder="1" applyAlignment="1">
      <alignment horizontal="center" vertical="center" wrapText="1"/>
    </xf>
    <xf numFmtId="0" fontId="24" fillId="33" borderId="133" xfId="0" applyFont="1" applyFill="1" applyBorder="1" applyAlignment="1">
      <alignment vertical="center"/>
    </xf>
    <xf numFmtId="0" fontId="24" fillId="33" borderId="133" xfId="0" applyFont="1" applyFill="1" applyBorder="1" applyAlignment="1">
      <alignment horizontal="left" vertical="center" wrapText="1"/>
    </xf>
    <xf numFmtId="0" fontId="211" fillId="33" borderId="133" xfId="0" applyFont="1" applyFill="1" applyBorder="1" applyAlignment="1">
      <alignment horizontal="center" vertical="center" wrapText="1"/>
    </xf>
    <xf numFmtId="0" fontId="211" fillId="33" borderId="133" xfId="0" applyFont="1" applyFill="1" applyBorder="1"/>
    <xf numFmtId="0" fontId="211" fillId="33" borderId="133" xfId="0" applyFont="1" applyFill="1" applyBorder="1" applyAlignment="1">
      <alignment horizontal="right"/>
    </xf>
    <xf numFmtId="0" fontId="26" fillId="33" borderId="133" xfId="0" applyFont="1" applyFill="1" applyBorder="1"/>
    <xf numFmtId="0" fontId="173" fillId="33" borderId="133" xfId="0" applyFont="1" applyFill="1" applyBorder="1"/>
    <xf numFmtId="0" fontId="24" fillId="33" borderId="133" xfId="0" applyFont="1" applyFill="1" applyBorder="1" applyAlignment="1">
      <alignment horizontal="center" vertical="center"/>
    </xf>
    <xf numFmtId="0" fontId="176" fillId="33" borderId="133" xfId="0" applyFont="1" applyFill="1" applyBorder="1" applyAlignment="1">
      <alignment vertical="center" wrapText="1"/>
    </xf>
    <xf numFmtId="0" fontId="21" fillId="33" borderId="133" xfId="0" applyFont="1" applyFill="1" applyBorder="1" applyAlignment="1">
      <alignment vertical="center" wrapText="1"/>
    </xf>
    <xf numFmtId="0" fontId="21" fillId="33" borderId="133" xfId="0" applyFont="1" applyFill="1" applyBorder="1" applyAlignment="1">
      <alignment horizontal="right" vertical="center"/>
    </xf>
    <xf numFmtId="0" fontId="292" fillId="33" borderId="133" xfId="0" applyFont="1" applyFill="1" applyBorder="1" applyAlignment="1">
      <alignment vertical="center"/>
    </xf>
    <xf numFmtId="0" fontId="21" fillId="33" borderId="133" xfId="0" applyFont="1" applyFill="1" applyBorder="1" applyAlignment="1">
      <alignment horizontal="left" vertical="center" wrapText="1" indent="2"/>
    </xf>
    <xf numFmtId="0" fontId="24" fillId="33" borderId="133" xfId="0" applyFont="1" applyFill="1" applyBorder="1" applyAlignment="1">
      <alignment vertical="center" wrapText="1"/>
    </xf>
    <xf numFmtId="0" fontId="24" fillId="0" borderId="133" xfId="0" applyFont="1" applyBorder="1" applyAlignment="1">
      <alignment horizontal="left" vertical="center" wrapText="1" indent="2"/>
    </xf>
    <xf numFmtId="0" fontId="0" fillId="33" borderId="133" xfId="0" applyFill="1" applyBorder="1"/>
    <xf numFmtId="3" fontId="21" fillId="33" borderId="133" xfId="0" applyNumberFormat="1" applyFont="1" applyFill="1" applyBorder="1"/>
    <xf numFmtId="0" fontId="21" fillId="0" borderId="133" xfId="55768" applyFont="1" applyBorder="1" applyAlignment="1">
      <alignment horizontal="right" vertical="center" wrapText="1"/>
    </xf>
    <xf numFmtId="0" fontId="21" fillId="0" borderId="133" xfId="55768" quotePrefix="1" applyFont="1" applyBorder="1" applyAlignment="1">
      <alignment horizontal="right" wrapText="1"/>
    </xf>
    <xf numFmtId="0" fontId="21" fillId="0" borderId="133" xfId="55768" applyFont="1" applyBorder="1" applyAlignment="1">
      <alignment horizontal="left" wrapText="1"/>
    </xf>
    <xf numFmtId="170" fontId="21" fillId="0" borderId="133" xfId="55773" applyNumberFormat="1" applyFont="1" applyBorder="1" applyAlignment="1">
      <alignment horizontal="right" vertical="center"/>
    </xf>
    <xf numFmtId="0" fontId="21" fillId="33" borderId="133" xfId="0" applyFont="1" applyFill="1" applyBorder="1" applyAlignment="1" applyProtection="1">
      <alignment horizontal="left"/>
      <protection locked="0"/>
    </xf>
    <xf numFmtId="256" fontId="21" fillId="33" borderId="133" xfId="35974" applyNumberFormat="1" applyFont="1" applyFill="1" applyBorder="1" applyAlignment="1">
      <alignment horizontal="right"/>
    </xf>
    <xf numFmtId="258" fontId="21" fillId="0" borderId="133" xfId="35974" applyNumberFormat="1" applyFont="1" applyBorder="1" applyAlignment="1">
      <alignment horizontal="right" vertical="center"/>
    </xf>
    <xf numFmtId="0" fontId="21" fillId="33" borderId="133" xfId="0" applyFont="1" applyFill="1" applyBorder="1" applyAlignment="1" applyProtection="1">
      <alignment horizontal="right"/>
      <protection locked="0"/>
    </xf>
    <xf numFmtId="245" fontId="21" fillId="0" borderId="133" xfId="35974" quotePrefix="1" applyNumberFormat="1" applyFont="1" applyBorder="1" applyAlignment="1">
      <alignment horizontal="right" vertical="center"/>
    </xf>
    <xf numFmtId="0" fontId="176" fillId="33" borderId="133" xfId="0" applyFont="1" applyFill="1" applyBorder="1" applyAlignment="1">
      <alignment horizontal="left" wrapText="1"/>
    </xf>
    <xf numFmtId="3" fontId="26" fillId="33" borderId="133" xfId="0" applyNumberFormat="1" applyFont="1" applyFill="1" applyBorder="1"/>
    <xf numFmtId="3" fontId="24" fillId="33" borderId="133" xfId="0" applyNumberFormat="1" applyFont="1" applyFill="1" applyBorder="1"/>
    <xf numFmtId="0" fontId="21" fillId="0" borderId="115" xfId="0" applyFont="1" applyBorder="1" applyAlignment="1">
      <alignment horizontal="left" vertical="center" indent="1"/>
    </xf>
    <xf numFmtId="0" fontId="24" fillId="0" borderId="115" xfId="0" applyFont="1" applyBorder="1" applyAlignment="1">
      <alignment horizontal="left" vertical="center" indent="1"/>
    </xf>
    <xf numFmtId="49" fontId="21" fillId="0" borderId="0" xfId="0" quotePrefix="1" applyNumberFormat="1" applyFont="1"/>
    <xf numFmtId="174" fontId="22" fillId="33" borderId="0" xfId="0" applyNumberFormat="1" applyFont="1" applyFill="1" applyAlignment="1">
      <alignment horizontal="right" wrapText="1"/>
    </xf>
    <xf numFmtId="174" fontId="176" fillId="0" borderId="0" xfId="0" applyNumberFormat="1" applyFont="1" applyAlignment="1">
      <alignment horizontal="right" wrapText="1"/>
    </xf>
    <xf numFmtId="174" fontId="22" fillId="0" borderId="0" xfId="0" applyNumberFormat="1" applyFont="1" applyAlignment="1">
      <alignment horizontal="right" wrapText="1"/>
    </xf>
    <xf numFmtId="1" fontId="22" fillId="0" borderId="0" xfId="0" applyNumberFormat="1" applyFont="1"/>
    <xf numFmtId="174" fontId="21" fillId="0" borderId="0" xfId="0" applyNumberFormat="1" applyFont="1" applyAlignment="1">
      <alignment horizontal="right" wrapText="1"/>
    </xf>
    <xf numFmtId="0" fontId="24" fillId="0" borderId="113" xfId="8454" applyFont="1" applyBorder="1" applyAlignment="1" applyProtection="1">
      <alignment horizontal="left" vertical="top"/>
      <protection locked="0"/>
    </xf>
    <xf numFmtId="0" fontId="21" fillId="0" borderId="123" xfId="0" applyFont="1" applyBorder="1" applyAlignment="1">
      <alignment horizontal="left" vertical="center" wrapText="1"/>
    </xf>
    <xf numFmtId="0" fontId="24" fillId="0" borderId="130" xfId="0" applyFont="1" applyBorder="1" applyAlignment="1">
      <alignment horizontal="left" vertical="center"/>
    </xf>
    <xf numFmtId="172" fontId="347" fillId="33" borderId="0" xfId="0" applyNumberFormat="1" applyFont="1" applyFill="1"/>
    <xf numFmtId="172" fontId="28" fillId="33" borderId="0" xfId="0" applyNumberFormat="1" applyFont="1" applyFill="1"/>
    <xf numFmtId="170" fontId="24" fillId="0" borderId="0" xfId="0" applyNumberFormat="1" applyFont="1"/>
    <xf numFmtId="10" fontId="21" fillId="33" borderId="0" xfId="55772" applyNumberFormat="1" applyFont="1" applyFill="1" applyBorder="1" applyAlignment="1">
      <alignment horizontal="right"/>
    </xf>
    <xf numFmtId="170" fontId="21" fillId="0" borderId="0" xfId="35975" applyNumberFormat="1" applyFont="1" applyBorder="1" applyAlignment="1" applyProtection="1">
      <alignment horizontal="right"/>
      <protection locked="0"/>
    </xf>
    <xf numFmtId="172" fontId="348" fillId="33" borderId="0" xfId="0" applyNumberFormat="1" applyFont="1" applyFill="1"/>
    <xf numFmtId="172" fontId="348" fillId="33" borderId="116" xfId="0" applyNumberFormat="1" applyFont="1" applyFill="1" applyBorder="1"/>
    <xf numFmtId="0" fontId="335" fillId="33" borderId="133" xfId="0" applyFont="1" applyFill="1" applyBorder="1" applyAlignment="1">
      <alignment horizontal="right"/>
    </xf>
    <xf numFmtId="0" fontId="349" fillId="33" borderId="0" xfId="0" applyFont="1" applyFill="1"/>
    <xf numFmtId="169" fontId="21" fillId="0" borderId="0" xfId="55773" applyNumberFormat="1" applyFont="1" applyFill="1" applyBorder="1" applyAlignment="1">
      <alignment horizontal="right" vertical="center" wrapText="1"/>
    </xf>
    <xf numFmtId="258" fontId="336" fillId="0" borderId="122" xfId="0" applyNumberFormat="1" applyFont="1" applyBorder="1" applyAlignment="1">
      <alignment horizontal="right"/>
    </xf>
    <xf numFmtId="4" fontId="24" fillId="0" borderId="0" xfId="0" applyNumberFormat="1" applyFont="1"/>
    <xf numFmtId="0" fontId="174" fillId="0" borderId="0" xfId="0" applyFont="1" applyAlignment="1">
      <alignment horizontal="justify" vertical="center" wrapText="1"/>
    </xf>
    <xf numFmtId="258" fontId="211" fillId="0" borderId="0" xfId="35974" applyNumberFormat="1" applyFont="1" applyAlignment="1">
      <alignment horizontal="right"/>
    </xf>
    <xf numFmtId="258" fontId="22" fillId="0" borderId="0" xfId="35974" applyNumberFormat="1" applyFont="1" applyAlignment="1">
      <alignment horizontal="right"/>
    </xf>
    <xf numFmtId="170" fontId="24" fillId="0" borderId="0" xfId="55773" applyNumberFormat="1" applyFont="1" applyFill="1"/>
    <xf numFmtId="169" fontId="74" fillId="0" borderId="0" xfId="0" applyNumberFormat="1" applyFont="1"/>
    <xf numFmtId="1" fontId="21" fillId="33" borderId="0" xfId="35974" applyNumberFormat="1" applyFont="1" applyFill="1" applyAlignment="1">
      <alignment horizontal="right"/>
    </xf>
    <xf numFmtId="1" fontId="21" fillId="33" borderId="0" xfId="55773" applyNumberFormat="1" applyFont="1" applyFill="1" applyAlignment="1">
      <alignment horizontal="right"/>
    </xf>
    <xf numFmtId="241" fontId="21" fillId="33" borderId="0" xfId="55773" applyNumberFormat="1" applyFont="1" applyFill="1" applyAlignment="1">
      <alignment horizontal="right"/>
    </xf>
    <xf numFmtId="1" fontId="21" fillId="33" borderId="122" xfId="55773" applyNumberFormat="1" applyFont="1" applyFill="1" applyBorder="1" applyAlignment="1" applyProtection="1">
      <alignment horizontal="right"/>
      <protection locked="0"/>
    </xf>
    <xf numFmtId="1" fontId="21" fillId="33" borderId="0" xfId="0" applyNumberFormat="1" applyFont="1" applyFill="1" applyAlignment="1">
      <alignment horizontal="right"/>
    </xf>
    <xf numFmtId="1" fontId="21" fillId="33" borderId="0" xfId="35975" applyNumberFormat="1" applyFont="1" applyFill="1" applyAlignment="1" applyProtection="1">
      <alignment horizontal="right"/>
      <protection locked="0"/>
    </xf>
    <xf numFmtId="241" fontId="21" fillId="33" borderId="0" xfId="55773" applyNumberFormat="1" applyFont="1" applyFill="1" applyAlignment="1" applyProtection="1">
      <alignment horizontal="right"/>
      <protection locked="0"/>
    </xf>
    <xf numFmtId="1" fontId="21" fillId="33" borderId="0" xfId="0" applyNumberFormat="1" applyFont="1" applyFill="1"/>
    <xf numFmtId="1" fontId="21" fillId="33" borderId="0" xfId="55773" applyNumberFormat="1" applyFont="1" applyFill="1" applyAlignment="1" applyProtection="1">
      <alignment horizontal="right"/>
      <protection locked="0"/>
    </xf>
    <xf numFmtId="1" fontId="21" fillId="33" borderId="122" xfId="0" applyNumberFormat="1" applyFont="1" applyFill="1" applyBorder="1" applyAlignment="1">
      <alignment horizontal="right"/>
    </xf>
    <xf numFmtId="241" fontId="21" fillId="33" borderId="122" xfId="55773" applyNumberFormat="1" applyFont="1" applyFill="1" applyBorder="1" applyAlignment="1" applyProtection="1">
      <alignment horizontal="right"/>
      <protection locked="0"/>
    </xf>
    <xf numFmtId="241" fontId="21" fillId="33" borderId="122" xfId="55773" applyNumberFormat="1" applyFont="1" applyFill="1" applyBorder="1" applyAlignment="1">
      <alignment horizontal="right"/>
    </xf>
    <xf numFmtId="1" fontId="21" fillId="33" borderId="116" xfId="0" applyNumberFormat="1" applyFont="1" applyFill="1" applyBorder="1" applyAlignment="1">
      <alignment horizontal="right"/>
    </xf>
    <xf numFmtId="1" fontId="21" fillId="33" borderId="116" xfId="35975" applyNumberFormat="1" applyFont="1" applyFill="1" applyBorder="1" applyAlignment="1" applyProtection="1">
      <alignment horizontal="right"/>
      <protection locked="0"/>
    </xf>
    <xf numFmtId="174" fontId="211" fillId="0" borderId="0" xfId="0" applyNumberFormat="1" applyFont="1" applyAlignment="1">
      <alignment horizontal="right" vertical="top" wrapText="1"/>
    </xf>
    <xf numFmtId="279" fontId="21" fillId="0" borderId="0" xfId="55772" applyNumberFormat="1" applyFont="1" applyAlignment="1">
      <alignment horizontal="right" vertical="center"/>
    </xf>
    <xf numFmtId="279" fontId="21" fillId="0" borderId="0" xfId="55772" applyNumberFormat="1" applyFont="1" applyFill="1" applyAlignment="1">
      <alignment horizontal="right" vertical="center"/>
    </xf>
    <xf numFmtId="270" fontId="24" fillId="33" borderId="0" xfId="55773" applyNumberFormat="1" applyFont="1" applyFill="1"/>
    <xf numFmtId="0" fontId="335" fillId="33" borderId="0" xfId="0" applyFont="1" applyFill="1"/>
    <xf numFmtId="272" fontId="24" fillId="33" borderId="0" xfId="0" applyNumberFormat="1" applyFont="1" applyFill="1"/>
    <xf numFmtId="279" fontId="336" fillId="117" borderId="122" xfId="0" applyNumberFormat="1" applyFont="1" applyFill="1" applyBorder="1" applyAlignment="1">
      <alignment horizontal="right"/>
    </xf>
    <xf numFmtId="169" fontId="336" fillId="117" borderId="122" xfId="0" applyNumberFormat="1" applyFont="1" applyFill="1" applyBorder="1" applyAlignment="1">
      <alignment horizontal="right"/>
    </xf>
    <xf numFmtId="258" fontId="336" fillId="117" borderId="122" xfId="55772" applyNumberFormat="1" applyFont="1" applyFill="1" applyBorder="1" applyAlignment="1">
      <alignment horizontal="right" vertical="center"/>
    </xf>
    <xf numFmtId="258" fontId="22" fillId="117" borderId="122" xfId="55772" applyNumberFormat="1" applyFont="1" applyFill="1" applyBorder="1" applyAlignment="1">
      <alignment horizontal="right" vertical="center"/>
    </xf>
    <xf numFmtId="169" fontId="21" fillId="0" borderId="133" xfId="6213" applyNumberFormat="1" applyFont="1" applyFill="1" applyBorder="1"/>
    <xf numFmtId="259" fontId="24" fillId="0" borderId="122" xfId="0" applyNumberFormat="1" applyFont="1" applyBorder="1"/>
    <xf numFmtId="280" fontId="24" fillId="33" borderId="0" xfId="0" applyNumberFormat="1" applyFont="1" applyFill="1"/>
    <xf numFmtId="167" fontId="24" fillId="0" borderId="0" xfId="55773" applyNumberFormat="1" applyFont="1" applyFill="1"/>
    <xf numFmtId="259" fontId="24" fillId="0" borderId="0" xfId="0" applyNumberFormat="1" applyFont="1" applyAlignment="1">
      <alignment horizontal="center" vertical="top" wrapText="1"/>
    </xf>
    <xf numFmtId="259" fontId="26" fillId="0" borderId="122" xfId="0" applyNumberFormat="1" applyFont="1" applyBorder="1"/>
    <xf numFmtId="0" fontId="22" fillId="33" borderId="0" xfId="35679" applyFont="1" applyFill="1" applyBorder="1" applyAlignment="1">
      <alignment vertical="center"/>
    </xf>
    <xf numFmtId="0" fontId="21" fillId="33" borderId="0" xfId="55770" applyFont="1" applyFill="1" applyBorder="1" applyAlignment="1">
      <alignment horizontal="center" vertical="center" wrapText="1"/>
    </xf>
    <xf numFmtId="0" fontId="21" fillId="33" borderId="0" xfId="305" applyFont="1" applyFill="1" applyAlignment="1">
      <alignment horizontal="left" vertical="center" wrapText="1" indent="1"/>
    </xf>
    <xf numFmtId="0" fontId="21" fillId="33" borderId="0" xfId="305" applyFont="1" applyFill="1">
      <alignment vertical="center"/>
    </xf>
    <xf numFmtId="0" fontId="21" fillId="33" borderId="0" xfId="305" applyFont="1" applyFill="1" applyAlignment="1">
      <alignment horizontal="center" wrapText="1"/>
    </xf>
    <xf numFmtId="0" fontId="24" fillId="33" borderId="0" xfId="305" applyFont="1" applyFill="1" applyAlignment="1">
      <alignment horizontal="center" wrapText="1"/>
    </xf>
    <xf numFmtId="0" fontId="22" fillId="33" borderId="0" xfId="35681" applyFont="1" applyFill="1" applyBorder="1" applyAlignment="1">
      <alignment horizontal="left" vertical="center"/>
    </xf>
    <xf numFmtId="0" fontId="21" fillId="33" borderId="0" xfId="305" applyFont="1" applyFill="1" applyAlignment="1">
      <alignment horizontal="center" vertical="center" wrapText="1"/>
    </xf>
    <xf numFmtId="0" fontId="176" fillId="33" borderId="0" xfId="35680" applyFont="1" applyFill="1">
      <alignment vertical="center"/>
    </xf>
    <xf numFmtId="0" fontId="176" fillId="33" borderId="0" xfId="305" applyFont="1" applyFill="1">
      <alignment vertical="center"/>
    </xf>
    <xf numFmtId="0" fontId="21" fillId="33" borderId="0" xfId="305" applyFont="1" applyFill="1" applyAlignment="1">
      <alignment horizontal="right"/>
    </xf>
    <xf numFmtId="0" fontId="22" fillId="33" borderId="0" xfId="305" applyFont="1" applyFill="1" applyAlignment="1">
      <alignment horizontal="right" vertical="center"/>
    </xf>
    <xf numFmtId="0" fontId="22" fillId="33" borderId="0" xfId="305" applyFont="1" applyFill="1" applyAlignment="1">
      <alignment horizontal="left" vertical="center" wrapText="1"/>
    </xf>
    <xf numFmtId="0" fontId="21" fillId="33" borderId="0" xfId="305" applyFont="1" applyFill="1" applyAlignment="1">
      <alignment horizontal="right" vertical="center"/>
    </xf>
    <xf numFmtId="0" fontId="176" fillId="33" borderId="0" xfId="305" applyFont="1" applyFill="1" applyAlignment="1">
      <alignment horizontal="right" vertical="center"/>
    </xf>
    <xf numFmtId="0" fontId="176" fillId="33" borderId="0" xfId="305" applyFont="1" applyFill="1" applyAlignment="1">
      <alignment horizontal="left" vertical="center" wrapText="1" indent="2"/>
    </xf>
    <xf numFmtId="3" fontId="201" fillId="33" borderId="0" xfId="55767" applyFont="1" applyFill="1" applyBorder="1">
      <alignment horizontal="right" vertical="center"/>
      <protection locked="0"/>
    </xf>
    <xf numFmtId="0" fontId="21" fillId="33" borderId="0" xfId="305" applyFont="1" applyFill="1" applyAlignment="1">
      <alignment horizontal="center" vertical="center"/>
    </xf>
    <xf numFmtId="0" fontId="21" fillId="33" borderId="0" xfId="305" applyFont="1" applyFill="1" applyAlignment="1">
      <alignment horizontal="left" vertical="center" wrapText="1" indent="3"/>
    </xf>
    <xf numFmtId="0" fontId="176" fillId="33" borderId="0" xfId="305" applyFont="1" applyFill="1" applyAlignment="1">
      <alignment horizontal="center" vertical="center"/>
    </xf>
    <xf numFmtId="169" fontId="24" fillId="0" borderId="0" xfId="35974" applyNumberFormat="1" applyFont="1" applyBorder="1" applyAlignment="1">
      <alignment horizontal="right"/>
    </xf>
    <xf numFmtId="241" fontId="173" fillId="0" borderId="0" xfId="55773" applyNumberFormat="1" applyFont="1" applyFill="1"/>
    <xf numFmtId="1" fontId="336" fillId="33" borderId="0" xfId="35974" applyNumberFormat="1" applyFont="1" applyFill="1" applyAlignment="1">
      <alignment horizontal="right"/>
    </xf>
    <xf numFmtId="174" fontId="26" fillId="0" borderId="21" xfId="0" applyNumberFormat="1" applyFont="1" applyBorder="1" applyAlignment="1">
      <alignment horizontal="right" wrapText="1"/>
    </xf>
    <xf numFmtId="241" fontId="24" fillId="0" borderId="0" xfId="55773" applyNumberFormat="1" applyFont="1" applyFill="1"/>
    <xf numFmtId="43" fontId="24" fillId="0" borderId="0" xfId="55773" applyFont="1"/>
    <xf numFmtId="0" fontId="335" fillId="0" borderId="0" xfId="0" applyFont="1"/>
    <xf numFmtId="241" fontId="351" fillId="0" borderId="0" xfId="55773" applyNumberFormat="1" applyFont="1" applyFill="1"/>
    <xf numFmtId="241" fontId="335" fillId="0" borderId="0" xfId="55773" applyNumberFormat="1" applyFont="1" applyFill="1"/>
    <xf numFmtId="1" fontId="21" fillId="0" borderId="0" xfId="35974" applyNumberFormat="1" applyFont="1" applyAlignment="1">
      <alignment horizontal="right"/>
    </xf>
    <xf numFmtId="43" fontId="24" fillId="0" borderId="0" xfId="0" applyNumberFormat="1" applyFont="1"/>
    <xf numFmtId="43" fontId="24" fillId="0" borderId="0" xfId="55773" applyFont="1" applyFill="1"/>
    <xf numFmtId="0" fontId="200" fillId="0" borderId="0" xfId="0" applyFont="1" applyAlignment="1">
      <alignment vertical="top"/>
    </xf>
    <xf numFmtId="0" fontId="340" fillId="33" borderId="0" xfId="0" applyFont="1" applyFill="1" applyAlignment="1">
      <alignment horizontal="left" vertical="center"/>
    </xf>
    <xf numFmtId="241" fontId="24" fillId="0" borderId="0" xfId="53194" applyNumberFormat="1" applyFont="1" applyFill="1" applyBorder="1" applyAlignment="1">
      <alignment horizontal="right" wrapText="1"/>
    </xf>
    <xf numFmtId="241" fontId="26" fillId="0" borderId="0" xfId="53194" applyNumberFormat="1" applyFont="1" applyFill="1" applyBorder="1" applyAlignment="1">
      <alignment horizontal="right" wrapText="1"/>
    </xf>
    <xf numFmtId="241" fontId="278" fillId="0" borderId="0" xfId="53194" applyNumberFormat="1" applyFont="1" applyFill="1" applyBorder="1" applyAlignment="1">
      <alignment horizontal="right" wrapText="1"/>
    </xf>
    <xf numFmtId="0" fontId="211" fillId="0" borderId="0" xfId="0" applyFont="1" applyAlignment="1">
      <alignment vertical="center"/>
    </xf>
    <xf numFmtId="0" fontId="24" fillId="0" borderId="0" xfId="0" quotePrefix="1" applyFont="1" applyAlignment="1">
      <alignment horizontal="right" vertical="center"/>
    </xf>
    <xf numFmtId="0" fontId="26" fillId="0" borderId="0" xfId="0" quotePrefix="1" applyFont="1" applyAlignment="1">
      <alignment horizontal="right" vertical="center"/>
    </xf>
    <xf numFmtId="0" fontId="26" fillId="0" borderId="0" xfId="0" applyFont="1" applyAlignment="1">
      <alignment vertical="center"/>
    </xf>
    <xf numFmtId="0" fontId="24" fillId="124" borderId="0" xfId="0" applyFont="1" applyFill="1" applyAlignment="1">
      <alignment horizontal="left" vertical="center"/>
    </xf>
    <xf numFmtId="0" fontId="26" fillId="0" borderId="0" xfId="0" applyFont="1" applyAlignment="1">
      <alignment horizontal="right" vertical="center"/>
    </xf>
    <xf numFmtId="0" fontId="26" fillId="0" borderId="0" xfId="0" applyFont="1" applyAlignment="1">
      <alignment horizontal="center" vertical="center"/>
    </xf>
    <xf numFmtId="241" fontId="278" fillId="0" borderId="0" xfId="53194" applyNumberFormat="1" applyFont="1" applyBorder="1" applyAlignment="1">
      <alignment horizontal="right"/>
    </xf>
    <xf numFmtId="0" fontId="213" fillId="0" borderId="0" xfId="0" applyFont="1"/>
    <xf numFmtId="0" fontId="352" fillId="0" borderId="122" xfId="0" applyFont="1" applyBorder="1" applyAlignment="1">
      <alignment vertical="top"/>
    </xf>
    <xf numFmtId="0" fontId="335" fillId="0" borderId="122" xfId="0" applyFont="1" applyBorder="1" applyAlignment="1">
      <alignment horizontal="center" vertical="center"/>
    </xf>
    <xf numFmtId="172" fontId="335" fillId="33" borderId="0" xfId="0" applyNumberFormat="1" applyFont="1" applyFill="1"/>
    <xf numFmtId="0" fontId="350" fillId="0" borderId="0" xfId="0" quotePrefix="1" applyFont="1" applyAlignment="1">
      <alignment horizontal="right" vertical="center" wrapText="1"/>
    </xf>
    <xf numFmtId="0" fontId="335" fillId="0" borderId="0" xfId="0" applyFont="1" applyAlignment="1">
      <alignment vertical="center" wrapText="1"/>
    </xf>
    <xf numFmtId="0" fontId="348" fillId="33" borderId="122" xfId="0" applyFont="1" applyFill="1" applyBorder="1" applyAlignment="1">
      <alignment vertical="top"/>
    </xf>
    <xf numFmtId="0" fontId="335" fillId="124" borderId="0" xfId="0" applyFont="1" applyFill="1" applyAlignment="1">
      <alignment vertical="center" wrapText="1"/>
    </xf>
    <xf numFmtId="0" fontId="335" fillId="0" borderId="0" xfId="0" applyFont="1" applyAlignment="1">
      <alignment horizontal="center" vertical="center"/>
    </xf>
    <xf numFmtId="0" fontId="335" fillId="0" borderId="0" xfId="0" applyFont="1" applyAlignment="1">
      <alignment horizontal="center"/>
    </xf>
    <xf numFmtId="0" fontId="335" fillId="0" borderId="0" xfId="0" applyFont="1" applyAlignment="1">
      <alignment vertical="center"/>
    </xf>
    <xf numFmtId="0" fontId="335" fillId="33" borderId="0" xfId="0" applyFont="1" applyFill="1" applyAlignment="1">
      <alignment horizontal="right"/>
    </xf>
    <xf numFmtId="241" fontId="355" fillId="0" borderId="0" xfId="53194" applyNumberFormat="1" applyFont="1" applyAlignment="1">
      <alignment horizontal="right"/>
    </xf>
    <xf numFmtId="0" fontId="348" fillId="0" borderId="0" xfId="0" applyFont="1"/>
    <xf numFmtId="172" fontId="348" fillId="0" borderId="0" xfId="0" applyNumberFormat="1" applyFont="1"/>
    <xf numFmtId="0" fontId="335" fillId="33" borderId="0" xfId="0" applyFont="1" applyFill="1" applyAlignment="1">
      <alignment horizontal="left" vertical="center"/>
    </xf>
    <xf numFmtId="3" fontId="341" fillId="33" borderId="0" xfId="0" applyNumberFormat="1" applyFont="1" applyFill="1" applyAlignment="1">
      <alignment vertical="center"/>
    </xf>
    <xf numFmtId="49" fontId="336" fillId="124" borderId="133" xfId="0" applyNumberFormat="1" applyFont="1" applyFill="1" applyBorder="1" applyAlignment="1">
      <alignment horizontal="right"/>
    </xf>
    <xf numFmtId="0" fontId="335" fillId="0" borderId="0" xfId="0" applyFont="1" applyAlignment="1">
      <alignment vertical="top"/>
    </xf>
    <xf numFmtId="49" fontId="336" fillId="124" borderId="0" xfId="0" applyNumberFormat="1" applyFont="1" applyFill="1" applyAlignment="1">
      <alignment horizontal="right"/>
    </xf>
    <xf numFmtId="0" fontId="353" fillId="33" borderId="133" xfId="0" applyFont="1" applyFill="1" applyBorder="1"/>
    <xf numFmtId="0" fontId="335" fillId="0" borderId="0" xfId="0" applyFont="1" applyAlignment="1">
      <alignment horizontal="center" vertical="center" wrapText="1"/>
    </xf>
    <xf numFmtId="0" fontId="16" fillId="0" borderId="0" xfId="0" applyFont="1" applyAlignment="1">
      <alignment horizontal="center" vertical="center"/>
    </xf>
    <xf numFmtId="0" fontId="350" fillId="0" borderId="0" xfId="0" applyFont="1" applyAlignment="1">
      <alignment horizontal="right" vertical="center" wrapText="1"/>
    </xf>
    <xf numFmtId="0" fontId="354" fillId="0" borderId="0" xfId="0" applyFont="1" applyAlignment="1">
      <alignment horizontal="right" vertical="center" wrapText="1"/>
    </xf>
    <xf numFmtId="0" fontId="348" fillId="0" borderId="0" xfId="0" applyFont="1" applyAlignment="1">
      <alignment vertical="center" wrapText="1"/>
    </xf>
    <xf numFmtId="0" fontId="26" fillId="124" borderId="0" xfId="0" applyFont="1" applyFill="1" applyAlignment="1">
      <alignment vertical="center" wrapText="1"/>
    </xf>
    <xf numFmtId="0" fontId="174" fillId="0" borderId="116" xfId="0" quotePrefix="1" applyFont="1" applyBorder="1" applyAlignment="1">
      <alignment horizontal="right" vertical="center" wrapText="1"/>
    </xf>
    <xf numFmtId="0" fontId="174" fillId="0" borderId="122" xfId="0" quotePrefix="1" applyFont="1" applyBorder="1" applyAlignment="1">
      <alignment horizontal="right" vertical="center" wrapText="1"/>
    </xf>
    <xf numFmtId="0" fontId="26" fillId="124" borderId="122" xfId="0" applyFont="1" applyFill="1" applyBorder="1" applyAlignment="1">
      <alignment vertical="center" wrapText="1"/>
    </xf>
    <xf numFmtId="0" fontId="211" fillId="124" borderId="0" xfId="0" applyFont="1" applyFill="1" applyAlignment="1">
      <alignment vertical="center" wrapText="1"/>
    </xf>
    <xf numFmtId="0" fontId="201" fillId="33" borderId="133" xfId="0" applyFont="1" applyFill="1" applyBorder="1" applyAlignment="1">
      <alignment wrapText="1"/>
    </xf>
    <xf numFmtId="241" fontId="320" fillId="33" borderId="0" xfId="55773" applyNumberFormat="1" applyFont="1" applyFill="1"/>
    <xf numFmtId="0" fontId="24" fillId="33" borderId="0" xfId="0" quotePrefix="1" applyFont="1" applyFill="1" applyAlignment="1">
      <alignment horizontal="right" vertical="center"/>
    </xf>
    <xf numFmtId="0" fontId="211" fillId="33" borderId="0" xfId="0" applyFont="1" applyFill="1" applyAlignment="1">
      <alignment horizontal="right" vertical="center" wrapText="1"/>
    </xf>
    <xf numFmtId="0" fontId="211" fillId="33" borderId="133" xfId="0" applyFont="1" applyFill="1" applyBorder="1" applyAlignment="1">
      <alignment horizontal="right" vertical="center" wrapText="1"/>
    </xf>
    <xf numFmtId="0" fontId="211" fillId="0" borderId="0" xfId="0" applyFont="1" applyAlignment="1">
      <alignment horizontal="right" vertical="center" wrapText="1"/>
    </xf>
    <xf numFmtId="0" fontId="290" fillId="33" borderId="0" xfId="0" applyFont="1" applyFill="1"/>
    <xf numFmtId="3" fontId="321" fillId="33" borderId="0" xfId="0" applyNumberFormat="1" applyFont="1" applyFill="1"/>
    <xf numFmtId="3" fontId="322" fillId="33" borderId="0" xfId="0" applyNumberFormat="1" applyFont="1" applyFill="1"/>
    <xf numFmtId="3" fontId="321" fillId="33" borderId="0" xfId="0" applyNumberFormat="1" applyFont="1" applyFill="1" applyAlignment="1">
      <alignment wrapText="1"/>
    </xf>
    <xf numFmtId="3" fontId="322" fillId="33" borderId="0" xfId="0" applyNumberFormat="1" applyFont="1" applyFill="1" applyAlignment="1">
      <alignment wrapText="1"/>
    </xf>
    <xf numFmtId="3" fontId="28" fillId="33" borderId="0" xfId="0" applyNumberFormat="1" applyFont="1" applyFill="1" applyAlignment="1">
      <alignment wrapText="1"/>
    </xf>
    <xf numFmtId="3" fontId="28" fillId="33" borderId="122" xfId="0" applyNumberFormat="1" applyFont="1" applyFill="1" applyBorder="1"/>
    <xf numFmtId="3" fontId="21" fillId="33" borderId="122" xfId="0" applyNumberFormat="1" applyFont="1" applyFill="1" applyBorder="1"/>
    <xf numFmtId="3" fontId="21" fillId="33" borderId="0" xfId="0" applyNumberFormat="1" applyFont="1" applyFill="1" applyAlignment="1">
      <alignment wrapText="1"/>
    </xf>
    <xf numFmtId="281" fontId="21" fillId="33" borderId="0" xfId="0" applyNumberFormat="1" applyFont="1" applyFill="1"/>
    <xf numFmtId="281" fontId="176" fillId="33" borderId="0" xfId="0" applyNumberFormat="1" applyFont="1" applyFill="1"/>
    <xf numFmtId="281" fontId="21" fillId="33" borderId="122" xfId="0" applyNumberFormat="1" applyFont="1" applyFill="1" applyBorder="1"/>
    <xf numFmtId="0" fontId="24" fillId="0" borderId="115" xfId="0" quotePrefix="1" applyFont="1" applyBorder="1" applyAlignment="1">
      <alignment vertical="center" wrapText="1"/>
    </xf>
    <xf numFmtId="281" fontId="21" fillId="33" borderId="116" xfId="0" applyNumberFormat="1" applyFont="1" applyFill="1" applyBorder="1" applyAlignment="1">
      <alignment vertical="center"/>
    </xf>
    <xf numFmtId="177" fontId="24" fillId="33" borderId="116" xfId="55772" applyNumberFormat="1" applyFont="1" applyFill="1" applyBorder="1"/>
    <xf numFmtId="177" fontId="24" fillId="33" borderId="133" xfId="55772" applyNumberFormat="1" applyFont="1" applyFill="1" applyBorder="1"/>
    <xf numFmtId="43" fontId="24" fillId="33" borderId="0" xfId="55773" applyFont="1" applyFill="1" applyAlignment="1">
      <alignment vertical="center" wrapText="1"/>
    </xf>
    <xf numFmtId="178" fontId="211" fillId="33" borderId="0" xfId="0" applyNumberFormat="1" applyFont="1" applyFill="1" applyAlignment="1">
      <alignment horizontal="right" vertical="center" wrapText="1"/>
    </xf>
    <xf numFmtId="178" fontId="211" fillId="0" borderId="0" xfId="0" applyNumberFormat="1" applyFont="1" applyAlignment="1">
      <alignment horizontal="right" vertical="center" wrapText="1"/>
    </xf>
    <xf numFmtId="178" fontId="211" fillId="33" borderId="133" xfId="0" applyNumberFormat="1" applyFont="1" applyFill="1" applyBorder="1" applyAlignment="1">
      <alignment horizontal="right" vertical="center" wrapText="1"/>
    </xf>
    <xf numFmtId="3" fontId="176" fillId="33" borderId="133" xfId="0" applyNumberFormat="1" applyFont="1" applyFill="1" applyBorder="1"/>
    <xf numFmtId="257" fontId="24" fillId="33" borderId="0" xfId="53194" applyNumberFormat="1" applyFont="1" applyFill="1" applyBorder="1" applyAlignment="1">
      <alignment horizontal="right"/>
    </xf>
    <xf numFmtId="276" fontId="21" fillId="33" borderId="0" xfId="0" applyNumberFormat="1" applyFont="1" applyFill="1"/>
    <xf numFmtId="177" fontId="24" fillId="33" borderId="116" xfId="0" applyNumberFormat="1" applyFont="1" applyFill="1" applyBorder="1"/>
    <xf numFmtId="177" fontId="24" fillId="33" borderId="133" xfId="0" applyNumberFormat="1" applyFont="1" applyFill="1" applyBorder="1"/>
    <xf numFmtId="0" fontId="312" fillId="33" borderId="0" xfId="0" applyFont="1" applyFill="1" applyAlignment="1">
      <alignment horizontal="left" vertical="top"/>
    </xf>
    <xf numFmtId="258" fontId="176" fillId="33" borderId="0" xfId="35974" applyNumberFormat="1" applyFont="1" applyFill="1" applyAlignment="1">
      <alignment horizontal="right"/>
    </xf>
    <xf numFmtId="259" fontId="176" fillId="33" borderId="0" xfId="35974" applyNumberFormat="1" applyFont="1" applyFill="1" applyAlignment="1">
      <alignment horizontal="right"/>
    </xf>
    <xf numFmtId="0" fontId="26" fillId="33" borderId="0" xfId="0" applyFont="1" applyFill="1" applyAlignment="1">
      <alignment horizontal="left" vertical="center" wrapText="1" indent="3"/>
    </xf>
    <xf numFmtId="0" fontId="24" fillId="33" borderId="0" xfId="0" applyFont="1" applyFill="1" applyAlignment="1">
      <alignment horizontal="left" vertical="center" wrapText="1" indent="4"/>
    </xf>
    <xf numFmtId="0" fontId="211" fillId="33" borderId="0" xfId="0" applyFont="1" applyFill="1" applyAlignment="1">
      <alignment horizontal="left" vertical="center" wrapText="1" indent="5"/>
    </xf>
    <xf numFmtId="0" fontId="24" fillId="33" borderId="0" xfId="0" applyFont="1" applyFill="1" applyAlignment="1">
      <alignment horizontal="left" vertical="center" wrapText="1" indent="6"/>
    </xf>
    <xf numFmtId="0" fontId="24" fillId="0" borderId="0" xfId="0" applyFont="1" applyAlignment="1">
      <alignment horizontal="left" vertical="center" wrapText="1" indent="5"/>
    </xf>
    <xf numFmtId="0" fontId="211" fillId="33" borderId="0" xfId="0" applyFont="1" applyFill="1" applyAlignment="1">
      <alignment horizontal="left" vertical="center" wrapText="1" indent="7"/>
    </xf>
    <xf numFmtId="0" fontId="26" fillId="0" borderId="0" xfId="0" applyFont="1" applyAlignment="1">
      <alignment horizontal="left" vertical="center" wrapText="1" indent="3"/>
    </xf>
    <xf numFmtId="0" fontId="24" fillId="0" borderId="0" xfId="0" applyFont="1" applyAlignment="1">
      <alignment horizontal="left" vertical="center" wrapText="1" indent="3"/>
    </xf>
    <xf numFmtId="0" fontId="26" fillId="0" borderId="0" xfId="0" applyFont="1" applyAlignment="1">
      <alignment horizontal="left" vertical="center" wrapText="1" indent="2"/>
    </xf>
    <xf numFmtId="239" fontId="24" fillId="0" borderId="110" xfId="8454" applyNumberFormat="1" applyFont="1" applyBorder="1" applyAlignment="1" applyProtection="1">
      <alignment horizontal="left" vertical="top" wrapText="1"/>
      <protection locked="0"/>
    </xf>
    <xf numFmtId="3" fontId="24" fillId="0" borderId="110" xfId="8454" applyNumberFormat="1" applyFont="1" applyBorder="1" applyAlignment="1" applyProtection="1">
      <alignment horizontal="right" vertical="top"/>
      <protection locked="0"/>
    </xf>
    <xf numFmtId="3" fontId="24" fillId="0" borderId="113" xfId="8454" applyNumberFormat="1" applyFont="1" applyBorder="1" applyAlignment="1" applyProtection="1">
      <alignment horizontal="right" vertical="top"/>
      <protection locked="0"/>
    </xf>
    <xf numFmtId="3" fontId="24" fillId="0" borderId="112" xfId="8454" applyNumberFormat="1" applyFont="1" applyBorder="1" applyAlignment="1" applyProtection="1">
      <alignment horizontal="right" vertical="top"/>
      <protection locked="0"/>
    </xf>
    <xf numFmtId="3" fontId="24" fillId="33" borderId="110" xfId="8454" applyNumberFormat="1" applyFont="1" applyFill="1" applyBorder="1" applyAlignment="1" applyProtection="1">
      <alignment horizontal="right" vertical="top"/>
      <protection locked="0"/>
    </xf>
    <xf numFmtId="3" fontId="24" fillId="0" borderId="111" xfId="8454" applyNumberFormat="1" applyFont="1" applyBorder="1" applyAlignment="1" applyProtection="1">
      <alignment horizontal="right" vertical="top"/>
      <protection locked="0"/>
    </xf>
    <xf numFmtId="0" fontId="24" fillId="0" borderId="113" xfId="8454" applyFont="1" applyBorder="1" applyAlignment="1" applyProtection="1">
      <alignment horizontal="right" vertical="top"/>
      <protection locked="0"/>
    </xf>
    <xf numFmtId="0" fontId="24" fillId="0" borderId="110" xfId="8454" applyFont="1" applyBorder="1" applyAlignment="1" applyProtection="1">
      <alignment horizontal="right" vertical="top"/>
      <protection locked="0"/>
    </xf>
    <xf numFmtId="0" fontId="24" fillId="33" borderId="110" xfId="8454" applyFont="1" applyFill="1" applyBorder="1" applyAlignment="1" applyProtection="1">
      <alignment horizontal="right" vertical="top"/>
      <protection locked="0"/>
    </xf>
    <xf numFmtId="0" fontId="24" fillId="33" borderId="113" xfId="8454" applyFont="1" applyFill="1" applyBorder="1" applyAlignment="1" applyProtection="1">
      <alignment horizontal="right" vertical="top"/>
      <protection locked="0"/>
    </xf>
    <xf numFmtId="3" fontId="24" fillId="33" borderId="113" xfId="8454" applyNumberFormat="1" applyFont="1" applyFill="1" applyBorder="1" applyAlignment="1" applyProtection="1">
      <alignment horizontal="right" vertical="top"/>
      <protection locked="0"/>
    </xf>
    <xf numFmtId="0" fontId="24" fillId="0" borderId="112" xfId="8454" applyFont="1" applyBorder="1" applyAlignment="1" applyProtection="1">
      <alignment horizontal="right" vertical="top"/>
      <protection locked="0"/>
    </xf>
    <xf numFmtId="0" fontId="24" fillId="0" borderId="111" xfId="8454" applyFont="1" applyBorder="1" applyAlignment="1" applyProtection="1">
      <alignment horizontal="right" vertical="top"/>
      <protection locked="0"/>
    </xf>
    <xf numFmtId="0" fontId="22" fillId="0" borderId="122" xfId="0" applyFont="1" applyBorder="1" applyAlignment="1">
      <alignment horizontal="right" vertical="center" wrapText="1"/>
    </xf>
    <xf numFmtId="282" fontId="26" fillId="0" borderId="0" xfId="8454" applyNumberFormat="1" applyFont="1" applyProtection="1">
      <protection locked="0"/>
    </xf>
    <xf numFmtId="210" fontId="26" fillId="0" borderId="0" xfId="8454" applyNumberFormat="1" applyFont="1" applyProtection="1">
      <protection locked="0"/>
    </xf>
    <xf numFmtId="0" fontId="24" fillId="0" borderId="0" xfId="8454" applyFont="1" applyAlignment="1">
      <alignment horizontal="center"/>
    </xf>
    <xf numFmtId="0" fontId="24" fillId="0" borderId="0" xfId="8454" applyFont="1" applyAlignment="1" applyProtection="1">
      <alignment horizontal="center"/>
      <protection locked="0"/>
    </xf>
    <xf numFmtId="1" fontId="26" fillId="0" borderId="0" xfId="8454" applyNumberFormat="1" applyFont="1" applyAlignment="1" applyProtection="1">
      <alignment horizontal="center"/>
      <protection locked="0"/>
    </xf>
    <xf numFmtId="1" fontId="24" fillId="0" borderId="0" xfId="8454" applyNumberFormat="1" applyFont="1" applyAlignment="1">
      <alignment horizontal="center"/>
    </xf>
    <xf numFmtId="0" fontId="208" fillId="0" borderId="110" xfId="8454" applyFont="1" applyBorder="1" applyAlignment="1" applyProtection="1">
      <alignment horizontal="right" vertical="top"/>
      <protection locked="0"/>
    </xf>
    <xf numFmtId="0" fontId="18" fillId="0" borderId="0" xfId="0" applyFont="1" applyAlignment="1">
      <alignment horizontal="left"/>
    </xf>
    <xf numFmtId="245" fontId="358" fillId="0" borderId="133" xfId="35974" applyNumberFormat="1" applyFont="1" applyBorder="1" applyAlignment="1">
      <alignment horizontal="right"/>
    </xf>
    <xf numFmtId="170" fontId="358" fillId="0" borderId="0" xfId="35974" applyNumberFormat="1" applyFont="1" applyAlignment="1">
      <alignment horizontal="right" vertical="center"/>
    </xf>
    <xf numFmtId="170" fontId="358" fillId="33" borderId="122" xfId="35974" applyNumberFormat="1" applyFont="1" applyFill="1" applyBorder="1" applyAlignment="1">
      <alignment horizontal="right" vertical="center"/>
    </xf>
    <xf numFmtId="170" fontId="358" fillId="0" borderId="0" xfId="35974" applyNumberFormat="1" applyFont="1" applyAlignment="1">
      <alignment horizontal="right"/>
    </xf>
    <xf numFmtId="170" fontId="358" fillId="0" borderId="122" xfId="35974" applyNumberFormat="1" applyFont="1" applyBorder="1" applyAlignment="1">
      <alignment horizontal="right" vertical="center"/>
    </xf>
    <xf numFmtId="258" fontId="358" fillId="0" borderId="0" xfId="35974" applyNumberFormat="1" applyFont="1" applyAlignment="1">
      <alignment horizontal="right" vertical="center"/>
    </xf>
    <xf numFmtId="258" fontId="358" fillId="0" borderId="133" xfId="35974" applyNumberFormat="1" applyFont="1" applyBorder="1" applyAlignment="1">
      <alignment horizontal="right" vertical="center"/>
    </xf>
    <xf numFmtId="245" fontId="358" fillId="0" borderId="133" xfId="35974" quotePrefix="1" applyNumberFormat="1" applyFont="1" applyBorder="1" applyAlignment="1">
      <alignment horizontal="right"/>
    </xf>
    <xf numFmtId="2" fontId="359" fillId="0" borderId="0" xfId="0" applyNumberFormat="1" applyFont="1" applyAlignment="1">
      <alignment horizontal="right" vertical="top" wrapText="1"/>
    </xf>
    <xf numFmtId="259" fontId="359" fillId="0" borderId="0" xfId="0" applyNumberFormat="1" applyFont="1" applyAlignment="1">
      <alignment horizontal="right" vertical="top" wrapText="1"/>
    </xf>
    <xf numFmtId="259" fontId="359" fillId="33" borderId="0" xfId="0" applyNumberFormat="1" applyFont="1" applyFill="1" applyAlignment="1">
      <alignment horizontal="right" vertical="top" wrapText="1"/>
    </xf>
    <xf numFmtId="255" fontId="359" fillId="0" borderId="0" xfId="0" applyNumberFormat="1" applyFont="1" applyAlignment="1">
      <alignment horizontal="right" vertical="top" wrapText="1"/>
    </xf>
    <xf numFmtId="259" fontId="360" fillId="0" borderId="0" xfId="0" applyNumberFormat="1" applyFont="1" applyAlignment="1">
      <alignment horizontal="right" vertical="top" wrapText="1"/>
    </xf>
    <xf numFmtId="3" fontId="359" fillId="117" borderId="0" xfId="0" applyNumberFormat="1" applyFont="1" applyFill="1" applyAlignment="1">
      <alignment vertical="top" wrapText="1"/>
    </xf>
    <xf numFmtId="0" fontId="359" fillId="117" borderId="0" xfId="0" applyFont="1" applyFill="1" applyAlignment="1">
      <alignment vertical="top" wrapText="1"/>
    </xf>
    <xf numFmtId="174" fontId="359" fillId="0" borderId="0" xfId="0" applyNumberFormat="1" applyFont="1" applyAlignment="1">
      <alignment horizontal="right" vertical="top" wrapText="1"/>
    </xf>
    <xf numFmtId="245" fontId="358" fillId="0" borderId="133" xfId="35974" quotePrefix="1" applyNumberFormat="1" applyFont="1" applyBorder="1" applyAlignment="1">
      <alignment horizontal="right" vertical="center"/>
    </xf>
    <xf numFmtId="174" fontId="360" fillId="0" borderId="0" xfId="0" applyNumberFormat="1" applyFont="1" applyAlignment="1">
      <alignment horizontal="right" vertical="top" wrapText="1"/>
    </xf>
    <xf numFmtId="174" fontId="361" fillId="33" borderId="0" xfId="0" applyNumberFormat="1" applyFont="1" applyFill="1" applyAlignment="1">
      <alignment horizontal="right" vertical="top" wrapText="1"/>
    </xf>
    <xf numFmtId="245" fontId="358" fillId="0" borderId="133" xfId="35974" applyNumberFormat="1" applyFont="1" applyBorder="1" applyAlignment="1">
      <alignment horizontal="right" vertical="center"/>
    </xf>
    <xf numFmtId="3" fontId="359" fillId="33" borderId="133" xfId="0" applyNumberFormat="1" applyFont="1" applyFill="1" applyBorder="1"/>
    <xf numFmtId="3" fontId="359" fillId="33" borderId="0" xfId="0" applyNumberFormat="1" applyFont="1" applyFill="1"/>
    <xf numFmtId="169" fontId="358" fillId="0" borderId="0" xfId="35974" applyNumberFormat="1" applyFont="1" applyAlignment="1">
      <alignment horizontal="right"/>
    </xf>
    <xf numFmtId="169" fontId="362" fillId="0" borderId="0" xfId="35974" applyNumberFormat="1" applyFont="1" applyAlignment="1">
      <alignment horizontal="right"/>
    </xf>
    <xf numFmtId="245" fontId="358" fillId="0" borderId="0" xfId="35974" quotePrefix="1" applyNumberFormat="1" applyFont="1" applyAlignment="1">
      <alignment horizontal="right"/>
    </xf>
    <xf numFmtId="245" fontId="358" fillId="0" borderId="0" xfId="35974" applyNumberFormat="1" applyFont="1" applyAlignment="1">
      <alignment horizontal="right"/>
    </xf>
    <xf numFmtId="49" fontId="21" fillId="0" borderId="133" xfId="35974" quotePrefix="1" applyNumberFormat="1" applyFont="1" applyBorder="1" applyAlignment="1">
      <alignment horizontal="right"/>
    </xf>
    <xf numFmtId="245" fontId="358" fillId="0" borderId="0" xfId="35974" applyNumberFormat="1" applyFont="1" applyAlignment="1">
      <alignment horizontal="right" vertical="center"/>
    </xf>
    <xf numFmtId="245" fontId="358" fillId="0" borderId="0" xfId="35974" quotePrefix="1" applyNumberFormat="1" applyFont="1" applyAlignment="1">
      <alignment horizontal="right" vertical="center"/>
    </xf>
    <xf numFmtId="174" fontId="359" fillId="33" borderId="0" xfId="0" applyNumberFormat="1" applyFont="1" applyFill="1" applyAlignment="1">
      <alignment horizontal="left" vertical="top" wrapText="1"/>
    </xf>
    <xf numFmtId="174" fontId="359" fillId="33" borderId="116" xfId="0" applyNumberFormat="1" applyFont="1" applyFill="1" applyBorder="1" applyAlignment="1">
      <alignment horizontal="left" vertical="top" wrapText="1"/>
    </xf>
    <xf numFmtId="258" fontId="363" fillId="0" borderId="0" xfId="35974" applyNumberFormat="1" applyFont="1" applyAlignment="1">
      <alignment horizontal="right"/>
    </xf>
    <xf numFmtId="258" fontId="362" fillId="0" borderId="0" xfId="35974" applyNumberFormat="1" applyFont="1" applyAlignment="1">
      <alignment horizontal="right"/>
    </xf>
    <xf numFmtId="258" fontId="364" fillId="0" borderId="0" xfId="35974" applyNumberFormat="1" applyFont="1" applyAlignment="1">
      <alignment horizontal="right"/>
    </xf>
    <xf numFmtId="258" fontId="358" fillId="0" borderId="0" xfId="35974" applyNumberFormat="1" applyFont="1" applyAlignment="1">
      <alignment horizontal="right"/>
    </xf>
    <xf numFmtId="0" fontId="358" fillId="0" borderId="0" xfId="35681" applyFont="1" applyAlignment="1">
      <alignment horizontal="right"/>
    </xf>
    <xf numFmtId="0" fontId="21" fillId="0" borderId="0" xfId="35681" quotePrefix="1" applyFont="1" applyFill="1" applyBorder="1" applyAlignment="1">
      <alignment horizontal="right"/>
    </xf>
    <xf numFmtId="170" fontId="359" fillId="0" borderId="0" xfId="0" applyNumberFormat="1" applyFont="1"/>
    <xf numFmtId="0" fontId="101" fillId="0" borderId="0" xfId="35680" applyFont="1" applyAlignment="1">
      <alignment vertical="top"/>
    </xf>
    <xf numFmtId="3" fontId="26" fillId="0" borderId="0" xfId="8454" applyNumberFormat="1" applyFont="1" applyProtection="1">
      <protection locked="0"/>
    </xf>
    <xf numFmtId="0" fontId="365" fillId="0" borderId="110" xfId="8454" applyFont="1" applyBorder="1" applyAlignment="1" applyProtection="1">
      <alignment horizontal="right" vertical="top"/>
      <protection locked="0"/>
    </xf>
    <xf numFmtId="0" fontId="343" fillId="0" borderId="0" xfId="0" applyFont="1" applyAlignment="1">
      <alignment vertical="top" wrapText="1"/>
    </xf>
    <xf numFmtId="0" fontId="210" fillId="0" borderId="0" xfId="0" applyFont="1" applyAlignment="1">
      <alignment horizontal="center" vertical="top"/>
    </xf>
    <xf numFmtId="0" fontId="209" fillId="0" borderId="0" xfId="0" applyFont="1" applyAlignment="1">
      <alignment vertical="top"/>
    </xf>
    <xf numFmtId="0" fontId="208" fillId="0" borderId="0" xfId="0" applyFont="1" applyAlignment="1">
      <alignment horizontal="center" vertical="top"/>
    </xf>
    <xf numFmtId="0" fontId="210" fillId="0" borderId="0" xfId="0" applyFont="1" applyAlignment="1">
      <alignment vertical="top"/>
    </xf>
    <xf numFmtId="0" fontId="209" fillId="0" borderId="0" xfId="0" applyFont="1" applyAlignment="1">
      <alignment horizontal="left" vertical="top"/>
    </xf>
    <xf numFmtId="0" fontId="74" fillId="0" borderId="0" xfId="0" applyFont="1" applyAlignment="1">
      <alignment vertical="top"/>
    </xf>
    <xf numFmtId="0" fontId="281" fillId="0" borderId="0" xfId="0" applyFont="1" applyAlignment="1">
      <alignment vertical="top"/>
    </xf>
    <xf numFmtId="0" fontId="358" fillId="0" borderId="0" xfId="0" applyFont="1" applyAlignment="1" applyProtection="1">
      <alignment horizontal="left" wrapText="1"/>
      <protection locked="0"/>
    </xf>
    <xf numFmtId="0" fontId="358" fillId="0" borderId="0" xfId="0" applyFont="1" applyAlignment="1" applyProtection="1">
      <alignment wrapText="1"/>
      <protection locked="0"/>
    </xf>
    <xf numFmtId="0" fontId="358" fillId="0" borderId="122" xfId="0" applyFont="1" applyBorder="1" applyAlignment="1" applyProtection="1">
      <alignment wrapText="1"/>
      <protection locked="0"/>
    </xf>
    <xf numFmtId="0" fontId="358" fillId="0" borderId="0" xfId="0" applyFont="1" applyAlignment="1" applyProtection="1">
      <alignment horizontal="left" wrapText="1" indent="1"/>
      <protection locked="0"/>
    </xf>
    <xf numFmtId="0" fontId="358" fillId="0" borderId="122" xfId="0" applyFont="1" applyBorder="1" applyProtection="1">
      <protection locked="0"/>
    </xf>
    <xf numFmtId="0" fontId="358" fillId="0" borderId="0" xfId="0" applyFont="1" applyProtection="1">
      <protection locked="0"/>
    </xf>
    <xf numFmtId="0" fontId="358" fillId="0" borderId="116" xfId="0" applyFont="1" applyBorder="1" applyProtection="1">
      <protection locked="0"/>
    </xf>
    <xf numFmtId="0" fontId="21" fillId="0" borderId="0" xfId="305" applyFont="1" applyAlignment="1">
      <alignment horizontal="left" vertical="center" wrapText="1"/>
    </xf>
    <xf numFmtId="49" fontId="21" fillId="0" borderId="0" xfId="305" quotePrefix="1" applyNumberFormat="1" applyFont="1" applyAlignment="1">
      <alignment horizontal="right" vertical="center"/>
    </xf>
    <xf numFmtId="0" fontId="29" fillId="0" borderId="0" xfId="8454" applyFont="1" applyProtection="1">
      <protection locked="0"/>
    </xf>
    <xf numFmtId="176" fontId="24" fillId="33" borderId="116" xfId="0" applyNumberFormat="1" applyFont="1" applyFill="1" applyBorder="1" applyAlignment="1">
      <alignment horizontal="right" vertical="center" wrapText="1"/>
    </xf>
    <xf numFmtId="169" fontId="21" fillId="0" borderId="116" xfId="35974" applyNumberFormat="1" applyFont="1" applyBorder="1" applyAlignment="1">
      <alignment horizontal="right" vertical="center"/>
    </xf>
    <xf numFmtId="1" fontId="21" fillId="33" borderId="122" xfId="35947" applyNumberFormat="1" applyFont="1" applyFill="1" applyBorder="1" applyAlignment="1" applyProtection="1">
      <alignment horizontal="right" vertical="center"/>
      <protection locked="0"/>
    </xf>
    <xf numFmtId="0" fontId="290" fillId="0" borderId="0" xfId="0" applyFont="1"/>
    <xf numFmtId="0" fontId="0" fillId="0" borderId="0" xfId="0" applyAlignment="1">
      <alignment horizontal="center" vertical="top"/>
    </xf>
    <xf numFmtId="0" fontId="292" fillId="0" borderId="133" xfId="0" applyFont="1" applyBorder="1" applyAlignment="1">
      <alignment vertical="center"/>
    </xf>
    <xf numFmtId="0" fontId="292" fillId="0" borderId="0" xfId="0" applyFont="1" applyAlignment="1">
      <alignment vertical="center"/>
    </xf>
    <xf numFmtId="0" fontId="292" fillId="0" borderId="135" xfId="0" applyFont="1" applyBorder="1" applyAlignment="1">
      <alignment vertical="center"/>
    </xf>
    <xf numFmtId="0" fontId="21" fillId="0" borderId="133" xfId="0" applyFont="1" applyBorder="1" applyAlignment="1">
      <alignment horizontal="center" vertical="center"/>
    </xf>
    <xf numFmtId="0" fontId="21" fillId="0" borderId="135" xfId="0" applyFont="1" applyBorder="1" applyAlignment="1">
      <alignment horizontal="center"/>
    </xf>
    <xf numFmtId="0" fontId="283" fillId="0" borderId="0" xfId="6876" applyFont="1" applyFill="1" applyAlignment="1" applyProtection="1">
      <alignment horizontal="right" vertical="top"/>
    </xf>
    <xf numFmtId="0" fontId="176" fillId="0" borderId="133" xfId="0" applyFont="1" applyBorder="1" applyAlignment="1">
      <alignment vertical="center"/>
    </xf>
    <xf numFmtId="0" fontId="24" fillId="33" borderId="135" xfId="0" applyFont="1" applyFill="1" applyBorder="1" applyAlignment="1">
      <alignment horizontal="center" vertical="center" wrapText="1"/>
    </xf>
    <xf numFmtId="0" fontId="21" fillId="0" borderId="133" xfId="0" applyFont="1" applyBorder="1" applyAlignment="1">
      <alignment horizontal="center"/>
    </xf>
    <xf numFmtId="0" fontId="24" fillId="33" borderId="135" xfId="0" applyFont="1" applyFill="1" applyBorder="1"/>
    <xf numFmtId="172" fontId="24" fillId="33" borderId="0" xfId="0" applyNumberFormat="1" applyFont="1" applyFill="1" applyAlignment="1">
      <alignment vertical="top"/>
    </xf>
    <xf numFmtId="0" fontId="22" fillId="33" borderId="0" xfId="0" applyFont="1" applyFill="1" applyAlignment="1">
      <alignment vertical="top"/>
    </xf>
    <xf numFmtId="0" fontId="290" fillId="0" borderId="0" xfId="0" applyFont="1" applyAlignment="1">
      <alignment vertical="top"/>
    </xf>
    <xf numFmtId="172" fontId="24" fillId="0" borderId="0" xfId="0" applyNumberFormat="1" applyFont="1" applyAlignment="1">
      <alignment vertical="top"/>
    </xf>
    <xf numFmtId="3" fontId="202" fillId="0" borderId="0" xfId="0" applyNumberFormat="1" applyFont="1" applyAlignment="1">
      <alignment vertical="top"/>
    </xf>
    <xf numFmtId="0" fontId="14" fillId="0" borderId="0" xfId="0" applyFont="1" applyAlignment="1">
      <alignment vertical="top"/>
    </xf>
    <xf numFmtId="0" fontId="24" fillId="33" borderId="0" xfId="0" applyFont="1" applyFill="1" applyAlignment="1">
      <alignment horizontal="left" vertical="top" wrapText="1" indent="2"/>
    </xf>
    <xf numFmtId="0" fontId="24" fillId="33" borderId="135" xfId="0" applyFont="1" applyFill="1" applyBorder="1" applyAlignment="1">
      <alignment horizontal="right" vertical="center" wrapText="1"/>
    </xf>
    <xf numFmtId="0" fontId="24" fillId="0" borderId="135" xfId="0" applyFont="1" applyBorder="1" applyAlignment="1">
      <alignment horizontal="right" vertical="center" wrapText="1"/>
    </xf>
    <xf numFmtId="0" fontId="211" fillId="33" borderId="0" xfId="0" applyFont="1" applyFill="1" applyAlignment="1">
      <alignment horizontal="left" vertical="top" wrapText="1" indent="3"/>
    </xf>
    <xf numFmtId="0" fontId="369" fillId="0" borderId="0" xfId="0" applyFont="1"/>
    <xf numFmtId="0" fontId="370" fillId="0" borderId="0" xfId="0" applyFont="1"/>
    <xf numFmtId="0" fontId="371" fillId="0" borderId="0" xfId="0" quotePrefix="1" applyFont="1"/>
    <xf numFmtId="0" fontId="372" fillId="0" borderId="0" xfId="0" applyFont="1"/>
    <xf numFmtId="0" fontId="374" fillId="0" borderId="0" xfId="0" applyFont="1"/>
    <xf numFmtId="0" fontId="373" fillId="0" borderId="0" xfId="0" applyFont="1" applyAlignment="1">
      <alignment horizontal="left"/>
    </xf>
    <xf numFmtId="0" fontId="374" fillId="0" borderId="0" xfId="0" applyFont="1" applyAlignment="1">
      <alignment horizontal="left"/>
    </xf>
    <xf numFmtId="0" fontId="375" fillId="0" borderId="0" xfId="0" applyFont="1"/>
    <xf numFmtId="0" fontId="376" fillId="0" borderId="0" xfId="0" applyFont="1"/>
    <xf numFmtId="0" fontId="377" fillId="0" borderId="0" xfId="0" applyFont="1"/>
    <xf numFmtId="11" fontId="336" fillId="33" borderId="0" xfId="0" applyNumberFormat="1" applyFont="1" applyFill="1"/>
    <xf numFmtId="11" fontId="21" fillId="33" borderId="0" xfId="0" applyNumberFormat="1" applyFont="1" applyFill="1"/>
    <xf numFmtId="283" fontId="21" fillId="33" borderId="0" xfId="0" applyNumberFormat="1" applyFont="1" applyFill="1"/>
    <xf numFmtId="169" fontId="22" fillId="33" borderId="0" xfId="0" applyNumberFormat="1" applyFont="1" applyFill="1"/>
    <xf numFmtId="0" fontId="379" fillId="33" borderId="0" xfId="0" applyFont="1" applyFill="1"/>
    <xf numFmtId="169" fontId="0" fillId="0" borderId="0" xfId="0" applyNumberFormat="1"/>
    <xf numFmtId="0" fontId="378" fillId="0" borderId="0" xfId="0" applyFont="1"/>
    <xf numFmtId="245" fontId="381" fillId="0" borderId="0" xfId="35974" quotePrefix="1" applyNumberFormat="1" applyFont="1" applyBorder="1" applyAlignment="1">
      <alignment horizontal="right" vertical="center"/>
    </xf>
    <xf numFmtId="245" fontId="381" fillId="0" borderId="0" xfId="35974" applyNumberFormat="1" applyFont="1" applyBorder="1" applyAlignment="1">
      <alignment horizontal="right" vertical="center"/>
    </xf>
    <xf numFmtId="0" fontId="382" fillId="0" borderId="0" xfId="0" applyFont="1" applyAlignment="1">
      <alignment horizontal="right" vertical="center" wrapText="1"/>
    </xf>
    <xf numFmtId="0" fontId="382" fillId="0" borderId="0" xfId="0" applyFont="1" applyAlignment="1">
      <alignment vertical="center" wrapText="1"/>
    </xf>
    <xf numFmtId="169" fontId="382" fillId="0" borderId="0" xfId="35974" applyNumberFormat="1" applyFont="1" applyBorder="1" applyAlignment="1">
      <alignment horizontal="right"/>
    </xf>
    <xf numFmtId="0" fontId="381" fillId="0" borderId="0" xfId="0" applyFont="1" applyAlignment="1">
      <alignment horizontal="right" vertical="center" wrapText="1"/>
    </xf>
    <xf numFmtId="0" fontId="381" fillId="0" borderId="0" xfId="0" applyFont="1" applyAlignment="1">
      <alignment vertical="center" wrapText="1"/>
    </xf>
    <xf numFmtId="169" fontId="381" fillId="0" borderId="0" xfId="35974" applyNumberFormat="1" applyFont="1" applyBorder="1" applyAlignment="1">
      <alignment horizontal="right"/>
    </xf>
    <xf numFmtId="0" fontId="381" fillId="0" borderId="0" xfId="0" applyFont="1" applyAlignment="1">
      <alignment horizontal="right" wrapText="1"/>
    </xf>
    <xf numFmtId="169" fontId="381" fillId="0" borderId="0" xfId="55773" applyNumberFormat="1" applyFont="1" applyFill="1" applyBorder="1" applyAlignment="1">
      <alignment horizontal="right" vertical="center" wrapText="1"/>
    </xf>
    <xf numFmtId="0" fontId="382" fillId="0" borderId="0" xfId="0" applyFont="1" applyAlignment="1">
      <alignment horizontal="right" wrapText="1"/>
    </xf>
    <xf numFmtId="190" fontId="0" fillId="0" borderId="0" xfId="0" applyNumberFormat="1"/>
    <xf numFmtId="169" fontId="358" fillId="0" borderId="0" xfId="55773" applyNumberFormat="1" applyFont="1" applyFill="1" applyAlignment="1">
      <alignment horizontal="right" vertical="center" wrapText="1"/>
    </xf>
    <xf numFmtId="190" fontId="202" fillId="0" borderId="0" xfId="0" applyNumberFormat="1" applyFont="1"/>
    <xf numFmtId="190" fontId="0" fillId="0" borderId="0" xfId="55773" applyNumberFormat="1" applyFont="1" applyFill="1"/>
    <xf numFmtId="0" fontId="383" fillId="0" borderId="0" xfId="0" applyFont="1"/>
    <xf numFmtId="177" fontId="24" fillId="0" borderId="0" xfId="0" applyNumberFormat="1" applyFont="1"/>
    <xf numFmtId="241" fontId="24" fillId="0" borderId="0" xfId="55773" applyNumberFormat="1" applyFont="1" applyFill="1" applyBorder="1"/>
    <xf numFmtId="241" fontId="24" fillId="0" borderId="133" xfId="55773" applyNumberFormat="1" applyFont="1" applyFill="1" applyBorder="1"/>
    <xf numFmtId="2" fontId="24" fillId="0" borderId="133" xfId="0" applyNumberFormat="1" applyFont="1" applyBorder="1"/>
    <xf numFmtId="43" fontId="384" fillId="33" borderId="0" xfId="0" applyNumberFormat="1" applyFont="1" applyFill="1"/>
    <xf numFmtId="241" fontId="384" fillId="0" borderId="0" xfId="55773" applyNumberFormat="1" applyFont="1" applyFill="1"/>
    <xf numFmtId="2" fontId="384" fillId="0" borderId="0" xfId="0" applyNumberFormat="1" applyFont="1"/>
    <xf numFmtId="241" fontId="384" fillId="0" borderId="133" xfId="55773" applyNumberFormat="1" applyFont="1" applyFill="1" applyBorder="1"/>
    <xf numFmtId="2" fontId="384" fillId="0" borderId="133" xfId="0" applyNumberFormat="1" applyFont="1" applyBorder="1"/>
    <xf numFmtId="0" fontId="384" fillId="33" borderId="0" xfId="0" applyFont="1" applyFill="1"/>
    <xf numFmtId="0" fontId="329" fillId="0" borderId="0" xfId="0" applyFont="1"/>
    <xf numFmtId="0" fontId="21" fillId="0" borderId="122" xfId="0" applyFont="1" applyBorder="1" applyAlignment="1">
      <alignment horizontal="center" vertical="top" wrapText="1"/>
    </xf>
    <xf numFmtId="174" fontId="24" fillId="0" borderId="0" xfId="55773" applyNumberFormat="1" applyFont="1" applyFill="1"/>
    <xf numFmtId="0" fontId="21" fillId="0" borderId="133" xfId="0" applyFont="1" applyBorder="1" applyAlignment="1">
      <alignment horizontal="left" vertical="top" wrapText="1"/>
    </xf>
    <xf numFmtId="0" fontId="24" fillId="0" borderId="133" xfId="0" applyFont="1" applyBorder="1" applyAlignment="1">
      <alignment horizontal="right" vertical="top" wrapText="1"/>
    </xf>
    <xf numFmtId="0" fontId="21" fillId="0" borderId="133" xfId="35680" applyFont="1" applyBorder="1">
      <alignment vertical="center"/>
    </xf>
    <xf numFmtId="0" fontId="26" fillId="0" borderId="112" xfId="8454" applyFont="1" applyBorder="1" applyAlignment="1" applyProtection="1">
      <alignment horizontal="center" vertical="center"/>
      <protection locked="0"/>
    </xf>
    <xf numFmtId="43" fontId="24" fillId="0" borderId="0" xfId="55773" applyFont="1" applyAlignment="1">
      <alignment vertical="top"/>
    </xf>
    <xf numFmtId="43" fontId="24" fillId="0" borderId="0" xfId="8454" applyNumberFormat="1" applyFont="1" applyAlignment="1">
      <alignment vertical="top"/>
    </xf>
    <xf numFmtId="0" fontId="385" fillId="0" borderId="0" xfId="0" applyFont="1" applyAlignment="1">
      <alignment horizontal="left" vertical="top"/>
    </xf>
    <xf numFmtId="0" fontId="385" fillId="0" borderId="0" xfId="0" applyFont="1"/>
    <xf numFmtId="0" fontId="385" fillId="0" borderId="0" xfId="0" applyFont="1" applyAlignment="1">
      <alignment horizontal="left"/>
    </xf>
    <xf numFmtId="0" fontId="385" fillId="0" borderId="0" xfId="0" applyFont="1" applyAlignment="1">
      <alignment horizontal="left" vertical="center"/>
    </xf>
    <xf numFmtId="0" fontId="385" fillId="0" borderId="133" xfId="0" applyFont="1" applyBorder="1" applyAlignment="1">
      <alignment horizontal="left" vertical="top"/>
    </xf>
    <xf numFmtId="11" fontId="320" fillId="33" borderId="0" xfId="0" applyNumberFormat="1" applyFont="1" applyFill="1"/>
    <xf numFmtId="3" fontId="386" fillId="0" borderId="0" xfId="55767" applyFont="1" applyFill="1" applyBorder="1" applyAlignment="1">
      <protection locked="0"/>
    </xf>
    <xf numFmtId="3" fontId="386" fillId="33" borderId="135" xfId="53194" applyNumberFormat="1" applyFont="1" applyFill="1" applyBorder="1"/>
    <xf numFmtId="3" fontId="386" fillId="33" borderId="0" xfId="53194" applyNumberFormat="1" applyFont="1" applyFill="1"/>
    <xf numFmtId="3" fontId="387" fillId="33" borderId="0" xfId="0" applyNumberFormat="1" applyFont="1" applyFill="1"/>
    <xf numFmtId="3" fontId="388" fillId="33" borderId="0" xfId="53194" applyNumberFormat="1" applyFont="1" applyFill="1"/>
    <xf numFmtId="3" fontId="389" fillId="33" borderId="0" xfId="0" applyNumberFormat="1" applyFont="1" applyFill="1"/>
    <xf numFmtId="3" fontId="388" fillId="33" borderId="0" xfId="53194" applyNumberFormat="1" applyFont="1" applyFill="1" applyAlignment="1">
      <alignment wrapText="1"/>
    </xf>
    <xf numFmtId="3" fontId="389" fillId="33" borderId="0" xfId="0" applyNumberFormat="1" applyFont="1" applyFill="1" applyAlignment="1">
      <alignment wrapText="1"/>
    </xf>
    <xf numFmtId="3" fontId="386" fillId="33" borderId="0" xfId="53194" applyNumberFormat="1" applyFont="1" applyFill="1" applyAlignment="1">
      <alignment wrapText="1"/>
    </xf>
    <xf numFmtId="3" fontId="388" fillId="33" borderId="0" xfId="53194" applyNumberFormat="1" applyFont="1" applyFill="1" applyAlignment="1"/>
    <xf numFmtId="3" fontId="390" fillId="33" borderId="0" xfId="0" applyNumberFormat="1" applyFont="1" applyFill="1"/>
    <xf numFmtId="3" fontId="390" fillId="33" borderId="0" xfId="0" applyNumberFormat="1" applyFont="1" applyFill="1" applyAlignment="1">
      <alignment wrapText="1"/>
    </xf>
    <xf numFmtId="3" fontId="386" fillId="33" borderId="133" xfId="53194" applyNumberFormat="1" applyFont="1" applyFill="1" applyBorder="1"/>
    <xf numFmtId="3" fontId="386" fillId="33" borderId="122" xfId="53194" applyNumberFormat="1" applyFont="1" applyFill="1" applyBorder="1"/>
    <xf numFmtId="169" fontId="386" fillId="33" borderId="122" xfId="53194" applyNumberFormat="1" applyFont="1" applyFill="1" applyBorder="1"/>
    <xf numFmtId="169" fontId="386" fillId="33" borderId="0" xfId="53194" applyNumberFormat="1" applyFont="1" applyFill="1"/>
    <xf numFmtId="169" fontId="386" fillId="33" borderId="0" xfId="53194" applyNumberFormat="1" applyFont="1" applyFill="1" applyAlignment="1">
      <alignment wrapText="1"/>
    </xf>
    <xf numFmtId="169" fontId="388" fillId="33" borderId="0" xfId="53194" applyNumberFormat="1" applyFont="1" applyFill="1" applyAlignment="1">
      <alignment wrapText="1"/>
    </xf>
    <xf numFmtId="169" fontId="388" fillId="0" borderId="0" xfId="53194" applyNumberFormat="1" applyFont="1"/>
    <xf numFmtId="169" fontId="388" fillId="33" borderId="0" xfId="53194" applyNumberFormat="1" applyFont="1" applyFill="1"/>
    <xf numFmtId="169" fontId="386" fillId="33" borderId="135" xfId="53194" applyNumberFormat="1" applyFont="1" applyFill="1" applyBorder="1"/>
    <xf numFmtId="43" fontId="386" fillId="33" borderId="0" xfId="0" applyNumberFormat="1" applyFont="1" applyFill="1" applyAlignment="1">
      <alignment horizontal="right"/>
    </xf>
    <xf numFmtId="43" fontId="386" fillId="33" borderId="122" xfId="0" applyNumberFormat="1" applyFont="1" applyFill="1" applyBorder="1" applyAlignment="1">
      <alignment horizontal="right"/>
    </xf>
    <xf numFmtId="164" fontId="386" fillId="0" borderId="0" xfId="0" applyNumberFormat="1" applyFont="1" applyAlignment="1">
      <alignment vertical="top"/>
    </xf>
    <xf numFmtId="258" fontId="21" fillId="0" borderId="122" xfId="0" applyNumberFormat="1" applyFont="1" applyBorder="1" applyAlignment="1">
      <alignment horizontal="right"/>
    </xf>
    <xf numFmtId="170" fontId="386" fillId="33" borderId="0" xfId="35974" applyNumberFormat="1" applyFont="1" applyFill="1" applyAlignment="1">
      <alignment horizontal="right"/>
    </xf>
    <xf numFmtId="174" fontId="385" fillId="0" borderId="0" xfId="0" applyNumberFormat="1" applyFont="1" applyAlignment="1">
      <alignment horizontal="right" vertical="top" wrapText="1"/>
    </xf>
    <xf numFmtId="259" fontId="385" fillId="33" borderId="0" xfId="0" applyNumberFormat="1" applyFont="1" applyFill="1" applyAlignment="1">
      <alignment horizontal="right" vertical="top" wrapText="1"/>
    </xf>
    <xf numFmtId="259" fontId="385" fillId="0" borderId="0" xfId="0" applyNumberFormat="1" applyFont="1" applyAlignment="1">
      <alignment horizontal="right" vertical="top" wrapText="1"/>
    </xf>
    <xf numFmtId="170" fontId="386" fillId="33" borderId="133" xfId="35975" applyNumberFormat="1" applyFont="1" applyFill="1" applyBorder="1" applyAlignment="1" applyProtection="1">
      <alignment horizontal="right"/>
      <protection locked="0"/>
    </xf>
    <xf numFmtId="9" fontId="254" fillId="0" borderId="0" xfId="55772" applyFont="1" applyAlignment="1">
      <alignment horizontal="right"/>
    </xf>
    <xf numFmtId="257" fontId="254" fillId="0" borderId="0" xfId="0" applyNumberFormat="1" applyFont="1" applyAlignment="1">
      <alignment horizontal="right"/>
    </xf>
    <xf numFmtId="257" fontId="391" fillId="0" borderId="0" xfId="0" applyNumberFormat="1" applyFont="1" applyAlignment="1">
      <alignment horizontal="right"/>
    </xf>
    <xf numFmtId="284" fontId="391" fillId="0" borderId="0" xfId="55772" applyNumberFormat="1" applyFont="1" applyAlignment="1">
      <alignment horizontal="right"/>
    </xf>
    <xf numFmtId="269" fontId="392" fillId="0" borderId="0" xfId="55773" applyNumberFormat="1" applyFont="1"/>
    <xf numFmtId="285" fontId="26" fillId="0" borderId="0" xfId="8454" applyNumberFormat="1" applyFont="1" applyProtection="1">
      <protection locked="0"/>
    </xf>
    <xf numFmtId="0" fontId="24" fillId="0" borderId="110" xfId="8454" applyFont="1" applyBorder="1" applyAlignment="1" applyProtection="1">
      <alignment horizontal="right" vertical="top" wrapText="1"/>
      <protection locked="0"/>
    </xf>
    <xf numFmtId="210" fontId="24" fillId="0" borderId="0" xfId="8454" applyNumberFormat="1" applyFont="1" applyAlignment="1">
      <alignment horizontal="center"/>
    </xf>
    <xf numFmtId="3" fontId="359" fillId="0" borderId="110" xfId="8454" applyNumberFormat="1" applyFont="1" applyBorder="1" applyAlignment="1" applyProtection="1">
      <alignment horizontal="right" vertical="top"/>
      <protection locked="0"/>
    </xf>
    <xf numFmtId="0" fontId="337" fillId="0" borderId="110" xfId="6879" applyFont="1" applyFill="1" applyBorder="1" applyAlignment="1" applyProtection="1">
      <alignment vertical="top" wrapText="1"/>
      <protection locked="0"/>
    </xf>
    <xf numFmtId="0" fontId="385" fillId="0" borderId="0" xfId="8454" applyFont="1" applyAlignment="1">
      <alignment vertical="top"/>
    </xf>
    <xf numFmtId="0" fontId="24" fillId="0" borderId="110" xfId="8454" applyFont="1" applyBorder="1" applyAlignment="1" applyProtection="1">
      <alignment horizontal="left" vertical="top" wrapText="1"/>
      <protection locked="0"/>
    </xf>
    <xf numFmtId="3" fontId="21" fillId="0" borderId="113" xfId="8454" applyNumberFormat="1" applyFont="1" applyBorder="1" applyAlignment="1" applyProtection="1">
      <alignment horizontal="right" vertical="top"/>
      <protection locked="0"/>
    </xf>
    <xf numFmtId="3" fontId="21" fillId="0" borderId="110" xfId="8454" applyNumberFormat="1" applyFont="1" applyBorder="1" applyAlignment="1" applyProtection="1">
      <alignment horizontal="right" vertical="top"/>
      <protection locked="0"/>
    </xf>
    <xf numFmtId="3" fontId="24" fillId="0" borderId="119" xfId="8454" applyNumberFormat="1" applyFont="1" applyBorder="1" applyAlignment="1" applyProtection="1">
      <alignment horizontal="right" vertical="top"/>
      <protection locked="0"/>
    </xf>
    <xf numFmtId="3" fontId="24" fillId="0" borderId="120" xfId="8454" applyNumberFormat="1" applyFont="1" applyBorder="1" applyAlignment="1" applyProtection="1">
      <alignment horizontal="right" vertical="top"/>
      <protection locked="0"/>
    </xf>
    <xf numFmtId="1" fontId="24" fillId="0" borderId="113" xfId="8454" applyNumberFormat="1" applyFont="1" applyBorder="1" applyAlignment="1" applyProtection="1">
      <alignment horizontal="right" vertical="top"/>
      <protection locked="0"/>
    </xf>
    <xf numFmtId="43" fontId="24" fillId="0" borderId="0" xfId="55773" applyFont="1" applyFill="1" applyAlignment="1">
      <alignment vertical="top"/>
    </xf>
    <xf numFmtId="9" fontId="21" fillId="33" borderId="0" xfId="35678" applyFont="1" applyFill="1" applyBorder="1" applyAlignment="1">
      <alignment vertical="center"/>
    </xf>
    <xf numFmtId="3" fontId="21" fillId="33" borderId="0" xfId="35680" applyNumberFormat="1" applyFont="1" applyFill="1">
      <alignment vertical="center"/>
    </xf>
    <xf numFmtId="11" fontId="215" fillId="33" borderId="0" xfId="0" applyNumberFormat="1" applyFont="1" applyFill="1"/>
    <xf numFmtId="0" fontId="215" fillId="33" borderId="0" xfId="0" applyFont="1" applyFill="1"/>
    <xf numFmtId="3" fontId="386" fillId="33" borderId="0" xfId="35680" applyNumberFormat="1" applyFont="1" applyFill="1">
      <alignment vertical="center"/>
    </xf>
    <xf numFmtId="169" fontId="386" fillId="0" borderId="0" xfId="35974" applyNumberFormat="1" applyFont="1" applyAlignment="1">
      <alignment horizontal="right"/>
    </xf>
    <xf numFmtId="169" fontId="393" fillId="0" borderId="122" xfId="35974" applyNumberFormat="1" applyFont="1" applyBorder="1" applyAlignment="1">
      <alignment horizontal="right"/>
    </xf>
    <xf numFmtId="174" fontId="386" fillId="33" borderId="0" xfId="0" applyNumberFormat="1" applyFont="1" applyFill="1" applyAlignment="1">
      <alignment horizontal="left" vertical="top"/>
    </xf>
    <xf numFmtId="0" fontId="24" fillId="0" borderId="0" xfId="0" applyFont="1" applyAlignment="1">
      <alignment horizontal="left" vertical="top" wrapText="1" indent="1"/>
    </xf>
    <xf numFmtId="172" fontId="24" fillId="0" borderId="0" xfId="0" applyNumberFormat="1" applyFont="1" applyAlignment="1">
      <alignment vertical="center"/>
    </xf>
    <xf numFmtId="172" fontId="385" fillId="0" borderId="0" xfId="0" applyNumberFormat="1" applyFont="1"/>
    <xf numFmtId="3" fontId="386" fillId="0" borderId="0" xfId="0" applyNumberFormat="1" applyFont="1" applyAlignment="1">
      <alignment horizontal="right" vertical="center" wrapText="1"/>
    </xf>
    <xf numFmtId="3" fontId="74" fillId="0" borderId="0" xfId="0" applyNumberFormat="1" applyFont="1"/>
    <xf numFmtId="3" fontId="394" fillId="0" borderId="0" xfId="0" applyNumberFormat="1" applyFont="1"/>
    <xf numFmtId="241" fontId="21" fillId="0" borderId="0" xfId="55773" applyNumberFormat="1" applyFont="1" applyFill="1" applyBorder="1" applyAlignment="1">
      <alignment horizontal="center" vertical="center" wrapText="1"/>
    </xf>
    <xf numFmtId="170" fontId="21" fillId="0" borderId="116" xfId="35975" applyNumberFormat="1" applyFont="1" applyBorder="1" applyAlignment="1" applyProtection="1">
      <alignment horizontal="right"/>
      <protection locked="0"/>
    </xf>
    <xf numFmtId="9" fontId="21" fillId="33" borderId="0" xfId="55772" applyFont="1" applyFill="1"/>
    <xf numFmtId="11" fontId="24" fillId="33" borderId="0" xfId="0" applyNumberFormat="1" applyFont="1" applyFill="1"/>
    <xf numFmtId="0" fontId="385" fillId="33" borderId="0" xfId="0" applyFont="1" applyFill="1"/>
    <xf numFmtId="0" fontId="0" fillId="0" borderId="135" xfId="0" applyBorder="1" applyAlignment="1">
      <alignment wrapText="1"/>
    </xf>
    <xf numFmtId="0" fontId="386" fillId="33" borderId="135" xfId="0" applyFont="1" applyFill="1" applyBorder="1" applyAlignment="1">
      <alignment horizontal="right" vertical="center" wrapText="1"/>
    </xf>
    <xf numFmtId="0" fontId="386" fillId="33" borderId="135" xfId="0" applyFont="1" applyFill="1" applyBorder="1" applyAlignment="1">
      <alignment horizontal="center" wrapText="1"/>
    </xf>
    <xf numFmtId="11" fontId="0" fillId="33" borderId="0" xfId="0" applyNumberFormat="1" applyFill="1"/>
    <xf numFmtId="11" fontId="280" fillId="33" borderId="0" xfId="0" applyNumberFormat="1" applyFont="1" applyFill="1"/>
    <xf numFmtId="9" fontId="24" fillId="33" borderId="0" xfId="55772" applyFont="1" applyFill="1"/>
    <xf numFmtId="169" fontId="176" fillId="33" borderId="0" xfId="35974" applyNumberFormat="1" applyFont="1" applyFill="1" applyAlignment="1">
      <alignment horizontal="right"/>
    </xf>
    <xf numFmtId="0" fontId="0" fillId="0" borderId="135" xfId="0" applyBorder="1"/>
    <xf numFmtId="255" fontId="24" fillId="33" borderId="0" xfId="0" applyNumberFormat="1" applyFont="1" applyFill="1" applyAlignment="1">
      <alignment horizontal="right" vertical="top" wrapText="1"/>
    </xf>
    <xf numFmtId="259" fontId="347" fillId="33" borderId="0" xfId="0" applyNumberFormat="1" applyFont="1" applyFill="1" applyAlignment="1">
      <alignment horizontal="right" vertical="top" wrapText="1"/>
    </xf>
    <xf numFmtId="259" fontId="358" fillId="33" borderId="0" xfId="0" applyNumberFormat="1" applyFont="1" applyFill="1" applyAlignment="1">
      <alignment horizontal="right" vertical="top" wrapText="1"/>
    </xf>
    <xf numFmtId="241" fontId="26" fillId="0" borderId="0" xfId="55773" applyNumberFormat="1" applyFont="1"/>
    <xf numFmtId="241" fontId="26" fillId="33" borderId="0" xfId="55773" applyNumberFormat="1" applyFont="1" applyFill="1"/>
    <xf numFmtId="10" fontId="24" fillId="0" borderId="0" xfId="55772" applyNumberFormat="1" applyFont="1" applyFill="1"/>
    <xf numFmtId="10" fontId="378" fillId="0" borderId="0" xfId="55772" applyNumberFormat="1" applyFont="1" applyFill="1"/>
    <xf numFmtId="258" fontId="21" fillId="0" borderId="122" xfId="6213" applyNumberFormat="1" applyFont="1" applyFill="1" applyBorder="1"/>
    <xf numFmtId="0" fontId="21" fillId="0" borderId="0" xfId="0" applyFont="1" applyAlignment="1">
      <alignment vertical="top" wrapText="1"/>
    </xf>
    <xf numFmtId="241" fontId="0" fillId="0" borderId="0" xfId="55773" applyNumberFormat="1" applyFont="1"/>
    <xf numFmtId="169" fontId="21" fillId="33" borderId="0" xfId="35974" applyNumberFormat="1" applyFont="1" applyFill="1" applyBorder="1" applyAlignment="1">
      <alignment horizontal="right"/>
    </xf>
    <xf numFmtId="0" fontId="395" fillId="33" borderId="0" xfId="0" applyFont="1" applyFill="1" applyAlignment="1">
      <alignment horizontal="left" wrapText="1" indent="1"/>
    </xf>
    <xf numFmtId="2" fontId="173" fillId="33" borderId="0" xfId="0" applyNumberFormat="1" applyFont="1" applyFill="1"/>
    <xf numFmtId="10" fontId="378" fillId="33" borderId="0" xfId="55772" applyNumberFormat="1" applyFont="1" applyFill="1"/>
    <xf numFmtId="169" fontId="26" fillId="33" borderId="122" xfId="6213" applyNumberFormat="1" applyFont="1" applyFill="1" applyBorder="1"/>
    <xf numFmtId="258" fontId="22" fillId="33" borderId="122" xfId="6213" applyNumberFormat="1" applyFont="1" applyFill="1" applyBorder="1"/>
    <xf numFmtId="259" fontId="348" fillId="33" borderId="122" xfId="0" applyNumberFormat="1" applyFont="1" applyFill="1" applyBorder="1"/>
    <xf numFmtId="169" fontId="22" fillId="33" borderId="0" xfId="35974" applyNumberFormat="1" applyFont="1" applyFill="1" applyBorder="1" applyAlignment="1">
      <alignment horizontal="right"/>
    </xf>
    <xf numFmtId="169" fontId="176" fillId="33" borderId="0" xfId="35974" applyNumberFormat="1" applyFont="1" applyFill="1" applyBorder="1" applyAlignment="1">
      <alignment horizontal="right"/>
    </xf>
    <xf numFmtId="0" fontId="359" fillId="33" borderId="0" xfId="0" applyFont="1" applyFill="1"/>
    <xf numFmtId="169" fontId="22" fillId="33" borderId="133" xfId="35974" applyNumberFormat="1" applyFont="1" applyFill="1" applyBorder="1" applyAlignment="1">
      <alignment horizontal="right"/>
    </xf>
    <xf numFmtId="3" fontId="358" fillId="33" borderId="0" xfId="0" applyNumberFormat="1" applyFont="1" applyFill="1"/>
    <xf numFmtId="3" fontId="361" fillId="33" borderId="133" xfId="0" applyNumberFormat="1" applyFont="1" applyFill="1" applyBorder="1"/>
    <xf numFmtId="3" fontId="22" fillId="0" borderId="133" xfId="0" applyNumberFormat="1" applyFont="1" applyBorder="1"/>
    <xf numFmtId="172" fontId="396" fillId="0" borderId="0" xfId="0" applyNumberFormat="1" applyFont="1"/>
    <xf numFmtId="172" fontId="348" fillId="0" borderId="116" xfId="0" applyNumberFormat="1" applyFont="1" applyBorder="1"/>
    <xf numFmtId="172" fontId="26" fillId="0" borderId="122" xfId="0" applyNumberFormat="1" applyFont="1" applyBorder="1"/>
    <xf numFmtId="286" fontId="74" fillId="0" borderId="0" xfId="0" applyNumberFormat="1" applyFont="1"/>
    <xf numFmtId="3" fontId="397" fillId="0" borderId="122" xfId="0" applyNumberFormat="1" applyFont="1" applyBorder="1" applyAlignment="1">
      <alignment horizontal="right" vertical="center" wrapText="1"/>
    </xf>
    <xf numFmtId="0" fontId="330" fillId="33" borderId="0" xfId="0" applyFont="1" applyFill="1"/>
    <xf numFmtId="3" fontId="173" fillId="33" borderId="0" xfId="0" applyNumberFormat="1" applyFont="1" applyFill="1" applyAlignment="1">
      <alignment horizontal="right" vertical="center" wrapText="1"/>
    </xf>
    <xf numFmtId="0" fontId="24" fillId="0" borderId="131" xfId="0" applyFont="1" applyBorder="1" applyAlignment="1">
      <alignment horizontal="left" vertical="center" wrapText="1"/>
    </xf>
    <xf numFmtId="3" fontId="24" fillId="33" borderId="128" xfId="0" applyNumberFormat="1" applyFont="1" applyFill="1" applyBorder="1" applyAlignment="1">
      <alignment horizontal="right" vertical="center" wrapText="1"/>
    </xf>
    <xf numFmtId="3" fontId="24" fillId="33" borderId="0" xfId="0" applyNumberFormat="1" applyFont="1" applyFill="1" applyAlignment="1">
      <alignment horizontal="right" vertical="center" wrapText="1"/>
    </xf>
    <xf numFmtId="3" fontId="24" fillId="0" borderId="0" xfId="0" applyNumberFormat="1" applyFont="1" applyAlignment="1">
      <alignment horizontal="right" vertical="center" wrapText="1"/>
    </xf>
    <xf numFmtId="3" fontId="24" fillId="140" borderId="0" xfId="0" applyNumberFormat="1" applyFont="1" applyFill="1" applyAlignment="1">
      <alignment horizontal="right" vertical="center" wrapText="1"/>
    </xf>
    <xf numFmtId="3" fontId="24" fillId="0" borderId="122" xfId="0" applyNumberFormat="1" applyFont="1" applyBorder="1" applyAlignment="1">
      <alignment horizontal="right" vertical="center" wrapText="1"/>
    </xf>
    <xf numFmtId="177" fontId="21" fillId="33" borderId="0" xfId="55772" applyNumberFormat="1" applyFont="1" applyFill="1" applyAlignment="1">
      <alignment horizontal="right" vertical="center" wrapText="1"/>
    </xf>
    <xf numFmtId="177" fontId="21" fillId="33" borderId="116" xfId="55772" applyNumberFormat="1" applyFont="1" applyFill="1" applyBorder="1" applyAlignment="1">
      <alignment horizontal="right" vertical="center" wrapText="1"/>
    </xf>
    <xf numFmtId="177" fontId="21" fillId="33" borderId="116" xfId="55772" applyNumberFormat="1" applyFont="1" applyFill="1" applyBorder="1" applyAlignment="1">
      <alignment horizontal="right" vertical="center"/>
    </xf>
    <xf numFmtId="177" fontId="21" fillId="33" borderId="0" xfId="55772" applyNumberFormat="1" applyFont="1" applyFill="1" applyBorder="1" applyAlignment="1">
      <alignment horizontal="right" vertical="center"/>
    </xf>
    <xf numFmtId="177" fontId="21" fillId="33" borderId="0" xfId="55772" applyNumberFormat="1" applyFont="1" applyFill="1" applyAlignment="1">
      <alignment horizontal="right" vertical="center"/>
    </xf>
    <xf numFmtId="177" fontId="176" fillId="33" borderId="0" xfId="55772" applyNumberFormat="1" applyFont="1" applyFill="1" applyAlignment="1">
      <alignment horizontal="right" vertical="center" wrapText="1"/>
    </xf>
    <xf numFmtId="177" fontId="176" fillId="33" borderId="0" xfId="55772" applyNumberFormat="1" applyFont="1" applyFill="1" applyBorder="1" applyAlignment="1">
      <alignment horizontal="right" vertical="center"/>
    </xf>
    <xf numFmtId="177" fontId="176" fillId="33" borderId="0" xfId="55772" applyNumberFormat="1" applyFont="1" applyFill="1" applyAlignment="1">
      <alignment horizontal="right" vertical="center"/>
    </xf>
    <xf numFmtId="177" fontId="211" fillId="0" borderId="0" xfId="55772" applyNumberFormat="1" applyFont="1" applyAlignment="1">
      <alignment horizontal="right" vertical="center" wrapText="1"/>
    </xf>
    <xf numFmtId="177" fontId="21" fillId="0" borderId="0" xfId="55772" applyNumberFormat="1" applyFont="1" applyAlignment="1">
      <alignment horizontal="right" vertical="center" wrapText="1"/>
    </xf>
    <xf numFmtId="177" fontId="21" fillId="140" borderId="0" xfId="55772" applyNumberFormat="1" applyFont="1" applyFill="1" applyAlignment="1">
      <alignment horizontal="right" vertical="center" wrapText="1"/>
    </xf>
    <xf numFmtId="177" fontId="176" fillId="140" borderId="0" xfId="55772" applyNumberFormat="1" applyFont="1" applyFill="1" applyAlignment="1">
      <alignment horizontal="right" vertical="center" wrapText="1"/>
    </xf>
    <xf numFmtId="177" fontId="176" fillId="0" borderId="0" xfId="55772" applyNumberFormat="1" applyFont="1" applyAlignment="1">
      <alignment horizontal="right" vertical="center" wrapText="1"/>
    </xf>
    <xf numFmtId="177" fontId="21" fillId="33" borderId="133" xfId="55772" applyNumberFormat="1" applyFont="1" applyFill="1" applyBorder="1" applyAlignment="1">
      <alignment horizontal="right" vertical="center" wrapText="1"/>
    </xf>
    <xf numFmtId="177" fontId="21" fillId="140" borderId="133" xfId="55772" applyNumberFormat="1" applyFont="1" applyFill="1" applyBorder="1" applyAlignment="1">
      <alignment horizontal="right" vertical="center" wrapText="1"/>
    </xf>
    <xf numFmtId="177" fontId="21" fillId="33" borderId="133" xfId="55772" applyNumberFormat="1" applyFont="1" applyFill="1" applyBorder="1" applyAlignment="1">
      <alignment horizontal="right" vertical="center"/>
    </xf>
    <xf numFmtId="3" fontId="398" fillId="33" borderId="128" xfId="0" applyNumberFormat="1" applyFont="1" applyFill="1" applyBorder="1" applyAlignment="1">
      <alignment horizontal="right" vertical="center" wrapText="1"/>
    </xf>
    <xf numFmtId="3" fontId="398" fillId="33" borderId="0" xfId="0" applyNumberFormat="1" applyFont="1" applyFill="1" applyAlignment="1">
      <alignment horizontal="right" vertical="center" wrapText="1"/>
    </xf>
    <xf numFmtId="3" fontId="398" fillId="0" borderId="0" xfId="0" applyNumberFormat="1" applyFont="1" applyAlignment="1">
      <alignment horizontal="right" vertical="center" wrapText="1"/>
    </xf>
    <xf numFmtId="3" fontId="398" fillId="140" borderId="0" xfId="0" applyNumberFormat="1" applyFont="1" applyFill="1" applyAlignment="1">
      <alignment horizontal="right" vertical="center" wrapText="1"/>
    </xf>
    <xf numFmtId="3" fontId="398" fillId="0" borderId="122" xfId="0" applyNumberFormat="1" applyFont="1" applyBorder="1" applyAlignment="1">
      <alignment horizontal="right" vertical="center" wrapText="1"/>
    </xf>
    <xf numFmtId="3" fontId="24" fillId="117" borderId="0" xfId="0" applyNumberFormat="1" applyFont="1" applyFill="1" applyAlignment="1">
      <alignment horizontal="right" wrapText="1"/>
    </xf>
    <xf numFmtId="3" fontId="24" fillId="33" borderId="129" xfId="0" applyNumberFormat="1" applyFont="1" applyFill="1" applyBorder="1" applyAlignment="1">
      <alignment horizontal="right" vertical="center" wrapText="1"/>
    </xf>
    <xf numFmtId="3" fontId="24" fillId="140" borderId="129" xfId="0" applyNumberFormat="1" applyFont="1" applyFill="1" applyBorder="1" applyAlignment="1">
      <alignment horizontal="right" vertical="center" wrapText="1"/>
    </xf>
    <xf numFmtId="3" fontId="24" fillId="117" borderId="128" xfId="0" applyNumberFormat="1" applyFont="1" applyFill="1" applyBorder="1" applyAlignment="1">
      <alignment horizontal="right" wrapText="1"/>
    </xf>
    <xf numFmtId="3" fontId="24" fillId="140" borderId="122" xfId="0" applyNumberFormat="1" applyFont="1" applyFill="1" applyBorder="1" applyAlignment="1">
      <alignment horizontal="right" vertical="center" wrapText="1"/>
    </xf>
    <xf numFmtId="177" fontId="399" fillId="33" borderId="0" xfId="55772" applyNumberFormat="1" applyFont="1" applyFill="1" applyAlignment="1">
      <alignment horizontal="right" vertical="center" wrapText="1"/>
    </xf>
    <xf numFmtId="9" fontId="0" fillId="0" borderId="0" xfId="0" applyNumberFormat="1" applyAlignment="1">
      <alignment vertical="top"/>
    </xf>
    <xf numFmtId="287" fontId="21" fillId="0" borderId="0" xfId="0" applyNumberFormat="1" applyFont="1"/>
    <xf numFmtId="287" fontId="176" fillId="0" borderId="0" xfId="0" applyNumberFormat="1" applyFont="1"/>
    <xf numFmtId="287" fontId="21" fillId="117" borderId="0" xfId="0" applyNumberFormat="1" applyFont="1" applyFill="1"/>
    <xf numFmtId="287" fontId="21" fillId="0" borderId="116" xfId="0" applyNumberFormat="1" applyFont="1" applyBorder="1"/>
    <xf numFmtId="287" fontId="21" fillId="0" borderId="122" xfId="0" applyNumberFormat="1" applyFont="1" applyBorder="1"/>
    <xf numFmtId="3" fontId="176" fillId="0" borderId="0" xfId="0" applyNumberFormat="1" applyFont="1"/>
    <xf numFmtId="3" fontId="176" fillId="0" borderId="133" xfId="0" applyNumberFormat="1" applyFont="1" applyBorder="1"/>
    <xf numFmtId="3" fontId="201" fillId="0" borderId="0" xfId="0" applyNumberFormat="1" applyFont="1"/>
    <xf numFmtId="3" fontId="21" fillId="0" borderId="122" xfId="0" applyNumberFormat="1" applyFont="1" applyBorder="1"/>
    <xf numFmtId="3" fontId="201" fillId="0" borderId="122" xfId="0" applyNumberFormat="1" applyFont="1" applyBorder="1"/>
    <xf numFmtId="1" fontId="21" fillId="0" borderId="0" xfId="0" applyNumberFormat="1" applyFont="1"/>
    <xf numFmtId="287" fontId="176" fillId="0" borderId="0" xfId="0" applyNumberFormat="1" applyFont="1" applyAlignment="1">
      <alignment wrapText="1"/>
    </xf>
    <xf numFmtId="287" fontId="176" fillId="117" borderId="0" xfId="0" applyNumberFormat="1" applyFont="1" applyFill="1" applyAlignment="1">
      <alignment wrapText="1"/>
    </xf>
    <xf numFmtId="287" fontId="176" fillId="33" borderId="0" xfId="0" applyNumberFormat="1" applyFont="1" applyFill="1" applyAlignment="1">
      <alignment wrapText="1"/>
    </xf>
    <xf numFmtId="287" fontId="21" fillId="0" borderId="0" xfId="0" applyNumberFormat="1" applyFont="1" applyAlignment="1">
      <alignment wrapText="1"/>
    </xf>
    <xf numFmtId="287" fontId="176" fillId="0" borderId="133" xfId="0" applyNumberFormat="1" applyFont="1" applyBorder="1" applyAlignment="1">
      <alignment wrapText="1"/>
    </xf>
    <xf numFmtId="241" fontId="22" fillId="0" borderId="122" xfId="55773" applyNumberFormat="1" applyFont="1" applyBorder="1" applyAlignment="1">
      <alignment horizontal="center" vertical="center" wrapText="1"/>
    </xf>
    <xf numFmtId="241" fontId="22" fillId="0" borderId="122" xfId="55773" applyNumberFormat="1" applyFont="1" applyFill="1" applyBorder="1" applyAlignment="1">
      <alignment horizontal="center" vertical="center" wrapText="1"/>
    </xf>
    <xf numFmtId="2" fontId="22" fillId="0" borderId="122" xfId="0" applyNumberFormat="1" applyFont="1" applyBorder="1" applyAlignment="1">
      <alignment horizontal="right" vertical="center" wrapText="1"/>
    </xf>
    <xf numFmtId="0" fontId="24" fillId="0" borderId="19" xfId="0" quotePrefix="1" applyFont="1" applyBorder="1" applyAlignment="1">
      <alignment horizontal="left" vertical="center" wrapText="1"/>
    </xf>
    <xf numFmtId="0" fontId="24" fillId="0" borderId="131" xfId="0" quotePrefix="1" applyFont="1" applyBorder="1" applyAlignment="1">
      <alignment horizontal="left" vertical="center" wrapText="1"/>
    </xf>
    <xf numFmtId="0" fontId="24" fillId="0" borderId="115" xfId="0" quotePrefix="1" applyFont="1" applyBorder="1" applyAlignment="1">
      <alignment horizontal="left" vertical="center" wrapText="1"/>
    </xf>
    <xf numFmtId="3" fontId="21" fillId="0" borderId="116" xfId="0" applyNumberFormat="1" applyFont="1" applyBorder="1"/>
    <xf numFmtId="3" fontId="400" fillId="0" borderId="0" xfId="0" applyNumberFormat="1" applyFont="1" applyAlignment="1">
      <alignment horizontal="right" vertical="center" wrapText="1"/>
    </xf>
    <xf numFmtId="3" fontId="400" fillId="33" borderId="0" xfId="0" applyNumberFormat="1" applyFont="1" applyFill="1" applyAlignment="1">
      <alignment horizontal="right" vertical="center" wrapText="1"/>
    </xf>
    <xf numFmtId="177" fontId="401" fillId="33" borderId="0" xfId="55772" applyNumberFormat="1" applyFont="1" applyFill="1" applyAlignment="1">
      <alignment horizontal="right" vertical="center" wrapText="1"/>
    </xf>
    <xf numFmtId="177" fontId="401" fillId="0" borderId="0" xfId="55772" applyNumberFormat="1" applyFont="1" applyAlignment="1">
      <alignment horizontal="right" vertical="center" wrapText="1"/>
    </xf>
    <xf numFmtId="177" fontId="401" fillId="33" borderId="133" xfId="55772" applyNumberFormat="1" applyFont="1" applyFill="1" applyBorder="1" applyAlignment="1">
      <alignment horizontal="right" vertical="center" wrapText="1"/>
    </xf>
    <xf numFmtId="177" fontId="21" fillId="0" borderId="0" xfId="55772" applyNumberFormat="1" applyFont="1" applyFill="1" applyAlignment="1">
      <alignment horizontal="right" vertical="center" wrapText="1"/>
    </xf>
    <xf numFmtId="177" fontId="176" fillId="0" borderId="0" xfId="55772" applyNumberFormat="1" applyFont="1" applyFill="1" applyAlignment="1">
      <alignment horizontal="right" vertical="center" wrapText="1"/>
    </xf>
    <xf numFmtId="177" fontId="21" fillId="0" borderId="133" xfId="55772" applyNumberFormat="1" applyFont="1" applyFill="1" applyBorder="1" applyAlignment="1">
      <alignment horizontal="right" vertical="center" wrapText="1"/>
    </xf>
    <xf numFmtId="177" fontId="401" fillId="33" borderId="135" xfId="55772" applyNumberFormat="1" applyFont="1" applyFill="1" applyBorder="1" applyAlignment="1">
      <alignment horizontal="right" vertical="center" wrapText="1"/>
    </xf>
    <xf numFmtId="1" fontId="21" fillId="33" borderId="133" xfId="35947" applyNumberFormat="1" applyFont="1" applyFill="1" applyBorder="1" applyAlignment="1" applyProtection="1">
      <alignment horizontal="right" vertical="center"/>
      <protection locked="0"/>
    </xf>
    <xf numFmtId="174" fontId="212" fillId="0" borderId="0" xfId="0" applyNumberFormat="1" applyFont="1" applyAlignment="1">
      <alignment horizontal="left" wrapText="1"/>
    </xf>
    <xf numFmtId="174" fontId="212" fillId="117" borderId="0" xfId="0" applyNumberFormat="1" applyFont="1" applyFill="1" applyAlignment="1">
      <alignment horizontal="left" wrapText="1"/>
    </xf>
    <xf numFmtId="174" fontId="212" fillId="33" borderId="0" xfId="0" applyNumberFormat="1" applyFont="1" applyFill="1" applyAlignment="1">
      <alignment horizontal="left" wrapText="1"/>
    </xf>
    <xf numFmtId="169" fontId="22" fillId="0" borderId="122" xfId="35974" applyNumberFormat="1" applyFont="1" applyBorder="1" applyAlignment="1">
      <alignment horizontal="right" vertical="top"/>
    </xf>
    <xf numFmtId="241" fontId="21" fillId="0" borderId="116" xfId="0" applyNumberFormat="1" applyFont="1" applyBorder="1" applyAlignment="1">
      <alignment horizontal="center" wrapText="1"/>
    </xf>
    <xf numFmtId="241" fontId="24" fillId="33" borderId="122" xfId="53194" applyNumberFormat="1" applyFont="1" applyFill="1" applyBorder="1" applyAlignment="1">
      <alignment horizontal="right" vertical="center"/>
    </xf>
    <xf numFmtId="2" fontId="24" fillId="33" borderId="122" xfId="55772" applyNumberFormat="1" applyFont="1" applyFill="1" applyBorder="1" applyAlignment="1">
      <alignment horizontal="right" vertical="center"/>
    </xf>
    <xf numFmtId="266" fontId="24" fillId="0" borderId="122" xfId="53194" applyNumberFormat="1" applyFont="1" applyBorder="1" applyAlignment="1">
      <alignment horizontal="right" vertical="center"/>
    </xf>
    <xf numFmtId="0" fontId="315" fillId="0" borderId="0" xfId="0" applyFont="1" applyAlignment="1">
      <alignment horizontal="right"/>
    </xf>
    <xf numFmtId="15" fontId="16" fillId="0" borderId="122" xfId="0" quotePrefix="1" applyNumberFormat="1" applyFont="1" applyBorder="1" applyAlignment="1">
      <alignment horizontal="right"/>
    </xf>
    <xf numFmtId="0" fontId="209" fillId="0" borderId="0" xfId="0" applyFont="1" applyAlignment="1">
      <alignment horizontal="left"/>
    </xf>
    <xf numFmtId="0" fontId="20" fillId="33" borderId="0" xfId="0" applyFont="1" applyFill="1" applyAlignment="1">
      <alignment horizontal="left" vertical="center"/>
    </xf>
    <xf numFmtId="0" fontId="21" fillId="33" borderId="0" xfId="0" applyFont="1" applyFill="1" applyAlignment="1">
      <alignment horizontal="left" vertical="top" wrapText="1"/>
    </xf>
    <xf numFmtId="0" fontId="21" fillId="33" borderId="0" xfId="0" applyFont="1" applyFill="1" applyAlignment="1">
      <alignment horizontal="center" wrapText="1"/>
    </xf>
    <xf numFmtId="0" fontId="21" fillId="33" borderId="0" xfId="0" applyFont="1" applyFill="1" applyAlignment="1">
      <alignment horizontal="center" vertical="center" wrapText="1"/>
    </xf>
    <xf numFmtId="0" fontId="22" fillId="0" borderId="116" xfId="0" applyFont="1" applyBorder="1" applyAlignment="1">
      <alignment horizontal="left" wrapText="1"/>
    </xf>
    <xf numFmtId="0" fontId="24" fillId="0" borderId="0" xfId="0" applyFont="1" applyAlignment="1">
      <alignment horizontal="left"/>
    </xf>
    <xf numFmtId="0" fontId="212" fillId="0" borderId="133" xfId="0" applyFont="1" applyBorder="1" applyAlignment="1">
      <alignment horizontal="left" vertical="center" wrapText="1"/>
    </xf>
    <xf numFmtId="0" fontId="212" fillId="0" borderId="0" xfId="0" applyFont="1" applyAlignment="1">
      <alignment horizontal="left" vertical="center"/>
    </xf>
    <xf numFmtId="0" fontId="0" fillId="0" borderId="0" xfId="0"/>
    <xf numFmtId="0" fontId="21" fillId="33" borderId="0" xfId="0" applyFont="1" applyFill="1" applyAlignment="1">
      <alignment horizontal="left" wrapText="1"/>
    </xf>
    <xf numFmtId="0" fontId="24" fillId="0" borderId="133" xfId="0" applyFont="1" applyBorder="1" applyAlignment="1">
      <alignment horizontal="center"/>
    </xf>
    <xf numFmtId="0" fontId="24" fillId="0" borderId="0" xfId="0" applyFont="1" applyAlignment="1">
      <alignment horizontal="center"/>
    </xf>
    <xf numFmtId="0" fontId="176" fillId="0" borderId="0" xfId="0" applyFont="1" applyAlignment="1" applyProtection="1">
      <alignment horizontal="left" wrapText="1"/>
      <protection locked="0"/>
    </xf>
    <xf numFmtId="0" fontId="21" fillId="0" borderId="0" xfId="0" applyFont="1" applyAlignment="1">
      <alignment vertical="top"/>
    </xf>
    <xf numFmtId="0" fontId="0" fillId="0" borderId="0" xfId="0" applyAlignment="1">
      <alignment vertical="top"/>
    </xf>
    <xf numFmtId="0" fontId="24" fillId="33" borderId="51" xfId="0" applyFont="1" applyFill="1" applyBorder="1" applyAlignment="1">
      <alignment horizontal="left" vertical="center" wrapText="1"/>
    </xf>
    <xf numFmtId="0" fontId="0" fillId="0" borderId="51" xfId="0" applyBorder="1" applyAlignment="1">
      <alignment vertical="center" wrapText="1"/>
    </xf>
    <xf numFmtId="0" fontId="211" fillId="33" borderId="133" xfId="0" applyFont="1" applyFill="1" applyBorder="1" applyAlignment="1">
      <alignment horizontal="left" vertical="top"/>
    </xf>
    <xf numFmtId="0" fontId="0" fillId="0" borderId="133" xfId="0" applyBorder="1" applyAlignment="1">
      <alignment vertical="top"/>
    </xf>
    <xf numFmtId="0" fontId="24" fillId="33" borderId="0" xfId="0" applyFont="1" applyFill="1" applyAlignment="1">
      <alignment horizontal="left" vertical="top" wrapText="1"/>
    </xf>
    <xf numFmtId="0" fontId="24" fillId="0" borderId="133" xfId="0" applyFont="1" applyBorder="1" applyAlignment="1">
      <alignment horizontal="center" vertical="center" wrapText="1"/>
    </xf>
    <xf numFmtId="0" fontId="0" fillId="0" borderId="133" xfId="0" applyBorder="1" applyAlignment="1">
      <alignment horizontal="center" vertical="center" wrapText="1"/>
    </xf>
    <xf numFmtId="0" fontId="24" fillId="0" borderId="0" xfId="0" applyFont="1" applyAlignment="1">
      <alignment horizontal="left" vertical="top" wrapText="1"/>
    </xf>
    <xf numFmtId="0" fontId="0" fillId="0" borderId="0" xfId="0" applyAlignment="1">
      <alignment horizontal="left" vertical="top" wrapText="1"/>
    </xf>
    <xf numFmtId="0" fontId="26" fillId="0" borderId="0" xfId="0" applyFont="1" applyAlignment="1">
      <alignment horizontal="left" wrapText="1"/>
    </xf>
    <xf numFmtId="0" fontId="21" fillId="0" borderId="0" xfId="0" applyFont="1" applyAlignment="1">
      <alignment horizontal="left" vertical="top" wrapText="1"/>
    </xf>
    <xf numFmtId="0" fontId="21" fillId="0" borderId="0" xfId="0" applyFont="1" applyAlignment="1">
      <alignment horizontal="left" vertical="top"/>
    </xf>
    <xf numFmtId="0" fontId="24" fillId="117" borderId="116" xfId="0" applyFont="1" applyFill="1" applyBorder="1" applyAlignment="1">
      <alignment horizontal="left" vertical="top"/>
    </xf>
    <xf numFmtId="0" fontId="0" fillId="0" borderId="116" xfId="0" applyBorder="1" applyAlignment="1">
      <alignment vertical="top"/>
    </xf>
    <xf numFmtId="0" fontId="24" fillId="117" borderId="0" xfId="0" applyFont="1" applyFill="1" applyAlignment="1">
      <alignment horizontal="left" vertical="top"/>
    </xf>
    <xf numFmtId="0" fontId="0" fillId="0" borderId="0" xfId="0" applyAlignment="1">
      <alignment horizontal="left" vertical="top"/>
    </xf>
    <xf numFmtId="0" fontId="24" fillId="117" borderId="0" xfId="0" applyFont="1" applyFill="1" applyAlignment="1">
      <alignment horizontal="left" vertical="top" wrapText="1"/>
    </xf>
    <xf numFmtId="0" fontId="24" fillId="0" borderId="0" xfId="0" applyFont="1" applyAlignment="1">
      <alignment horizontal="left" vertical="center" wrapText="1"/>
    </xf>
    <xf numFmtId="0" fontId="212" fillId="0" borderId="133" xfId="0" applyFont="1" applyBorder="1"/>
    <xf numFmtId="0" fontId="169" fillId="0" borderId="0" xfId="0" applyFont="1"/>
    <xf numFmtId="0" fontId="0" fillId="0" borderId="0" xfId="0" applyAlignment="1">
      <alignment wrapText="1"/>
    </xf>
    <xf numFmtId="0" fontId="24" fillId="33" borderId="133" xfId="0" applyFont="1" applyFill="1" applyBorder="1" applyAlignment="1">
      <alignment horizontal="center" vertical="center" wrapText="1"/>
    </xf>
    <xf numFmtId="0" fontId="24" fillId="33" borderId="133" xfId="0" applyFont="1" applyFill="1" applyBorder="1" applyAlignment="1">
      <alignment horizontal="center" vertical="top" wrapText="1"/>
    </xf>
    <xf numFmtId="0" fontId="20" fillId="33" borderId="0" xfId="0" applyFont="1" applyFill="1" applyAlignment="1">
      <alignment vertical="center"/>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wrapText="1"/>
    </xf>
    <xf numFmtId="0" fontId="0" fillId="0" borderId="0" xfId="0" applyAlignment="1">
      <alignment horizontal="left" wrapText="1"/>
    </xf>
    <xf numFmtId="0" fontId="211" fillId="33" borderId="133" xfId="0" applyFont="1" applyFill="1" applyBorder="1" applyAlignment="1">
      <alignment horizontal="left" wrapText="1"/>
    </xf>
    <xf numFmtId="0" fontId="0" fillId="0" borderId="133" xfId="0" applyBorder="1" applyAlignment="1">
      <alignment wrapText="1"/>
    </xf>
    <xf numFmtId="0" fontId="280" fillId="0" borderId="0" xfId="0" applyFont="1" applyAlignment="1">
      <alignment vertical="center"/>
    </xf>
    <xf numFmtId="0" fontId="21" fillId="0" borderId="0" xfId="0" applyFont="1" applyAlignment="1">
      <alignment vertical="center" wrapText="1"/>
    </xf>
    <xf numFmtId="0" fontId="211" fillId="33" borderId="133" xfId="0" applyFont="1" applyFill="1" applyBorder="1" applyAlignment="1">
      <alignment horizontal="left" vertical="center" wrapText="1"/>
    </xf>
    <xf numFmtId="0" fontId="0" fillId="0" borderId="133" xfId="0" applyBorder="1" applyAlignment="1">
      <alignment vertical="center" wrapText="1"/>
    </xf>
    <xf numFmtId="0" fontId="20" fillId="0" borderId="0" xfId="0" applyFont="1" applyAlignment="1">
      <alignment horizontal="left" vertical="center"/>
    </xf>
    <xf numFmtId="0" fontId="0" fillId="0" borderId="133" xfId="0" applyBorder="1" applyAlignment="1">
      <alignment horizontal="center"/>
    </xf>
    <xf numFmtId="0" fontId="212" fillId="0" borderId="0" xfId="0" applyFont="1" applyAlignment="1">
      <alignment horizontal="left" vertical="top" wrapText="1"/>
    </xf>
    <xf numFmtId="0" fontId="26" fillId="33" borderId="122" xfId="0" applyFont="1" applyFill="1" applyBorder="1" applyAlignment="1">
      <alignment horizontal="left"/>
    </xf>
    <xf numFmtId="0" fontId="200" fillId="0" borderId="122" xfId="0" applyFont="1" applyBorder="1"/>
    <xf numFmtId="0" fontId="21" fillId="0" borderId="133" xfId="0" applyFont="1" applyBorder="1" applyAlignment="1">
      <alignment horizontal="center" vertical="center" wrapText="1"/>
    </xf>
    <xf numFmtId="0" fontId="21" fillId="0" borderId="133" xfId="0" applyFont="1" applyBorder="1" applyAlignment="1">
      <alignment horizontal="center" vertical="center"/>
    </xf>
    <xf numFmtId="0" fontId="74" fillId="0" borderId="133" xfId="0" applyFont="1" applyBorder="1" applyAlignment="1">
      <alignment horizontal="center" vertical="center"/>
    </xf>
    <xf numFmtId="0" fontId="26" fillId="33" borderId="0" xfId="0" applyFont="1" applyFill="1" applyAlignment="1">
      <alignment vertical="top"/>
    </xf>
    <xf numFmtId="0" fontId="200" fillId="0" borderId="0" xfId="0" applyFont="1" applyAlignment="1">
      <alignment vertical="top"/>
    </xf>
    <xf numFmtId="0" fontId="26" fillId="33" borderId="122" xfId="0" applyFont="1" applyFill="1" applyBorder="1" applyAlignment="1">
      <alignment vertical="top"/>
    </xf>
    <xf numFmtId="0" fontId="200" fillId="0" borderId="122" xfId="0" applyFont="1" applyBorder="1" applyAlignment="1">
      <alignment vertical="top"/>
    </xf>
    <xf numFmtId="0" fontId="26" fillId="0" borderId="0" xfId="0" applyFont="1" applyAlignment="1">
      <alignment vertical="center" wrapText="1"/>
    </xf>
    <xf numFmtId="0" fontId="24" fillId="0" borderId="116" xfId="0" applyFont="1" applyBorder="1" applyAlignment="1">
      <alignment horizontal="center" vertical="top"/>
    </xf>
    <xf numFmtId="0" fontId="24" fillId="0" borderId="133" xfId="0" applyFont="1" applyBorder="1" applyAlignment="1">
      <alignment horizontal="center" vertical="top"/>
    </xf>
    <xf numFmtId="0" fontId="169" fillId="0" borderId="0" xfId="0" applyFont="1" applyAlignment="1">
      <alignment horizontal="center" vertical="center" wrapText="1"/>
    </xf>
    <xf numFmtId="0" fontId="169" fillId="0" borderId="133" xfId="0" applyFont="1" applyBorder="1" applyAlignment="1">
      <alignment horizontal="center" vertical="center" wrapText="1"/>
    </xf>
    <xf numFmtId="0" fontId="24" fillId="0" borderId="122" xfId="0" applyFont="1" applyBorder="1" applyAlignment="1">
      <alignment horizontal="center" vertical="center" wrapText="1"/>
    </xf>
    <xf numFmtId="0" fontId="212" fillId="33" borderId="133" xfId="0" applyFont="1" applyFill="1" applyBorder="1" applyAlignment="1">
      <alignment horizontal="left" vertical="center"/>
    </xf>
    <xf numFmtId="0" fontId="0" fillId="0" borderId="133" xfId="0" applyBorder="1" applyAlignment="1">
      <alignment horizontal="left" vertical="center"/>
    </xf>
    <xf numFmtId="0" fontId="24" fillId="0" borderId="116" xfId="0" applyFont="1" applyBorder="1" applyAlignment="1">
      <alignment horizontal="center"/>
    </xf>
    <xf numFmtId="0" fontId="174" fillId="0" borderId="0" xfId="0" applyFont="1" applyAlignment="1">
      <alignment horizontal="justify" vertical="center" wrapText="1"/>
    </xf>
    <xf numFmtId="0" fontId="24" fillId="0" borderId="0" xfId="0" applyFont="1" applyAlignment="1">
      <alignment horizontal="center" vertical="center" wrapText="1"/>
    </xf>
    <xf numFmtId="0" fontId="212" fillId="33" borderId="133" xfId="0" applyFont="1" applyFill="1" applyBorder="1" applyAlignment="1">
      <alignment horizontal="left" vertical="top"/>
    </xf>
    <xf numFmtId="0" fontId="0" fillId="0" borderId="133" xfId="0" applyBorder="1"/>
    <xf numFmtId="0" fontId="26" fillId="0" borderId="122" xfId="0" applyFont="1" applyBorder="1" applyAlignment="1">
      <alignment horizontal="left" vertical="center" wrapText="1"/>
    </xf>
    <xf numFmtId="0" fontId="16" fillId="0" borderId="122" xfId="0" applyFont="1" applyBorder="1" applyAlignment="1">
      <alignment wrapText="1"/>
    </xf>
    <xf numFmtId="0" fontId="169" fillId="0" borderId="122" xfId="0" applyFont="1" applyBorder="1" applyAlignment="1">
      <alignment horizontal="center" vertical="top"/>
    </xf>
    <xf numFmtId="0" fontId="0" fillId="0" borderId="122" xfId="0" applyBorder="1" applyAlignment="1">
      <alignment horizontal="center" vertical="top"/>
    </xf>
    <xf numFmtId="0" fontId="24" fillId="0" borderId="133" xfId="0" applyFont="1" applyBorder="1" applyAlignment="1">
      <alignment horizontal="center" vertical="top" wrapText="1"/>
    </xf>
    <xf numFmtId="0" fontId="24" fillId="0" borderId="122" xfId="0" applyFont="1" applyBorder="1" applyAlignment="1">
      <alignment horizontal="center" vertical="top"/>
    </xf>
    <xf numFmtId="0" fontId="24" fillId="33" borderId="116"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133" xfId="0" applyFont="1" applyFill="1" applyBorder="1" applyAlignment="1">
      <alignment horizontal="right" vertical="center" wrapText="1"/>
    </xf>
    <xf numFmtId="0" fontId="0" fillId="33" borderId="0" xfId="0" applyFill="1" applyAlignment="1">
      <alignment horizontal="left" vertical="top" wrapText="1"/>
    </xf>
    <xf numFmtId="0" fontId="211" fillId="0" borderId="133" xfId="0" applyFont="1" applyBorder="1"/>
    <xf numFmtId="0" fontId="213" fillId="0" borderId="133" xfId="0" applyFont="1" applyBorder="1"/>
    <xf numFmtId="0" fontId="24" fillId="33" borderId="0" xfId="0" applyFont="1" applyFill="1" applyAlignment="1">
      <alignment vertical="top" wrapText="1"/>
    </xf>
    <xf numFmtId="0" fontId="0" fillId="33" borderId="0" xfId="0" applyFill="1" applyAlignment="1">
      <alignment vertical="top" wrapText="1"/>
    </xf>
    <xf numFmtId="0" fontId="21" fillId="0" borderId="133" xfId="0" applyFont="1" applyBorder="1" applyAlignment="1">
      <alignment horizontal="center" vertical="top"/>
    </xf>
    <xf numFmtId="0" fontId="169" fillId="0" borderId="0" xfId="0" applyFont="1" applyAlignment="1">
      <alignment horizontal="left" wrapText="1"/>
    </xf>
    <xf numFmtId="49" fontId="21" fillId="124" borderId="122" xfId="0" applyNumberFormat="1" applyFont="1" applyFill="1" applyBorder="1" applyAlignment="1">
      <alignment horizontal="center" vertical="top"/>
    </xf>
    <xf numFmtId="49" fontId="21" fillId="124" borderId="122" xfId="0" applyNumberFormat="1" applyFont="1" applyFill="1" applyBorder="1" applyAlignment="1">
      <alignment horizontal="center" vertical="center"/>
    </xf>
    <xf numFmtId="0" fontId="212" fillId="33" borderId="133" xfId="0" applyFont="1" applyFill="1" applyBorder="1" applyAlignment="1">
      <alignment horizontal="left"/>
    </xf>
    <xf numFmtId="0" fontId="0" fillId="0" borderId="133" xfId="0" applyBorder="1" applyAlignment="1">
      <alignment horizontal="left"/>
    </xf>
    <xf numFmtId="0" fontId="24" fillId="124" borderId="0" xfId="0" applyFont="1" applyFill="1" applyAlignment="1">
      <alignment horizontal="left" vertical="center" wrapText="1" indent="1"/>
    </xf>
    <xf numFmtId="0" fontId="26" fillId="0" borderId="122" xfId="0" applyFont="1" applyBorder="1" applyAlignment="1">
      <alignment vertical="center" wrapText="1"/>
    </xf>
    <xf numFmtId="0" fontId="24" fillId="0" borderId="116" xfId="0" applyFont="1" applyBorder="1" applyAlignment="1">
      <alignment vertical="center" wrapText="1"/>
    </xf>
    <xf numFmtId="0" fontId="24" fillId="0" borderId="0" xfId="0" applyFont="1"/>
    <xf numFmtId="0" fontId="24" fillId="33" borderId="0" xfId="0" applyFont="1" applyFill="1" applyAlignment="1">
      <alignment vertical="center" wrapText="1"/>
    </xf>
    <xf numFmtId="0" fontId="24" fillId="0" borderId="122" xfId="0" applyFont="1" applyBorder="1" applyAlignment="1">
      <alignment horizontal="center"/>
    </xf>
    <xf numFmtId="0" fontId="0" fillId="0" borderId="122" xfId="0" applyBorder="1" applyAlignment="1">
      <alignment horizontal="center"/>
    </xf>
    <xf numFmtId="0" fontId="211" fillId="0" borderId="133" xfId="0" applyFont="1" applyBorder="1" applyAlignment="1">
      <alignment vertical="center"/>
    </xf>
    <xf numFmtId="0" fontId="0" fillId="0" borderId="133" xfId="0" applyBorder="1" applyAlignment="1">
      <alignment horizontal="center" vertical="top"/>
    </xf>
    <xf numFmtId="0" fontId="24" fillId="0" borderId="133" xfId="0" applyFont="1" applyBorder="1" applyAlignment="1">
      <alignment horizontal="center" wrapText="1"/>
    </xf>
    <xf numFmtId="0" fontId="24" fillId="0" borderId="51" xfId="0" applyFont="1" applyBorder="1" applyAlignment="1">
      <alignment horizontal="center" vertical="center" wrapText="1"/>
    </xf>
    <xf numFmtId="0" fontId="0" fillId="0" borderId="122" xfId="0" applyBorder="1" applyAlignment="1">
      <alignment horizontal="center" vertical="center" wrapText="1"/>
    </xf>
    <xf numFmtId="0" fontId="312" fillId="33" borderId="0" xfId="0" applyFont="1" applyFill="1" applyAlignment="1">
      <alignment horizontal="left"/>
    </xf>
    <xf numFmtId="0" fontId="24" fillId="33" borderId="0" xfId="0" applyFont="1" applyFill="1" applyAlignment="1">
      <alignment horizontal="left" vertical="center" wrapText="1"/>
    </xf>
    <xf numFmtId="169" fontId="21" fillId="0" borderId="122" xfId="35974" applyNumberFormat="1" applyFont="1" applyBorder="1" applyAlignment="1">
      <alignment horizontal="center"/>
    </xf>
    <xf numFmtId="0" fontId="21" fillId="0" borderId="0" xfId="0" applyFont="1" applyAlignment="1">
      <alignment horizontal="left" vertical="center" wrapText="1"/>
    </xf>
    <xf numFmtId="0" fontId="22" fillId="33" borderId="122" xfId="0" applyFont="1" applyFill="1" applyBorder="1"/>
    <xf numFmtId="0" fontId="290" fillId="0" borderId="122" xfId="0" applyFont="1" applyBorder="1"/>
    <xf numFmtId="0" fontId="336" fillId="0" borderId="0" xfId="0" applyFont="1" applyAlignment="1">
      <alignment horizontal="left" vertical="top" wrapText="1"/>
    </xf>
    <xf numFmtId="0" fontId="211" fillId="33" borderId="133" xfId="0" applyFont="1" applyFill="1" applyBorder="1" applyAlignment="1">
      <alignment horizontal="left"/>
    </xf>
    <xf numFmtId="0" fontId="26" fillId="33" borderId="116" xfId="0" applyFont="1" applyFill="1" applyBorder="1" applyAlignment="1">
      <alignment horizontal="left"/>
    </xf>
    <xf numFmtId="0" fontId="0" fillId="0" borderId="116" xfId="0" applyBorder="1"/>
    <xf numFmtId="0" fontId="24" fillId="33" borderId="122" xfId="0" applyFont="1" applyFill="1" applyBorder="1" applyAlignment="1">
      <alignment horizontal="center" vertical="top" wrapText="1"/>
    </xf>
    <xf numFmtId="0" fontId="176" fillId="33" borderId="133" xfId="0" applyFont="1" applyFill="1" applyBorder="1"/>
    <xf numFmtId="0" fontId="24" fillId="33" borderId="122" xfId="0" applyFont="1" applyFill="1" applyBorder="1" applyAlignment="1">
      <alignment horizontal="center" vertical="center" wrapText="1"/>
    </xf>
    <xf numFmtId="0" fontId="0" fillId="0" borderId="0" xfId="0" applyAlignment="1">
      <alignment vertical="center" wrapText="1"/>
    </xf>
    <xf numFmtId="0" fontId="21" fillId="33" borderId="0" xfId="0" applyFont="1" applyFill="1" applyAlignment="1">
      <alignment horizontal="left" vertical="center" wrapText="1"/>
    </xf>
    <xf numFmtId="0" fontId="350" fillId="0" borderId="0" xfId="0" applyFont="1" applyAlignment="1">
      <alignment horizontal="left" vertical="center" wrapText="1"/>
    </xf>
    <xf numFmtId="0" fontId="21" fillId="0" borderId="0" xfId="0" applyFont="1" applyAlignment="1">
      <alignment horizontal="left" wrapText="1"/>
    </xf>
    <xf numFmtId="0" fontId="212" fillId="0" borderId="133" xfId="0" applyFont="1" applyBorder="1" applyAlignment="1">
      <alignment horizontal="left" wrapText="1"/>
    </xf>
    <xf numFmtId="0" fontId="213" fillId="0" borderId="133" xfId="0" applyFont="1" applyBorder="1" applyAlignment="1">
      <alignment horizontal="left"/>
    </xf>
    <xf numFmtId="0" fontId="21" fillId="33" borderId="133" xfId="0" applyFont="1" applyFill="1" applyBorder="1" applyAlignment="1">
      <alignment horizontal="center" vertical="top" wrapText="1"/>
    </xf>
    <xf numFmtId="0" fontId="21" fillId="33" borderId="122" xfId="0" applyFont="1" applyFill="1" applyBorder="1" applyAlignment="1">
      <alignment horizontal="center" vertical="top"/>
    </xf>
    <xf numFmtId="0" fontId="24" fillId="33" borderId="0" xfId="0" applyFont="1" applyFill="1" applyAlignment="1">
      <alignment horizontal="center" wrapText="1"/>
    </xf>
    <xf numFmtId="0" fontId="24" fillId="33" borderId="0" xfId="0" applyFont="1" applyFill="1" applyAlignment="1">
      <alignment horizontal="center"/>
    </xf>
    <xf numFmtId="0" fontId="0" fillId="0" borderId="0" xfId="0" applyAlignment="1">
      <alignment horizontal="center"/>
    </xf>
    <xf numFmtId="0" fontId="24" fillId="33" borderId="133" xfId="0" applyFont="1" applyFill="1" applyBorder="1" applyAlignment="1">
      <alignment horizontal="center" wrapText="1"/>
    </xf>
    <xf numFmtId="0" fontId="24" fillId="33" borderId="133" xfId="0" applyFont="1" applyFill="1" applyBorder="1" applyAlignment="1">
      <alignment horizontal="center"/>
    </xf>
    <xf numFmtId="169" fontId="21" fillId="0" borderId="133" xfId="35974" applyNumberFormat="1" applyFont="1" applyBorder="1" applyAlignment="1">
      <alignment horizontal="center" vertical="center"/>
    </xf>
    <xf numFmtId="0" fontId="24" fillId="33" borderId="122" xfId="0" applyFont="1" applyFill="1" applyBorder="1" applyAlignment="1">
      <alignment horizontal="center" wrapText="1"/>
    </xf>
    <xf numFmtId="0" fontId="0" fillId="0" borderId="122" xfId="0" applyBorder="1" applyAlignment="1">
      <alignment horizontal="center" wrapText="1"/>
    </xf>
    <xf numFmtId="0" fontId="26" fillId="33" borderId="122" xfId="0" applyFont="1" applyFill="1" applyBorder="1" applyAlignment="1">
      <alignment horizontal="left" wrapText="1"/>
    </xf>
    <xf numFmtId="0" fontId="0" fillId="33" borderId="0" xfId="0" applyFill="1" applyAlignment="1">
      <alignment vertical="center"/>
    </xf>
    <xf numFmtId="0" fontId="176" fillId="33" borderId="133" xfId="0" applyFont="1" applyFill="1" applyBorder="1" applyAlignment="1">
      <alignment vertical="center"/>
    </xf>
    <xf numFmtId="0" fontId="22" fillId="33" borderId="122" xfId="0" applyFont="1" applyFill="1" applyBorder="1" applyAlignment="1">
      <alignment vertical="top"/>
    </xf>
    <xf numFmtId="0" fontId="16" fillId="0" borderId="122" xfId="0" applyFont="1" applyBorder="1" applyAlignment="1">
      <alignment vertical="top"/>
    </xf>
    <xf numFmtId="0" fontId="0" fillId="0" borderId="133" xfId="0" applyBorder="1" applyAlignment="1">
      <alignment horizontal="center" vertical="top" wrapText="1"/>
    </xf>
    <xf numFmtId="0" fontId="21" fillId="33" borderId="0" xfId="0" applyFont="1" applyFill="1" applyAlignment="1">
      <alignment horizontal="right" wrapText="1"/>
    </xf>
    <xf numFmtId="0" fontId="213" fillId="0" borderId="133" xfId="0" applyFont="1" applyBorder="1" applyAlignment="1">
      <alignment vertical="center"/>
    </xf>
    <xf numFmtId="0" fontId="21" fillId="0" borderId="0" xfId="0" applyFont="1" applyAlignment="1">
      <alignment horizontal="left" vertical="center"/>
    </xf>
    <xf numFmtId="0" fontId="26" fillId="0" borderId="122" xfId="0" applyFont="1" applyBorder="1" applyAlignment="1">
      <alignment horizontal="left" vertical="top" wrapText="1"/>
    </xf>
    <xf numFmtId="0" fontId="26" fillId="33" borderId="122" xfId="0" applyFont="1" applyFill="1" applyBorder="1" applyAlignment="1">
      <alignment horizontal="left" vertical="top" wrapText="1"/>
    </xf>
    <xf numFmtId="0" fontId="21" fillId="0" borderId="0" xfId="0" applyFont="1" applyAlignment="1">
      <alignment horizontal="left"/>
    </xf>
    <xf numFmtId="174" fontId="169" fillId="33" borderId="122" xfId="0" applyNumberFormat="1" applyFont="1" applyFill="1" applyBorder="1" applyAlignment="1">
      <alignment horizontal="center" vertical="top" wrapText="1"/>
    </xf>
    <xf numFmtId="0" fontId="176" fillId="33" borderId="0" xfId="0" applyFont="1" applyFill="1" applyAlignment="1">
      <alignment vertical="center"/>
    </xf>
    <xf numFmtId="0" fontId="213" fillId="0" borderId="0" xfId="0" applyFont="1"/>
    <xf numFmtId="0" fontId="378" fillId="0" borderId="0" xfId="0" applyFont="1" applyAlignment="1">
      <alignment horizontal="center"/>
    </xf>
    <xf numFmtId="0" fontId="380" fillId="0" borderId="0" xfId="0" applyFont="1" applyAlignment="1">
      <alignment vertical="center"/>
    </xf>
    <xf numFmtId="0" fontId="24" fillId="33" borderId="0" xfId="0" applyFont="1" applyFill="1" applyAlignment="1">
      <alignment horizontal="center" vertical="top" wrapText="1"/>
    </xf>
    <xf numFmtId="0" fontId="24" fillId="0" borderId="0" xfId="0" applyFont="1" applyAlignment="1">
      <alignment horizontal="left" vertical="center"/>
    </xf>
    <xf numFmtId="0" fontId="176" fillId="33" borderId="133" xfId="0" applyFont="1" applyFill="1" applyBorder="1" applyAlignment="1">
      <alignment horizontal="left" vertical="center"/>
    </xf>
    <xf numFmtId="0" fontId="213" fillId="0" borderId="133" xfId="0" applyFont="1" applyBorder="1" applyAlignment="1">
      <alignment horizontal="left" vertical="center"/>
    </xf>
    <xf numFmtId="0" fontId="22" fillId="33" borderId="116" xfId="0" applyFont="1" applyFill="1" applyBorder="1"/>
    <xf numFmtId="0" fontId="22" fillId="33" borderId="0" xfId="0" applyFont="1" applyFill="1"/>
    <xf numFmtId="0" fontId="16" fillId="0" borderId="0" xfId="0" applyFont="1"/>
    <xf numFmtId="0" fontId="21" fillId="0" borderId="133" xfId="0" applyFont="1" applyBorder="1" applyAlignment="1">
      <alignment horizontal="center"/>
    </xf>
    <xf numFmtId="0" fontId="26" fillId="33" borderId="135" xfId="0" applyFont="1" applyFill="1" applyBorder="1" applyAlignment="1">
      <alignment vertical="top"/>
    </xf>
    <xf numFmtId="0" fontId="21" fillId="0" borderId="122" xfId="0" applyFont="1" applyBorder="1" applyAlignment="1">
      <alignment horizontal="center"/>
    </xf>
    <xf numFmtId="0" fontId="21" fillId="0" borderId="130" xfId="0" applyFont="1" applyBorder="1" applyAlignment="1">
      <alignment horizontal="center"/>
    </xf>
    <xf numFmtId="0" fontId="21" fillId="0" borderId="115" xfId="0" applyFont="1" applyBorder="1" applyAlignment="1">
      <alignment horizontal="center"/>
    </xf>
    <xf numFmtId="0" fontId="21" fillId="0" borderId="18" xfId="0" applyFont="1" applyBorder="1" applyAlignment="1">
      <alignment horizontal="center"/>
    </xf>
    <xf numFmtId="0" fontId="21" fillId="0" borderId="134" xfId="0" applyFont="1" applyBorder="1" applyAlignment="1">
      <alignment horizontal="center"/>
    </xf>
    <xf numFmtId="0" fontId="21" fillId="0" borderId="19" xfId="0" applyFont="1" applyBorder="1" applyAlignment="1">
      <alignment horizontal="center"/>
    </xf>
    <xf numFmtId="0" fontId="176" fillId="0" borderId="133" xfId="0" applyFont="1" applyBorder="1"/>
    <xf numFmtId="0" fontId="214" fillId="33" borderId="0" xfId="0" applyFont="1" applyFill="1" applyAlignment="1">
      <alignment horizontal="center"/>
    </xf>
    <xf numFmtId="0" fontId="211" fillId="33" borderId="133" xfId="0" applyFont="1" applyFill="1" applyBorder="1" applyAlignment="1">
      <alignment horizontal="left" vertical="center"/>
    </xf>
    <xf numFmtId="0" fontId="26" fillId="33" borderId="122" xfId="0" applyFont="1" applyFill="1" applyBorder="1" applyAlignment="1">
      <alignment horizontal="left" vertical="top"/>
    </xf>
    <xf numFmtId="0" fontId="24" fillId="33" borderId="133" xfId="0" applyFont="1" applyFill="1" applyBorder="1" applyAlignment="1">
      <alignment horizontal="right" wrapText="1"/>
    </xf>
    <xf numFmtId="0" fontId="24" fillId="33" borderId="133" xfId="0" quotePrefix="1" applyFont="1" applyFill="1" applyBorder="1" applyAlignment="1">
      <alignment horizontal="center"/>
    </xf>
    <xf numFmtId="0" fontId="211" fillId="0" borderId="133" xfId="0" applyFont="1" applyBorder="1" applyAlignment="1">
      <alignment horizontal="left" wrapText="1"/>
    </xf>
    <xf numFmtId="0" fontId="22" fillId="140" borderId="116" xfId="0" applyFont="1" applyFill="1" applyBorder="1" applyAlignment="1">
      <alignment horizontal="left"/>
    </xf>
    <xf numFmtId="0" fontId="176" fillId="33" borderId="0" xfId="0" applyFont="1" applyFill="1" applyAlignment="1">
      <alignment horizontal="left" wrapText="1"/>
    </xf>
    <xf numFmtId="0" fontId="22" fillId="140" borderId="0" xfId="0" applyFont="1" applyFill="1" applyAlignment="1">
      <alignment horizontal="left"/>
    </xf>
    <xf numFmtId="0" fontId="0" fillId="0" borderId="0" xfId="0" applyAlignment="1">
      <alignment horizontal="left" vertical="center"/>
    </xf>
    <xf numFmtId="0" fontId="176" fillId="33" borderId="133" xfId="0" applyFont="1" applyFill="1" applyBorder="1" applyAlignment="1">
      <alignment horizontal="left" vertical="center" wrapText="1"/>
    </xf>
    <xf numFmtId="0" fontId="0" fillId="0" borderId="133" xfId="0" applyBorder="1" applyAlignment="1">
      <alignment horizontal="left" vertical="center" wrapText="1"/>
    </xf>
    <xf numFmtId="0" fontId="26" fillId="117" borderId="116" xfId="0" applyFont="1" applyFill="1" applyBorder="1" applyAlignment="1">
      <alignment horizontal="left" wrapText="1"/>
    </xf>
    <xf numFmtId="0" fontId="211" fillId="0" borderId="133" xfId="0" applyFont="1" applyBorder="1" applyAlignment="1">
      <alignment horizontal="left" vertical="center" wrapText="1"/>
    </xf>
    <xf numFmtId="0" fontId="0" fillId="0" borderId="122" xfId="0" applyBorder="1" applyAlignment="1">
      <alignment horizontal="left" vertical="top"/>
    </xf>
    <xf numFmtId="0" fontId="26" fillId="33" borderId="116" xfId="0" applyFont="1" applyFill="1" applyBorder="1" applyAlignment="1">
      <alignment vertical="top"/>
    </xf>
    <xf numFmtId="0" fontId="200" fillId="0" borderId="116" xfId="0" applyFont="1" applyBorder="1" applyAlignment="1">
      <alignment vertical="top"/>
    </xf>
    <xf numFmtId="0" fontId="0" fillId="0" borderId="133" xfId="0" applyBorder="1" applyAlignment="1">
      <alignment horizontal="center" vertical="center"/>
    </xf>
    <xf numFmtId="0" fontId="21" fillId="0" borderId="0" xfId="35681" applyFont="1" applyFill="1" applyBorder="1" applyAlignment="1">
      <alignment horizontal="center" vertical="center" wrapText="1"/>
    </xf>
    <xf numFmtId="0" fontId="176" fillId="0" borderId="133" xfId="35681" applyFont="1" applyBorder="1" applyAlignment="1">
      <alignment horizontal="left"/>
    </xf>
    <xf numFmtId="0" fontId="295" fillId="0" borderId="0" xfId="35681" applyFont="1" applyBorder="1" applyAlignment="1">
      <alignment horizontal="left"/>
    </xf>
    <xf numFmtId="0" fontId="24" fillId="0" borderId="0" xfId="0" applyFont="1" applyAlignment="1">
      <alignment horizontal="left" vertical="top"/>
    </xf>
    <xf numFmtId="0" fontId="26" fillId="0" borderId="116" xfId="0" applyFont="1" applyBorder="1" applyAlignment="1">
      <alignment horizontal="left"/>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1" fillId="0" borderId="133" xfId="55769" applyFont="1" applyFill="1" applyBorder="1" applyAlignment="1">
      <alignment horizontal="center" vertical="center" wrapText="1"/>
    </xf>
    <xf numFmtId="0" fontId="21" fillId="33" borderId="0" xfId="305" applyFont="1" applyFill="1" applyAlignment="1">
      <alignment horizontal="center"/>
    </xf>
    <xf numFmtId="0" fontId="24" fillId="33" borderId="0" xfId="305" applyFont="1" applyFill="1" applyAlignment="1">
      <alignment horizontal="center" wrapText="1"/>
    </xf>
    <xf numFmtId="0" fontId="24" fillId="33" borderId="0" xfId="305" applyFont="1" applyFill="1" applyAlignment="1">
      <alignment horizontal="center"/>
    </xf>
    <xf numFmtId="0" fontId="21" fillId="33" borderId="0" xfId="35680" applyFont="1" applyFill="1" applyAlignment="1">
      <alignment vertical="center" wrapText="1"/>
    </xf>
    <xf numFmtId="0" fontId="21" fillId="33" borderId="0" xfId="35680" applyFont="1" applyFill="1" applyAlignment="1">
      <alignment horizontal="left" vertical="center" wrapText="1"/>
    </xf>
    <xf numFmtId="0" fontId="21" fillId="0" borderId="133" xfId="305" applyFont="1" applyBorder="1" applyAlignment="1">
      <alignment horizontal="center"/>
    </xf>
    <xf numFmtId="0" fontId="24" fillId="0" borderId="133" xfId="305" applyFont="1" applyBorder="1" applyAlignment="1">
      <alignment horizontal="center" wrapText="1"/>
    </xf>
    <xf numFmtId="0" fontId="0" fillId="0" borderId="133" xfId="0" applyBorder="1" applyAlignment="1">
      <alignment horizontal="center" wrapText="1"/>
    </xf>
    <xf numFmtId="0" fontId="24" fillId="0" borderId="133" xfId="305" applyFont="1" applyBorder="1" applyAlignment="1">
      <alignment horizontal="center"/>
    </xf>
    <xf numFmtId="0" fontId="0" fillId="33" borderId="0" xfId="0" applyFill="1" applyAlignment="1">
      <alignment wrapText="1"/>
    </xf>
    <xf numFmtId="0" fontId="21" fillId="33" borderId="0" xfId="35680" applyFont="1" applyFill="1" applyAlignment="1">
      <alignment horizontal="left" vertical="center"/>
    </xf>
    <xf numFmtId="0" fontId="22" fillId="0" borderId="0" xfId="305" applyFont="1" applyAlignment="1">
      <alignment horizontal="center" vertical="center" wrapText="1"/>
    </xf>
    <xf numFmtId="0" fontId="21" fillId="0" borderId="0" xfId="305" applyFont="1" applyAlignment="1">
      <alignment horizontal="center" wrapText="1"/>
    </xf>
    <xf numFmtId="0" fontId="21" fillId="0" borderId="0" xfId="0" applyFont="1" applyAlignment="1">
      <alignment horizontal="center" wrapText="1"/>
    </xf>
    <xf numFmtId="0" fontId="0" fillId="0" borderId="0" xfId="0" applyAlignment="1">
      <alignment horizontal="center" wrapText="1"/>
    </xf>
    <xf numFmtId="0" fontId="21" fillId="0" borderId="133" xfId="305" applyFont="1" applyBorder="1" applyAlignment="1">
      <alignment horizontal="center" wrapText="1"/>
    </xf>
    <xf numFmtId="0" fontId="21" fillId="33" borderId="122" xfId="0" applyFont="1" applyFill="1" applyBorder="1" applyAlignment="1">
      <alignment horizontal="center"/>
    </xf>
    <xf numFmtId="0" fontId="21" fillId="0" borderId="122" xfId="0" applyFont="1" applyBorder="1" applyAlignment="1">
      <alignment horizontal="left"/>
    </xf>
    <xf numFmtId="0" fontId="176" fillId="0" borderId="133" xfId="0" applyFont="1" applyBorder="1" applyAlignment="1">
      <alignment horizontal="left"/>
    </xf>
    <xf numFmtId="0" fontId="176" fillId="0" borderId="0" xfId="0" applyFont="1" applyAlignment="1">
      <alignment horizontal="left" vertical="center" wrapText="1" indent="1"/>
    </xf>
    <xf numFmtId="0" fontId="176" fillId="0" borderId="133" xfId="0" applyFont="1" applyBorder="1" applyAlignment="1">
      <alignment horizontal="left" vertical="center" wrapText="1" indent="1"/>
    </xf>
    <xf numFmtId="0" fontId="21" fillId="117" borderId="0" xfId="0" applyFont="1" applyFill="1" applyAlignment="1">
      <alignment horizontal="left" vertical="center" wrapText="1"/>
    </xf>
    <xf numFmtId="0" fontId="21" fillId="117" borderId="116" xfId="0" applyFont="1" applyFill="1" applyBorder="1" applyAlignment="1">
      <alignment horizontal="left" vertical="center" wrapText="1"/>
    </xf>
    <xf numFmtId="0" fontId="21" fillId="0" borderId="133" xfId="0" applyFont="1" applyBorder="1"/>
    <xf numFmtId="0" fontId="21" fillId="0" borderId="122" xfId="8468" applyFont="1" applyBorder="1" applyAlignment="1">
      <alignment horizontal="center"/>
    </xf>
    <xf numFmtId="0" fontId="24" fillId="0" borderId="131" xfId="0" applyFont="1" applyBorder="1" applyAlignment="1">
      <alignment horizontal="left" vertical="center" wrapText="1"/>
    </xf>
    <xf numFmtId="0" fontId="24" fillId="0" borderId="15" xfId="0" applyFont="1" applyBorder="1" applyAlignment="1">
      <alignment horizontal="left" vertical="center" wrapText="1"/>
    </xf>
    <xf numFmtId="0" fontId="24" fillId="0" borderId="19" xfId="0" applyFont="1" applyBorder="1" applyAlignment="1">
      <alignment horizontal="left" vertical="center" wrapText="1"/>
    </xf>
    <xf numFmtId="0" fontId="24" fillId="0" borderId="131" xfId="0" applyFont="1" applyBorder="1" applyAlignment="1">
      <alignment horizontal="left"/>
    </xf>
    <xf numFmtId="0" fontId="24" fillId="0" borderId="15" xfId="0" applyFont="1" applyBorder="1" applyAlignment="1">
      <alignment horizontal="left"/>
    </xf>
    <xf numFmtId="0" fontId="24" fillId="0" borderId="19" xfId="0" applyFont="1" applyBorder="1" applyAlignment="1">
      <alignment horizontal="left"/>
    </xf>
    <xf numFmtId="0" fontId="24" fillId="0" borderId="131" xfId="0" quotePrefix="1" applyFont="1" applyBorder="1" applyAlignment="1">
      <alignment horizontal="left" vertical="center" wrapText="1"/>
    </xf>
    <xf numFmtId="0" fontId="24" fillId="0" borderId="15" xfId="0" applyFont="1" applyBorder="1" applyAlignment="1">
      <alignment horizontal="left" vertical="center"/>
    </xf>
    <xf numFmtId="0" fontId="24" fillId="0" borderId="19" xfId="0" applyFont="1" applyBorder="1" applyAlignment="1">
      <alignment horizontal="left" vertical="center"/>
    </xf>
    <xf numFmtId="0" fontId="22" fillId="117" borderId="115" xfId="0" applyFont="1" applyFill="1" applyBorder="1" applyAlignment="1">
      <alignment horizontal="left" vertical="center" wrapText="1"/>
    </xf>
    <xf numFmtId="0" fontId="22" fillId="117" borderId="123" xfId="0" applyFont="1" applyFill="1" applyBorder="1" applyAlignment="1">
      <alignment horizontal="left" vertical="center" wrapText="1"/>
    </xf>
    <xf numFmtId="0" fontId="22" fillId="117" borderId="14" xfId="0" applyFont="1" applyFill="1" applyBorder="1" applyAlignment="1">
      <alignment horizontal="left" vertical="center" wrapText="1"/>
    </xf>
    <xf numFmtId="0" fontId="21" fillId="0" borderId="131" xfId="0" applyFont="1" applyBorder="1" applyAlignment="1">
      <alignment vertical="center" wrapText="1"/>
    </xf>
    <xf numFmtId="0" fontId="24" fillId="0" borderId="131" xfId="0" applyFont="1" applyBorder="1" applyAlignment="1">
      <alignment horizontal="left" vertical="center"/>
    </xf>
    <xf numFmtId="0" fontId="21" fillId="0" borderId="131" xfId="0" quotePrefix="1" applyFont="1" applyBorder="1" applyAlignment="1">
      <alignment vertical="center" wrapText="1"/>
    </xf>
    <xf numFmtId="0" fontId="340" fillId="33" borderId="0" xfId="0" applyFont="1" applyFill="1" applyAlignment="1">
      <alignment horizontal="left" vertical="center"/>
    </xf>
    <xf numFmtId="0" fontId="26" fillId="117" borderId="123" xfId="0" applyFont="1" applyFill="1" applyBorder="1" applyAlignment="1">
      <alignment horizontal="left" vertical="center" wrapText="1"/>
    </xf>
    <xf numFmtId="0" fontId="26" fillId="117" borderId="122" xfId="0" applyFont="1" applyFill="1" applyBorder="1" applyAlignment="1">
      <alignment horizontal="left" vertical="center" wrapText="1"/>
    </xf>
    <xf numFmtId="0" fontId="26" fillId="117" borderId="130" xfId="0" applyFont="1" applyFill="1" applyBorder="1" applyAlignment="1">
      <alignment horizontal="left" vertical="center" wrapText="1"/>
    </xf>
    <xf numFmtId="0" fontId="26" fillId="117" borderId="115" xfId="0" applyFont="1" applyFill="1" applyBorder="1" applyAlignment="1">
      <alignment horizontal="left" vertical="center" wrapText="1"/>
    </xf>
    <xf numFmtId="0" fontId="211" fillId="33" borderId="125" xfId="0" applyFont="1" applyFill="1" applyBorder="1" applyAlignment="1">
      <alignment horizontal="left" vertical="center"/>
    </xf>
    <xf numFmtId="0" fontId="213" fillId="0" borderId="0" xfId="0" applyFont="1" applyAlignment="1">
      <alignment vertical="center"/>
    </xf>
    <xf numFmtId="0" fontId="21" fillId="33" borderId="133" xfId="0" applyFont="1" applyFill="1" applyBorder="1" applyAlignment="1">
      <alignment horizontal="center" vertical="center" wrapText="1"/>
    </xf>
    <xf numFmtId="0" fontId="21" fillId="33" borderId="133" xfId="0" applyFont="1" applyFill="1" applyBorder="1" applyAlignment="1">
      <alignment horizontal="center" wrapText="1"/>
    </xf>
    <xf numFmtId="0" fontId="22" fillId="33" borderId="122" xfId="0" applyFont="1" applyFill="1" applyBorder="1" applyAlignment="1">
      <alignment vertical="center" wrapText="1"/>
    </xf>
    <xf numFmtId="0" fontId="16" fillId="0" borderId="122" xfId="0" applyFont="1" applyBorder="1"/>
    <xf numFmtId="0" fontId="21" fillId="33" borderId="122" xfId="0" applyFont="1" applyFill="1" applyBorder="1" applyAlignment="1">
      <alignment horizontal="center" vertical="center" wrapText="1"/>
    </xf>
    <xf numFmtId="0" fontId="21" fillId="33" borderId="116" xfId="0" applyFont="1" applyFill="1" applyBorder="1" applyAlignment="1">
      <alignment vertical="center" wrapText="1"/>
    </xf>
    <xf numFmtId="0" fontId="0" fillId="0" borderId="116" xfId="0" applyBorder="1" applyAlignment="1">
      <alignment vertical="center" wrapText="1"/>
    </xf>
    <xf numFmtId="0" fontId="24" fillId="0" borderId="126" xfId="0" applyFont="1" applyBorder="1" applyAlignment="1">
      <alignment horizontal="center" vertical="center" wrapText="1"/>
    </xf>
    <xf numFmtId="0" fontId="24" fillId="0" borderId="124" xfId="0" applyFont="1" applyBorder="1" applyAlignment="1">
      <alignment horizontal="center" vertical="center" wrapText="1"/>
    </xf>
    <xf numFmtId="0" fontId="24" fillId="0" borderId="127" xfId="0" applyFont="1" applyBorder="1" applyAlignment="1">
      <alignment horizontal="center" vertical="center" wrapText="1"/>
    </xf>
    <xf numFmtId="0" fontId="24" fillId="0" borderId="116" xfId="0" applyFont="1" applyBorder="1" applyAlignment="1">
      <alignment horizontal="center" wrapText="1"/>
    </xf>
    <xf numFmtId="0" fontId="24" fillId="0" borderId="116" xfId="0" applyFont="1" applyBorder="1" applyAlignment="1">
      <alignment horizontal="right" wrapText="1"/>
    </xf>
    <xf numFmtId="0" fontId="24" fillId="0" borderId="0" xfId="0" applyFont="1" applyAlignment="1">
      <alignment horizontal="right" wrapText="1"/>
    </xf>
    <xf numFmtId="0" fontId="24" fillId="0" borderId="133" xfId="0" applyFont="1" applyBorder="1" applyAlignment="1">
      <alignment horizontal="right" wrapText="1"/>
    </xf>
    <xf numFmtId="0" fontId="24" fillId="0" borderId="116" xfId="0" applyFont="1" applyBorder="1" applyAlignment="1">
      <alignment horizontal="center" vertical="center" wrapText="1"/>
    </xf>
    <xf numFmtId="0" fontId="211" fillId="33" borderId="0" xfId="0" applyFont="1" applyFill="1" applyAlignment="1">
      <alignment vertical="top"/>
    </xf>
    <xf numFmtId="0" fontId="211" fillId="0" borderId="0" xfId="0" applyFont="1" applyAlignment="1">
      <alignment vertical="top"/>
    </xf>
    <xf numFmtId="0" fontId="26" fillId="33" borderId="122" xfId="0" applyFont="1" applyFill="1" applyBorder="1" applyAlignment="1">
      <alignment vertical="center" wrapText="1"/>
    </xf>
    <xf numFmtId="0" fontId="16" fillId="0" borderId="122" xfId="0" applyFont="1" applyBorder="1" applyAlignment="1">
      <alignment vertical="center" wrapText="1"/>
    </xf>
    <xf numFmtId="0" fontId="24" fillId="33" borderId="122" xfId="0" applyFont="1" applyFill="1" applyBorder="1" applyAlignment="1">
      <alignment horizontal="center" vertical="center"/>
    </xf>
    <xf numFmtId="0" fontId="21" fillId="0" borderId="133" xfId="0" applyFont="1" applyBorder="1" applyAlignment="1">
      <alignment horizontal="center" wrapText="1"/>
    </xf>
    <xf numFmtId="0" fontId="24" fillId="33" borderId="133" xfId="0" applyFont="1" applyFill="1" applyBorder="1" applyAlignment="1">
      <alignment horizontal="center" vertical="center"/>
    </xf>
    <xf numFmtId="0" fontId="26" fillId="33" borderId="122" xfId="0" applyFont="1" applyFill="1" applyBorder="1" applyAlignment="1">
      <alignment horizontal="center" vertical="center" wrapText="1"/>
    </xf>
    <xf numFmtId="0" fontId="24" fillId="0" borderId="122" xfId="0" applyFont="1" applyBorder="1" applyAlignment="1">
      <alignment horizontal="center" wrapText="1"/>
    </xf>
    <xf numFmtId="0" fontId="21" fillId="33" borderId="116" xfId="0" applyFont="1" applyFill="1" applyBorder="1" applyAlignment="1">
      <alignment horizontal="center" vertical="center" wrapText="1"/>
    </xf>
    <xf numFmtId="0" fontId="22" fillId="0" borderId="122" xfId="0" applyFont="1" applyBorder="1" applyAlignment="1">
      <alignment horizontal="center" vertical="center" wrapText="1"/>
    </xf>
    <xf numFmtId="0" fontId="21" fillId="0" borderId="122" xfId="0" applyFont="1" applyBorder="1" applyAlignment="1">
      <alignment horizontal="center" vertical="center" wrapText="1"/>
    </xf>
    <xf numFmtId="0" fontId="0" fillId="0" borderId="122" xfId="0" applyBorder="1" applyAlignment="1">
      <alignment vertical="center" wrapText="1"/>
    </xf>
    <xf numFmtId="0" fontId="21" fillId="0" borderId="122" xfId="0" applyFont="1" applyBorder="1" applyAlignment="1">
      <alignment horizontal="center" vertical="top"/>
    </xf>
    <xf numFmtId="0" fontId="0" fillId="0" borderId="116" xfId="0" applyBorder="1" applyAlignment="1">
      <alignment horizontal="center" vertical="top"/>
    </xf>
    <xf numFmtId="0" fontId="26" fillId="33" borderId="0" xfId="0" applyFont="1" applyFill="1" applyAlignment="1">
      <alignment horizontal="center" vertical="center" wrapText="1"/>
    </xf>
    <xf numFmtId="0" fontId="21" fillId="33" borderId="116" xfId="0" applyFont="1" applyFill="1" applyBorder="1" applyAlignment="1">
      <alignment horizontal="left" vertical="center" wrapText="1"/>
    </xf>
    <xf numFmtId="0" fontId="21" fillId="33" borderId="133" xfId="0" applyFont="1" applyFill="1" applyBorder="1" applyAlignment="1">
      <alignment horizontal="left" vertical="center" wrapText="1"/>
    </xf>
    <xf numFmtId="0" fontId="24" fillId="0" borderId="116" xfId="0" applyFont="1" applyBorder="1" applyAlignment="1">
      <alignment horizontal="left"/>
    </xf>
    <xf numFmtId="0" fontId="0" fillId="0" borderId="116" xfId="0" applyBorder="1" applyAlignment="1">
      <alignment horizontal="left"/>
    </xf>
    <xf numFmtId="49" fontId="21" fillId="0" borderId="116" xfId="55768" applyNumberFormat="1" applyFont="1" applyBorder="1" applyAlignment="1">
      <alignment horizontal="center" wrapText="1"/>
    </xf>
    <xf numFmtId="49" fontId="21" fillId="0" borderId="122" xfId="55768" applyNumberFormat="1" applyFont="1" applyBorder="1" applyAlignment="1">
      <alignment horizontal="center" wrapText="1"/>
    </xf>
    <xf numFmtId="0" fontId="176" fillId="0" borderId="133" xfId="55768" applyFont="1" applyBorder="1" applyAlignment="1">
      <alignment horizontal="left" vertical="center" wrapText="1"/>
    </xf>
    <xf numFmtId="0" fontId="26" fillId="0" borderId="112" xfId="8454" applyFont="1" applyBorder="1" applyAlignment="1">
      <alignment horizontal="center"/>
    </xf>
    <xf numFmtId="0" fontId="26" fillId="0" borderId="100" xfId="8454" applyFont="1" applyBorder="1" applyAlignment="1" applyProtection="1">
      <alignment horizontal="center" vertical="center"/>
      <protection locked="0"/>
    </xf>
    <xf numFmtId="0" fontId="26" fillId="0" borderId="101" xfId="8454" applyFont="1" applyBorder="1" applyAlignment="1" applyProtection="1">
      <alignment horizontal="center" vertical="center"/>
      <protection locked="0"/>
    </xf>
    <xf numFmtId="0" fontId="26" fillId="117" borderId="113" xfId="8454" applyFont="1" applyFill="1" applyBorder="1" applyAlignment="1" applyProtection="1">
      <alignment horizontal="center" vertical="center"/>
      <protection locked="0"/>
    </xf>
    <xf numFmtId="0" fontId="26" fillId="117" borderId="112" xfId="8454" applyFont="1" applyFill="1" applyBorder="1" applyAlignment="1" applyProtection="1">
      <alignment horizontal="center" vertical="center"/>
      <protection locked="0"/>
    </xf>
    <xf numFmtId="0" fontId="26" fillId="0" borderId="112" xfId="8454" applyFont="1" applyBorder="1" applyAlignment="1" applyProtection="1">
      <alignment horizontal="center" vertical="center"/>
      <protection locked="0"/>
    </xf>
    <xf numFmtId="0" fontId="26" fillId="117" borderId="112" xfId="8454" applyFont="1" applyFill="1" applyBorder="1" applyAlignment="1">
      <alignment horizontal="center" vertical="center"/>
    </xf>
    <xf numFmtId="0" fontId="0" fillId="0" borderId="0" xfId="0" applyAlignment="1">
      <alignment horizontal="left"/>
    </xf>
    <xf numFmtId="49" fontId="21" fillId="0" borderId="0" xfId="55768" applyNumberFormat="1" applyFont="1" applyAlignment="1">
      <alignment horizontal="center" wrapText="1"/>
    </xf>
    <xf numFmtId="0" fontId="176" fillId="0" borderId="0" xfId="55768" applyFont="1" applyAlignment="1">
      <alignment horizontal="left" vertical="center" wrapText="1"/>
    </xf>
    <xf numFmtId="0" fontId="174" fillId="127" borderId="0" xfId="0" applyFont="1" applyFill="1" applyAlignment="1">
      <alignment vertical="center" wrapText="1"/>
    </xf>
    <xf numFmtId="0" fontId="24" fillId="33" borderId="0" xfId="0" applyFont="1" applyFill="1" applyAlignment="1">
      <alignment horizontal="left" wrapText="1"/>
    </xf>
    <xf numFmtId="0" fontId="22" fillId="33" borderId="133" xfId="0" applyFont="1" applyFill="1" applyBorder="1" applyAlignment="1">
      <alignment horizontal="left" wrapText="1"/>
    </xf>
    <xf numFmtId="0" fontId="0" fillId="0" borderId="133" xfId="0" applyBorder="1" applyAlignment="1">
      <alignment horizontal="left" wrapText="1"/>
    </xf>
    <xf numFmtId="0" fontId="212" fillId="0" borderId="0" xfId="0" applyFont="1" applyAlignment="1">
      <alignment horizontal="left"/>
    </xf>
    <xf numFmtId="0" fontId="176" fillId="33" borderId="133" xfId="0" applyFont="1" applyFill="1" applyBorder="1" applyAlignment="1">
      <alignment horizontal="left" wrapText="1"/>
    </xf>
    <xf numFmtId="0" fontId="211" fillId="33" borderId="0" xfId="0" applyFont="1" applyFill="1" applyAlignment="1">
      <alignment horizontal="left" wrapText="1"/>
    </xf>
    <xf numFmtId="0" fontId="312" fillId="33" borderId="0" xfId="0" applyFont="1" applyFill="1" applyAlignment="1">
      <alignment horizontal="left" wrapText="1"/>
    </xf>
    <xf numFmtId="0" fontId="313" fillId="0" borderId="0" xfId="0" applyFont="1" applyAlignment="1">
      <alignment horizontal="left"/>
    </xf>
    <xf numFmtId="0" fontId="21" fillId="33" borderId="0" xfId="0" applyFont="1" applyFill="1" applyAlignment="1" applyProtection="1">
      <alignment horizontal="left"/>
      <protection locked="0"/>
    </xf>
    <xf numFmtId="0" fontId="21" fillId="33" borderId="116" xfId="0" applyFont="1" applyFill="1" applyBorder="1" applyAlignment="1" applyProtection="1">
      <alignment horizontal="left"/>
      <protection locked="0"/>
    </xf>
    <xf numFmtId="0" fontId="169" fillId="0" borderId="122" xfId="0" applyFont="1" applyBorder="1" applyAlignment="1">
      <alignment horizontal="center" vertical="center"/>
    </xf>
    <xf numFmtId="0" fontId="0" fillId="0" borderId="122" xfId="0" applyBorder="1" applyAlignment="1">
      <alignment horizontal="center" vertical="center"/>
    </xf>
    <xf numFmtId="0" fontId="366" fillId="33" borderId="122" xfId="0" applyFont="1" applyFill="1" applyBorder="1" applyAlignment="1">
      <alignment vertical="top"/>
    </xf>
    <xf numFmtId="0" fontId="367" fillId="0" borderId="122" xfId="0" applyFont="1" applyBorder="1" applyAlignment="1">
      <alignment vertical="top"/>
    </xf>
    <xf numFmtId="0" fontId="24" fillId="0" borderId="133" xfId="0" applyFont="1" applyBorder="1" applyAlignment="1">
      <alignment horizontal="center" vertical="center"/>
    </xf>
    <xf numFmtId="0" fontId="0" fillId="0" borderId="0" xfId="0" applyAlignment="1">
      <alignment horizontal="center" vertical="center" wrapText="1"/>
    </xf>
    <xf numFmtId="0" fontId="24" fillId="0" borderId="116" xfId="0" applyFont="1" applyBorder="1"/>
    <xf numFmtId="0" fontId="24" fillId="0" borderId="0" xfId="0" applyFont="1" applyAlignment="1">
      <alignment horizontal="center" wrapText="1"/>
    </xf>
    <xf numFmtId="0" fontId="366" fillId="0" borderId="122" xfId="0" applyFont="1" applyBorder="1" applyAlignment="1">
      <alignment horizontal="left" vertical="center" wrapText="1"/>
    </xf>
    <xf numFmtId="0" fontId="0" fillId="33" borderId="0" xfId="0" applyFill="1" applyAlignment="1">
      <alignment horizontal="left" vertical="center" wrapText="1"/>
    </xf>
    <xf numFmtId="0" fontId="290" fillId="0" borderId="122" xfId="0" applyFont="1" applyBorder="1" applyAlignment="1">
      <alignment vertical="top"/>
    </xf>
    <xf numFmtId="0" fontId="368" fillId="33" borderId="122" xfId="0" applyFont="1" applyFill="1" applyBorder="1" applyAlignment="1">
      <alignment vertical="top"/>
    </xf>
  </cellXfs>
  <cellStyles count="55774">
    <cellStyle name="-" xfId="12107" xr:uid="{00000000-0005-0000-0000-000000000000}"/>
    <cellStyle name=" 1" xfId="36948" xr:uid="{00000000-0005-0000-0000-000001000000}"/>
    <cellStyle name=" 1 10" xfId="36949" xr:uid="{00000000-0005-0000-0000-000002000000}"/>
    <cellStyle name=" 1 10 2" xfId="36950" xr:uid="{00000000-0005-0000-0000-000003000000}"/>
    <cellStyle name=" 1 10 3" xfId="36951" xr:uid="{00000000-0005-0000-0000-000004000000}"/>
    <cellStyle name=" 1 11" xfId="36952" xr:uid="{00000000-0005-0000-0000-000005000000}"/>
    <cellStyle name=" 1 11 2" xfId="36953" xr:uid="{00000000-0005-0000-0000-000006000000}"/>
    <cellStyle name=" 1 11 3" xfId="36954" xr:uid="{00000000-0005-0000-0000-000007000000}"/>
    <cellStyle name=" 1 12" xfId="36955" xr:uid="{00000000-0005-0000-0000-000008000000}"/>
    <cellStyle name=" 1 12 2" xfId="36956" xr:uid="{00000000-0005-0000-0000-000009000000}"/>
    <cellStyle name=" 1 13" xfId="36957" xr:uid="{00000000-0005-0000-0000-00000A000000}"/>
    <cellStyle name=" 1 14" xfId="40246" xr:uid="{00000000-0005-0000-0000-00000B000000}"/>
    <cellStyle name=" 1 2" xfId="36958" xr:uid="{00000000-0005-0000-0000-00000C000000}"/>
    <cellStyle name=" 1 2 2" xfId="36959" xr:uid="{00000000-0005-0000-0000-00000D000000}"/>
    <cellStyle name=" 1 2 2 2" xfId="36960" xr:uid="{00000000-0005-0000-0000-00000E000000}"/>
    <cellStyle name=" 1 2 2 2 2" xfId="36961" xr:uid="{00000000-0005-0000-0000-00000F000000}"/>
    <cellStyle name=" 1 2 2 3" xfId="36962" xr:uid="{00000000-0005-0000-0000-000010000000}"/>
    <cellStyle name=" 1 2 2 3 2" xfId="36963" xr:uid="{00000000-0005-0000-0000-000011000000}"/>
    <cellStyle name=" 1 2 2 4" xfId="36964" xr:uid="{00000000-0005-0000-0000-000012000000}"/>
    <cellStyle name=" 1 2 3" xfId="36965" xr:uid="{00000000-0005-0000-0000-000013000000}"/>
    <cellStyle name=" 1 2 3 2" xfId="36966" xr:uid="{00000000-0005-0000-0000-000014000000}"/>
    <cellStyle name=" 1 2 4" xfId="36967" xr:uid="{00000000-0005-0000-0000-000015000000}"/>
    <cellStyle name=" 1 2 4 2" xfId="36968" xr:uid="{00000000-0005-0000-0000-000016000000}"/>
    <cellStyle name=" 1 2 5" xfId="36969" xr:uid="{00000000-0005-0000-0000-000017000000}"/>
    <cellStyle name=" 1 3" xfId="36970" xr:uid="{00000000-0005-0000-0000-000018000000}"/>
    <cellStyle name=" 1 3 2" xfId="36971" xr:uid="{00000000-0005-0000-0000-000019000000}"/>
    <cellStyle name=" 1 4" xfId="36972" xr:uid="{00000000-0005-0000-0000-00001A000000}"/>
    <cellStyle name=" 1 4 2" xfId="36973" xr:uid="{00000000-0005-0000-0000-00001B000000}"/>
    <cellStyle name=" 1 4 2 2" xfId="36974" xr:uid="{00000000-0005-0000-0000-00001C000000}"/>
    <cellStyle name=" 1 4 3" xfId="36975" xr:uid="{00000000-0005-0000-0000-00001D000000}"/>
    <cellStyle name=" 1 5" xfId="36976" xr:uid="{00000000-0005-0000-0000-00001E000000}"/>
    <cellStyle name=" 1 5 2" xfId="36977" xr:uid="{00000000-0005-0000-0000-00001F000000}"/>
    <cellStyle name=" 1 5 2 2" xfId="36978" xr:uid="{00000000-0005-0000-0000-000020000000}"/>
    <cellStyle name=" 1 5 3" xfId="36979" xr:uid="{00000000-0005-0000-0000-000021000000}"/>
    <cellStyle name=" 1 5 3 2" xfId="36980" xr:uid="{00000000-0005-0000-0000-000022000000}"/>
    <cellStyle name=" 1 5 4" xfId="36981" xr:uid="{00000000-0005-0000-0000-000023000000}"/>
    <cellStyle name=" 1 6" xfId="36982" xr:uid="{00000000-0005-0000-0000-000024000000}"/>
    <cellStyle name=" 1 6 2" xfId="36983" xr:uid="{00000000-0005-0000-0000-000025000000}"/>
    <cellStyle name=" 1 6 2 2" xfId="36984" xr:uid="{00000000-0005-0000-0000-000026000000}"/>
    <cellStyle name=" 1 6 3" xfId="36985" xr:uid="{00000000-0005-0000-0000-000027000000}"/>
    <cellStyle name=" 1 7" xfId="36986" xr:uid="{00000000-0005-0000-0000-000028000000}"/>
    <cellStyle name=" 1 7 2" xfId="36987" xr:uid="{00000000-0005-0000-0000-000029000000}"/>
    <cellStyle name=" 1 8" xfId="36988" xr:uid="{00000000-0005-0000-0000-00002A000000}"/>
    <cellStyle name=" 1 8 2" xfId="36989" xr:uid="{00000000-0005-0000-0000-00002B000000}"/>
    <cellStyle name=" 1 9" xfId="36990" xr:uid="{00000000-0005-0000-0000-00002C000000}"/>
    <cellStyle name=" 1 9 2" xfId="36991" xr:uid="{00000000-0005-0000-0000-00002D000000}"/>
    <cellStyle name=" 1_Results &amp; key fig." xfId="36992" xr:uid="{00000000-0005-0000-0000-00002E000000}"/>
    <cellStyle name="&quot;123&quot;" xfId="12108" xr:uid="{00000000-0005-0000-0000-00002F000000}"/>
    <cellStyle name="******************************************" xfId="3" xr:uid="{00000000-0005-0000-0000-000030000000}"/>
    <cellStyle name="****************************************** 2" xfId="12109" xr:uid="{00000000-0005-0000-0000-000031000000}"/>
    <cellStyle name="****************************************** 2 2" xfId="36993" xr:uid="{00000000-0005-0000-0000-000032000000}"/>
    <cellStyle name="****************************************** 2 2 2" xfId="40247" xr:uid="{00000000-0005-0000-0000-000033000000}"/>
    <cellStyle name="****************************************** 2 3" xfId="40248" xr:uid="{00000000-0005-0000-0000-000034000000}"/>
    <cellStyle name="****************************************** 2 3 2" xfId="40249" xr:uid="{00000000-0005-0000-0000-000035000000}"/>
    <cellStyle name="****************************************** 2 4" xfId="40250" xr:uid="{00000000-0005-0000-0000-000036000000}"/>
    <cellStyle name="****************************************** 3" xfId="36994" xr:uid="{00000000-0005-0000-0000-000037000000}"/>
    <cellStyle name="****************************************** 3 2" xfId="40251" xr:uid="{00000000-0005-0000-0000-000038000000}"/>
    <cellStyle name="****************************************** 4" xfId="40252" xr:uid="{00000000-0005-0000-0000-000039000000}"/>
    <cellStyle name="****************************************** 4 2" xfId="40253" xr:uid="{00000000-0005-0000-0000-00003A000000}"/>
    <cellStyle name="****************************************** 5" xfId="40254" xr:uid="{00000000-0005-0000-0000-00003B000000}"/>
    <cellStyle name="******************************************_Adjustment-Hovedtall" xfId="36995"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5" xr:uid="{00000000-0005-0000-0000-000046000000}"/>
    <cellStyle name="_0108 Balanse + ledelsesrapport 2 2" xfId="40256" xr:uid="{00000000-0005-0000-0000-000047000000}"/>
    <cellStyle name="_0108 Balanse + ledelsesrapport 2 2 2" xfId="40257" xr:uid="{00000000-0005-0000-0000-000048000000}"/>
    <cellStyle name="_0108 Balanse + ledelsesrapport 2 3" xfId="40258" xr:uid="{00000000-0005-0000-0000-000049000000}"/>
    <cellStyle name="_0108 Balanse + ledelsesrapport 2 3 2" xfId="40259" xr:uid="{00000000-0005-0000-0000-00004A000000}"/>
    <cellStyle name="_0108 Balanse + ledelsesrapport 2 4" xfId="40260" xr:uid="{00000000-0005-0000-0000-00004B000000}"/>
    <cellStyle name="_0108 Balanse + ledelsesrapport 3" xfId="40261" xr:uid="{00000000-0005-0000-0000-00004C000000}"/>
    <cellStyle name="_0108 Balanse + ledelsesrapport 3 2" xfId="40262" xr:uid="{00000000-0005-0000-0000-00004D000000}"/>
    <cellStyle name="_0108 Balanse + ledelsesrapport 3 2 2" xfId="40263" xr:uid="{00000000-0005-0000-0000-00004E000000}"/>
    <cellStyle name="_0108 Balanse + ledelsesrapport 3 3" xfId="40264" xr:uid="{00000000-0005-0000-0000-00004F000000}"/>
    <cellStyle name="_0108 Balanse + ledelsesrapport 3 3 2" xfId="40265" xr:uid="{00000000-0005-0000-0000-000050000000}"/>
    <cellStyle name="_0108 Balanse + ledelsesrapport 3 4" xfId="40266" xr:uid="{00000000-0005-0000-0000-000051000000}"/>
    <cellStyle name="_0108 Balanse + ledelsesrapport 4" xfId="40267" xr:uid="{00000000-0005-0000-0000-000052000000}"/>
    <cellStyle name="_0108 Balanse + ledelsesrapport 4 2" xfId="40268" xr:uid="{00000000-0005-0000-0000-000053000000}"/>
    <cellStyle name="_0108 Balanse + ledelsesrapport 5" xfId="40269" xr:uid="{00000000-0005-0000-0000-000054000000}"/>
    <cellStyle name="_0108 Balanse + ledelsesrapport 5 2" xfId="40270" xr:uid="{00000000-0005-0000-0000-000055000000}"/>
    <cellStyle name="_0108 Balanse + ledelsesrapport 6" xfId="40271"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2" xr:uid="{00000000-0005-0000-0000-00005E000000}"/>
    <cellStyle name="_2 11" xfId="40273" xr:uid="{00000000-0005-0000-0000-00005F000000}"/>
    <cellStyle name="_2 12" xfId="40274" xr:uid="{00000000-0005-0000-0000-000060000000}"/>
    <cellStyle name="_2 13" xfId="40275" xr:uid="{00000000-0005-0000-0000-000061000000}"/>
    <cellStyle name="_2 14" xfId="40276" xr:uid="{00000000-0005-0000-0000-000062000000}"/>
    <cellStyle name="_2 15" xfId="40277" xr:uid="{00000000-0005-0000-0000-000063000000}"/>
    <cellStyle name="_2 16" xfId="40278" xr:uid="{00000000-0005-0000-0000-000064000000}"/>
    <cellStyle name="_2 2" xfId="12123" xr:uid="{00000000-0005-0000-0000-000065000000}"/>
    <cellStyle name="_2 2 2" xfId="40279" xr:uid="{00000000-0005-0000-0000-000066000000}"/>
    <cellStyle name="_2 2 2 2" xfId="40280" xr:uid="{00000000-0005-0000-0000-000067000000}"/>
    <cellStyle name="_2 2 3" xfId="40281" xr:uid="{00000000-0005-0000-0000-000068000000}"/>
    <cellStyle name="_2 2_1" xfId="40282" xr:uid="{00000000-0005-0000-0000-000069000000}"/>
    <cellStyle name="_2 2_8" xfId="40283" xr:uid="{00000000-0005-0000-0000-00006A000000}"/>
    <cellStyle name="_2 2_Kontroll ME" xfId="12124" xr:uid="{00000000-0005-0000-0000-00006B000000}"/>
    <cellStyle name="_2 2_Kontroll-fane" xfId="12125" xr:uid="{00000000-0005-0000-0000-00006C000000}"/>
    <cellStyle name="_2 3" xfId="40284" xr:uid="{00000000-0005-0000-0000-00006D000000}"/>
    <cellStyle name="_2 3 2" xfId="40285" xr:uid="{00000000-0005-0000-0000-00006E000000}"/>
    <cellStyle name="_2 3 2 2" xfId="40286" xr:uid="{00000000-0005-0000-0000-00006F000000}"/>
    <cellStyle name="_2 3 3" xfId="40287" xr:uid="{00000000-0005-0000-0000-000070000000}"/>
    <cellStyle name="_2 3 3 2" xfId="40288" xr:uid="{00000000-0005-0000-0000-000071000000}"/>
    <cellStyle name="_2 3 3 3" xfId="40289" xr:uid="{00000000-0005-0000-0000-000072000000}"/>
    <cellStyle name="_2 3 3 4" xfId="40290" xr:uid="{00000000-0005-0000-0000-000073000000}"/>
    <cellStyle name="_2 4" xfId="40291" xr:uid="{00000000-0005-0000-0000-000074000000}"/>
    <cellStyle name="_2 4 2" xfId="40292" xr:uid="{00000000-0005-0000-0000-000075000000}"/>
    <cellStyle name="_2 5" xfId="40293" xr:uid="{00000000-0005-0000-0000-000076000000}"/>
    <cellStyle name="_2 5 2" xfId="40294" xr:uid="{00000000-0005-0000-0000-000077000000}"/>
    <cellStyle name="_2 6" xfId="40295" xr:uid="{00000000-0005-0000-0000-000078000000}"/>
    <cellStyle name="_2 7" xfId="40296" xr:uid="{00000000-0005-0000-0000-000079000000}"/>
    <cellStyle name="_2 8" xfId="40297" xr:uid="{00000000-0005-0000-0000-00007A000000}"/>
    <cellStyle name="_2 9" xfId="40298" xr:uid="{00000000-0005-0000-0000-00007B000000}"/>
    <cellStyle name="_2_1" xfId="40299" xr:uid="{00000000-0005-0000-0000-00007C000000}"/>
    <cellStyle name="_2_8" xfId="40300" xr:uid="{00000000-0005-0000-0000-00007D000000}"/>
    <cellStyle name="_2_Kontroll ME" xfId="12126" xr:uid="{00000000-0005-0000-0000-00007E000000}"/>
    <cellStyle name="_2_Kontroll-fane" xfId="12127" xr:uid="{00000000-0005-0000-0000-00007F000000}"/>
    <cellStyle name="_2_Side 9" xfId="40301" xr:uid="{00000000-0005-0000-0000-000080000000}"/>
    <cellStyle name="_3" xfId="12128" xr:uid="{00000000-0005-0000-0000-000081000000}"/>
    <cellStyle name="_3 10" xfId="40302" xr:uid="{00000000-0005-0000-0000-000082000000}"/>
    <cellStyle name="_3 11" xfId="40303" xr:uid="{00000000-0005-0000-0000-000083000000}"/>
    <cellStyle name="_3 12" xfId="40304" xr:uid="{00000000-0005-0000-0000-000084000000}"/>
    <cellStyle name="_3 13" xfId="40305" xr:uid="{00000000-0005-0000-0000-000085000000}"/>
    <cellStyle name="_3 14" xfId="40306" xr:uid="{00000000-0005-0000-0000-000086000000}"/>
    <cellStyle name="_3 15" xfId="40307" xr:uid="{00000000-0005-0000-0000-000087000000}"/>
    <cellStyle name="_3 16" xfId="40308" xr:uid="{00000000-0005-0000-0000-000088000000}"/>
    <cellStyle name="_3 2" xfId="12129" xr:uid="{00000000-0005-0000-0000-000089000000}"/>
    <cellStyle name="_3 2 2" xfId="40309" xr:uid="{00000000-0005-0000-0000-00008A000000}"/>
    <cellStyle name="_3 2 2 2" xfId="40310" xr:uid="{00000000-0005-0000-0000-00008B000000}"/>
    <cellStyle name="_3 2 3" xfId="40311" xr:uid="{00000000-0005-0000-0000-00008C000000}"/>
    <cellStyle name="_3 2_1" xfId="40312" xr:uid="{00000000-0005-0000-0000-00008D000000}"/>
    <cellStyle name="_3 2_8" xfId="40313" xr:uid="{00000000-0005-0000-0000-00008E000000}"/>
    <cellStyle name="_3 2_Kontroll ME" xfId="12130" xr:uid="{00000000-0005-0000-0000-00008F000000}"/>
    <cellStyle name="_3 2_Kontroll-fane" xfId="12131" xr:uid="{00000000-0005-0000-0000-000090000000}"/>
    <cellStyle name="_3 3" xfId="40314" xr:uid="{00000000-0005-0000-0000-000091000000}"/>
    <cellStyle name="_3 3 2" xfId="40315" xr:uid="{00000000-0005-0000-0000-000092000000}"/>
    <cellStyle name="_3 3 2 2" xfId="40316" xr:uid="{00000000-0005-0000-0000-000093000000}"/>
    <cellStyle name="_3 3 3" xfId="40317" xr:uid="{00000000-0005-0000-0000-000094000000}"/>
    <cellStyle name="_3 3 3 2" xfId="40318" xr:uid="{00000000-0005-0000-0000-000095000000}"/>
    <cellStyle name="_3 3 3 3" xfId="40319" xr:uid="{00000000-0005-0000-0000-000096000000}"/>
    <cellStyle name="_3 3 3 4" xfId="40320" xr:uid="{00000000-0005-0000-0000-000097000000}"/>
    <cellStyle name="_3 4" xfId="40321" xr:uid="{00000000-0005-0000-0000-000098000000}"/>
    <cellStyle name="_3 4 2" xfId="40322" xr:uid="{00000000-0005-0000-0000-000099000000}"/>
    <cellStyle name="_3 5" xfId="40323" xr:uid="{00000000-0005-0000-0000-00009A000000}"/>
    <cellStyle name="_3 5 2" xfId="40324" xr:uid="{00000000-0005-0000-0000-00009B000000}"/>
    <cellStyle name="_3 6" xfId="40325" xr:uid="{00000000-0005-0000-0000-00009C000000}"/>
    <cellStyle name="_3 7" xfId="40326" xr:uid="{00000000-0005-0000-0000-00009D000000}"/>
    <cellStyle name="_3 8" xfId="40327" xr:uid="{00000000-0005-0000-0000-00009E000000}"/>
    <cellStyle name="_3 9" xfId="40328" xr:uid="{00000000-0005-0000-0000-00009F000000}"/>
    <cellStyle name="_3_1" xfId="40329" xr:uid="{00000000-0005-0000-0000-0000A0000000}"/>
    <cellStyle name="_3_8" xfId="40330" xr:uid="{00000000-0005-0000-0000-0000A1000000}"/>
    <cellStyle name="_3_Kontroll ME" xfId="12132" xr:uid="{00000000-0005-0000-0000-0000A2000000}"/>
    <cellStyle name="_3_Kontroll-fane" xfId="12133" xr:uid="{00000000-0005-0000-0000-0000A3000000}"/>
    <cellStyle name="_3_Side 9" xfId="40331"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2" xr:uid="{00000000-0005-0000-0000-0000AC000000}"/>
    <cellStyle name="_4 Årsregnskap med noter Vital 2007 2 2" xfId="40333" xr:uid="{00000000-0005-0000-0000-0000AD000000}"/>
    <cellStyle name="_4 Årsregnskap med noter Vital 2007 2 2 2" xfId="40334" xr:uid="{00000000-0005-0000-0000-0000AE000000}"/>
    <cellStyle name="_4 Årsregnskap med noter Vital 2007 2 3" xfId="40335" xr:uid="{00000000-0005-0000-0000-0000AF000000}"/>
    <cellStyle name="_4 Årsregnskap med noter Vital 2007 2 3 2" xfId="40336" xr:uid="{00000000-0005-0000-0000-0000B0000000}"/>
    <cellStyle name="_4 Årsregnskap med noter Vital 2007 2 4" xfId="40337" xr:uid="{00000000-0005-0000-0000-0000B1000000}"/>
    <cellStyle name="_4 Årsregnskap med noter Vital 2007 3" xfId="40338" xr:uid="{00000000-0005-0000-0000-0000B2000000}"/>
    <cellStyle name="_4 Årsregnskap med noter Vital 2007 3 2" xfId="40339" xr:uid="{00000000-0005-0000-0000-0000B3000000}"/>
    <cellStyle name="_4 Årsregnskap med noter Vital 2007 3 2 2" xfId="40340" xr:uid="{00000000-0005-0000-0000-0000B4000000}"/>
    <cellStyle name="_4 Årsregnskap med noter Vital 2007 3 3" xfId="40341" xr:uid="{00000000-0005-0000-0000-0000B5000000}"/>
    <cellStyle name="_4 Årsregnskap med noter Vital 2007 3 3 2" xfId="40342" xr:uid="{00000000-0005-0000-0000-0000B6000000}"/>
    <cellStyle name="_4 Årsregnskap med noter Vital 2007 3 4" xfId="40343" xr:uid="{00000000-0005-0000-0000-0000B7000000}"/>
    <cellStyle name="_4 Årsregnskap med noter Vital 2007 4" xfId="40344" xr:uid="{00000000-0005-0000-0000-0000B8000000}"/>
    <cellStyle name="_4 Årsregnskap med noter Vital 2007 4 2" xfId="40345" xr:uid="{00000000-0005-0000-0000-0000B9000000}"/>
    <cellStyle name="_4 Årsregnskap med noter Vital 2007 5" xfId="40346" xr:uid="{00000000-0005-0000-0000-0000BA000000}"/>
    <cellStyle name="_4 Årsregnskap med noter Vital 2007 5 2" xfId="40347" xr:uid="{00000000-0005-0000-0000-0000BB000000}"/>
    <cellStyle name="_4 Årsregnskap med noter Vital 2007 6" xfId="40348"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49" xr:uid="{00000000-0005-0000-0000-0000C7000000}"/>
    <cellStyle name="_Adm inntekter pr april 09 v.2 11" xfId="40350" xr:uid="{00000000-0005-0000-0000-0000C8000000}"/>
    <cellStyle name="_Adm inntekter pr april 09 v.2 2" xfId="12150" xr:uid="{00000000-0005-0000-0000-0000C9000000}"/>
    <cellStyle name="_Adm inntekter pr april 09 v.2 2 2" xfId="40351" xr:uid="{00000000-0005-0000-0000-0000CA000000}"/>
    <cellStyle name="_Adm inntekter pr april 09 v.2 2 2 2" xfId="40352" xr:uid="{00000000-0005-0000-0000-0000CB000000}"/>
    <cellStyle name="_Adm inntekter pr april 09 v.2 2 3" xfId="40353" xr:uid="{00000000-0005-0000-0000-0000CC000000}"/>
    <cellStyle name="_Adm inntekter pr april 09 v.2 3" xfId="40354" xr:uid="{00000000-0005-0000-0000-0000CD000000}"/>
    <cellStyle name="_Adm inntekter pr april 09 v.2 3 2" xfId="40355" xr:uid="{00000000-0005-0000-0000-0000CE000000}"/>
    <cellStyle name="_Adm inntekter pr april 09 v.2 3 2 2" xfId="40356" xr:uid="{00000000-0005-0000-0000-0000CF000000}"/>
    <cellStyle name="_Adm inntekter pr april 09 v.2 3 3" xfId="40357" xr:uid="{00000000-0005-0000-0000-0000D0000000}"/>
    <cellStyle name="_Adm inntekter pr april 09 v.2 3 3 2" xfId="40358" xr:uid="{00000000-0005-0000-0000-0000D1000000}"/>
    <cellStyle name="_Adm inntekter pr april 09 v.2 3 3 3" xfId="40359" xr:uid="{00000000-0005-0000-0000-0000D2000000}"/>
    <cellStyle name="_Adm inntekter pr april 09 v.2 3 3 4" xfId="40360" xr:uid="{00000000-0005-0000-0000-0000D3000000}"/>
    <cellStyle name="_Adm inntekter pr april 09 v.2 4" xfId="40361" xr:uid="{00000000-0005-0000-0000-0000D4000000}"/>
    <cellStyle name="_Adm inntekter pr april 09 v.2 4 2" xfId="40362" xr:uid="{00000000-0005-0000-0000-0000D5000000}"/>
    <cellStyle name="_Adm inntekter pr april 09 v.2 5" xfId="40363" xr:uid="{00000000-0005-0000-0000-0000D6000000}"/>
    <cellStyle name="_Adm inntekter pr april 09 v.2 5 2" xfId="40364" xr:uid="{00000000-0005-0000-0000-0000D7000000}"/>
    <cellStyle name="_Adm inntekter pr april 09 v.2 6" xfId="40365" xr:uid="{00000000-0005-0000-0000-0000D8000000}"/>
    <cellStyle name="_Adm inntekter pr april 09 v.2 7" xfId="40366" xr:uid="{00000000-0005-0000-0000-0000D9000000}"/>
    <cellStyle name="_Adm inntekter pr april 09 v.2 8" xfId="40367" xr:uid="{00000000-0005-0000-0000-0000DA000000}"/>
    <cellStyle name="_Adm inntekter pr april 09 v.2 9" xfId="40368" xr:uid="{00000000-0005-0000-0000-0000DB000000}"/>
    <cellStyle name="_Adm inntekter pr juli 10 v1" xfId="12151" xr:uid="{00000000-0005-0000-0000-0000DC000000}"/>
    <cellStyle name="_Adm inntekter pr juli 10 v1 2" xfId="12152" xr:uid="{00000000-0005-0000-0000-0000DD000000}"/>
    <cellStyle name="_Adm inntekter pr juli 10 v1 2 2" xfId="40369" xr:uid="{00000000-0005-0000-0000-0000DE000000}"/>
    <cellStyle name="_Adm inntekter pr juli 10 v1 3" xfId="40370" xr:uid="{00000000-0005-0000-0000-0000DF000000}"/>
    <cellStyle name="_Adm inntekter pr juli 10 v1 3 2" xfId="40371" xr:uid="{00000000-0005-0000-0000-0000E0000000}"/>
    <cellStyle name="_Adm inntekter pr juli 10 v1 3 3" xfId="40372" xr:uid="{00000000-0005-0000-0000-0000E1000000}"/>
    <cellStyle name="_Adm inntekter pr juli 10 v1 3 4" xfId="40373" xr:uid="{00000000-0005-0000-0000-0000E2000000}"/>
    <cellStyle name="_Adm inntekter pr juli 10 v1 4" xfId="40374" xr:uid="{00000000-0005-0000-0000-0000E3000000}"/>
    <cellStyle name="_Adm inntekter pr juni 2011 v1" xfId="40375" xr:uid="{00000000-0005-0000-0000-0000E4000000}"/>
    <cellStyle name="_Adm inntekter pr juni 2011 v1 2" xfId="40376" xr:uid="{00000000-0005-0000-0000-0000E5000000}"/>
    <cellStyle name="_Adm inntekter pr juni 2011 v1 2 2" xfId="40377" xr:uid="{00000000-0005-0000-0000-0000E6000000}"/>
    <cellStyle name="_Adm inntekter pr juni 2011 v1 3" xfId="40378" xr:uid="{00000000-0005-0000-0000-0000E7000000}"/>
    <cellStyle name="_Adm inntekter pr juni 2011 v1 3 2" xfId="40379" xr:uid="{00000000-0005-0000-0000-0000E8000000}"/>
    <cellStyle name="_Adm inntekter pr juni 2011 v1 3 3" xfId="40380" xr:uid="{00000000-0005-0000-0000-0000E9000000}"/>
    <cellStyle name="_Adm inntekter pr juni 2011 v1 3 4" xfId="40381" xr:uid="{00000000-0005-0000-0000-0000EA000000}"/>
    <cellStyle name="_Adm.inntekter okt-09" xfId="12153" xr:uid="{00000000-0005-0000-0000-0000EB000000}"/>
    <cellStyle name="_Adm.inntekter okt-09 10" xfId="40382" xr:uid="{00000000-0005-0000-0000-0000EC000000}"/>
    <cellStyle name="_Adm.inntekter okt-09 11" xfId="40383" xr:uid="{00000000-0005-0000-0000-0000ED000000}"/>
    <cellStyle name="_Adm.inntekter okt-09 2" xfId="12154" xr:uid="{00000000-0005-0000-0000-0000EE000000}"/>
    <cellStyle name="_Adm.inntekter okt-09 2 2" xfId="40384" xr:uid="{00000000-0005-0000-0000-0000EF000000}"/>
    <cellStyle name="_Adm.inntekter okt-09 2 2 2" xfId="40385" xr:uid="{00000000-0005-0000-0000-0000F0000000}"/>
    <cellStyle name="_Adm.inntekter okt-09 2 3" xfId="40386" xr:uid="{00000000-0005-0000-0000-0000F1000000}"/>
    <cellStyle name="_Adm.inntekter okt-09 3" xfId="40387" xr:uid="{00000000-0005-0000-0000-0000F2000000}"/>
    <cellStyle name="_Adm.inntekter okt-09 3 2" xfId="40388" xr:uid="{00000000-0005-0000-0000-0000F3000000}"/>
    <cellStyle name="_Adm.inntekter okt-09 3 2 2" xfId="40389" xr:uid="{00000000-0005-0000-0000-0000F4000000}"/>
    <cellStyle name="_Adm.inntekter okt-09 3 3" xfId="40390" xr:uid="{00000000-0005-0000-0000-0000F5000000}"/>
    <cellStyle name="_Adm.inntekter okt-09 3 3 2" xfId="40391" xr:uid="{00000000-0005-0000-0000-0000F6000000}"/>
    <cellStyle name="_Adm.inntekter okt-09 3 3 3" xfId="40392" xr:uid="{00000000-0005-0000-0000-0000F7000000}"/>
    <cellStyle name="_Adm.inntekter okt-09 3 3 4" xfId="40393" xr:uid="{00000000-0005-0000-0000-0000F8000000}"/>
    <cellStyle name="_Adm.inntekter okt-09 4" xfId="40394" xr:uid="{00000000-0005-0000-0000-0000F9000000}"/>
    <cellStyle name="_Adm.inntekter okt-09 4 2" xfId="40395" xr:uid="{00000000-0005-0000-0000-0000FA000000}"/>
    <cellStyle name="_Adm.inntekter okt-09 5" xfId="40396" xr:uid="{00000000-0005-0000-0000-0000FB000000}"/>
    <cellStyle name="_Adm.inntekter okt-09 5 2" xfId="40397" xr:uid="{00000000-0005-0000-0000-0000FC000000}"/>
    <cellStyle name="_Adm.inntekter okt-09 6" xfId="40398" xr:uid="{00000000-0005-0000-0000-0000FD000000}"/>
    <cellStyle name="_Adm.inntekter okt-09 7" xfId="40399" xr:uid="{00000000-0005-0000-0000-0000FE000000}"/>
    <cellStyle name="_Adm.inntekter okt-09 8" xfId="40400" xr:uid="{00000000-0005-0000-0000-0000FF000000}"/>
    <cellStyle name="_Adm.inntekter okt-09 9" xfId="40401" xr:uid="{00000000-0005-0000-0000-000000010000}"/>
    <cellStyle name="_Adm.result prod april-11" xfId="40402" xr:uid="{00000000-0005-0000-0000-000001010000}"/>
    <cellStyle name="_Adm.result prod april-11 2" xfId="40403" xr:uid="{00000000-0005-0000-0000-000002010000}"/>
    <cellStyle name="_Adm.result prod april-11 2 2" xfId="40404" xr:uid="{00000000-0005-0000-0000-000003010000}"/>
    <cellStyle name="_Adm.result prod april-11 3" xfId="40405" xr:uid="{00000000-0005-0000-0000-000004010000}"/>
    <cellStyle name="_Adm.result prod april-11 3 2" xfId="40406" xr:uid="{00000000-0005-0000-0000-000005010000}"/>
    <cellStyle name="_Adm.result prod april-11 3 3" xfId="40407" xr:uid="{00000000-0005-0000-0000-000006010000}"/>
    <cellStyle name="_Adm.result prod april-11 3 4" xfId="40408" xr:uid="{00000000-0005-0000-0000-000007010000}"/>
    <cellStyle name="_Adm.result prod april-11 4" xfId="40409" xr:uid="{00000000-0005-0000-0000-000008010000}"/>
    <cellStyle name="_Adm.result prod mars-11" xfId="40410" xr:uid="{00000000-0005-0000-0000-000009010000}"/>
    <cellStyle name="_Adm.result prod mars-11 2" xfId="40411" xr:uid="{00000000-0005-0000-0000-00000A010000}"/>
    <cellStyle name="_Adm.result prod mars-11 2 2" xfId="40412" xr:uid="{00000000-0005-0000-0000-00000B010000}"/>
    <cellStyle name="_Adm.result prod mars-11 3" xfId="40413" xr:uid="{00000000-0005-0000-0000-00000C010000}"/>
    <cellStyle name="_Adm.result prod mars-11 3 2" xfId="40414" xr:uid="{00000000-0005-0000-0000-00000D010000}"/>
    <cellStyle name="_Adm.result prod mars-11 3 3" xfId="40415" xr:uid="{00000000-0005-0000-0000-00000E010000}"/>
    <cellStyle name="_Adm.result prod mars-11 3 4" xfId="40416" xr:uid="{00000000-0005-0000-0000-00000F010000}"/>
    <cellStyle name="_Adm.result prod mars-11 4" xfId="40417" xr:uid="{00000000-0005-0000-0000-000010010000}"/>
    <cellStyle name="_Adm.result prod sept-11" xfId="40418" xr:uid="{00000000-0005-0000-0000-000011010000}"/>
    <cellStyle name="_Adm.result prod sept-11 2" xfId="40419" xr:uid="{00000000-0005-0000-0000-000012010000}"/>
    <cellStyle name="_Adm.result prod sept-11 2 2" xfId="40420" xr:uid="{00000000-0005-0000-0000-000013010000}"/>
    <cellStyle name="_Adm.result prod sept-11 3" xfId="40421" xr:uid="{00000000-0005-0000-0000-000014010000}"/>
    <cellStyle name="_Adm.result prod sept-11 3 2" xfId="40422" xr:uid="{00000000-0005-0000-0000-000015010000}"/>
    <cellStyle name="_Adm.result prod sept-11 3 3" xfId="40423" xr:uid="{00000000-0005-0000-0000-000016010000}"/>
    <cellStyle name="_Adm.result prod sept-11 3 4" xfId="40424" xr:uid="{00000000-0005-0000-0000-000017010000}"/>
    <cellStyle name="_Adm.resultater august-11" xfId="40425" xr:uid="{00000000-0005-0000-0000-000018010000}"/>
    <cellStyle name="_Adm.resultater august-11 2" xfId="40426" xr:uid="{00000000-0005-0000-0000-000019010000}"/>
    <cellStyle name="_Adm.resultater august-11 2 2" xfId="40427" xr:uid="{00000000-0005-0000-0000-00001A010000}"/>
    <cellStyle name="_Adm.resultater august-11 3" xfId="40428" xr:uid="{00000000-0005-0000-0000-00001B010000}"/>
    <cellStyle name="_Adm.resultater august-11 3 2" xfId="40429" xr:uid="{00000000-0005-0000-0000-00001C010000}"/>
    <cellStyle name="_Adm.resultater august-11 3 3" xfId="40430" xr:uid="{00000000-0005-0000-0000-00001D010000}"/>
    <cellStyle name="_Adm.resultater august-11 3 4" xfId="40431" xr:uid="{00000000-0005-0000-0000-00001E010000}"/>
    <cellStyle name="_Adm.resultater mai-11" xfId="40432" xr:uid="{00000000-0005-0000-0000-00001F010000}"/>
    <cellStyle name="_Adm.resultater mai-11 2" xfId="40433" xr:uid="{00000000-0005-0000-0000-000020010000}"/>
    <cellStyle name="_Adm.resultater mai-11 2 2" xfId="40434" xr:uid="{00000000-0005-0000-0000-000021010000}"/>
    <cellStyle name="_Adm.resultater mai-11 3" xfId="40435" xr:uid="{00000000-0005-0000-0000-000022010000}"/>
    <cellStyle name="_Adm.resultater mai-11 3 2" xfId="40436" xr:uid="{00000000-0005-0000-0000-000023010000}"/>
    <cellStyle name="_Adm.resultater mai-11 3 3" xfId="40437" xr:uid="{00000000-0005-0000-0000-000024010000}"/>
    <cellStyle name="_Adm.resultater mai-11 3 4" xfId="40438" xr:uid="{00000000-0005-0000-0000-000025010000}"/>
    <cellStyle name="_Adm.resultater mars-11" xfId="40439" xr:uid="{00000000-0005-0000-0000-000026010000}"/>
    <cellStyle name="_Adm.resultater mars-11 2" xfId="40440" xr:uid="{00000000-0005-0000-0000-000027010000}"/>
    <cellStyle name="_Adm.resultater mars-11 2 2" xfId="40441" xr:uid="{00000000-0005-0000-0000-000028010000}"/>
    <cellStyle name="_Adm.resultater mars-11 3" xfId="40442" xr:uid="{00000000-0005-0000-0000-000029010000}"/>
    <cellStyle name="_Adm.resultater mars-11 3 2" xfId="40443" xr:uid="{00000000-0005-0000-0000-00002A010000}"/>
    <cellStyle name="_Adm.resultater mars-11 3 3" xfId="40444" xr:uid="{00000000-0005-0000-0000-00002B010000}"/>
    <cellStyle name="_Adm.resultater mars-11 3 4" xfId="40445" xr:uid="{00000000-0005-0000-0000-00002C010000}"/>
    <cellStyle name="_Adm.resultater mars-11 4" xfId="40446"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7" xr:uid="{00000000-0005-0000-0000-000031010000}"/>
    <cellStyle name="_Ark1 10 2" xfId="40448" xr:uid="{00000000-0005-0000-0000-000032010000}"/>
    <cellStyle name="_Ark1 11" xfId="40449" xr:uid="{00000000-0005-0000-0000-000033010000}"/>
    <cellStyle name="_Ark1 2" xfId="9" xr:uid="{00000000-0005-0000-0000-000034010000}"/>
    <cellStyle name="_Ark1 2 2" xfId="36996" xr:uid="{00000000-0005-0000-0000-000035010000}"/>
    <cellStyle name="_Ark1 2 2 2" xfId="40450" xr:uid="{00000000-0005-0000-0000-000036010000}"/>
    <cellStyle name="_Ark1 2 2 2 2" xfId="40451" xr:uid="{00000000-0005-0000-0000-000037010000}"/>
    <cellStyle name="_Ark1 2 2 2 2 2" xfId="40452" xr:uid="{00000000-0005-0000-0000-000038010000}"/>
    <cellStyle name="_Ark1 2 2 2 2 2 2" xfId="40453" xr:uid="{00000000-0005-0000-0000-000039010000}"/>
    <cellStyle name="_Ark1 2 2 2 2 3" xfId="40454" xr:uid="{00000000-0005-0000-0000-00003A010000}"/>
    <cellStyle name="_Ark1 2 2 2 3" xfId="40455" xr:uid="{00000000-0005-0000-0000-00003B010000}"/>
    <cellStyle name="_Ark1 2 2 2 3 2" xfId="40456" xr:uid="{00000000-0005-0000-0000-00003C010000}"/>
    <cellStyle name="_Ark1 2 2 2 4" xfId="40457" xr:uid="{00000000-0005-0000-0000-00003D010000}"/>
    <cellStyle name="_Ark1 2 2 3" xfId="40458" xr:uid="{00000000-0005-0000-0000-00003E010000}"/>
    <cellStyle name="_Ark1 2 2 3 2" xfId="40459" xr:uid="{00000000-0005-0000-0000-00003F010000}"/>
    <cellStyle name="_Ark1 2 2 3 2 2" xfId="40460" xr:uid="{00000000-0005-0000-0000-000040010000}"/>
    <cellStyle name="_Ark1 2 2 3 3" xfId="40461" xr:uid="{00000000-0005-0000-0000-000041010000}"/>
    <cellStyle name="_Ark1 2 2 4" xfId="40462" xr:uid="{00000000-0005-0000-0000-000042010000}"/>
    <cellStyle name="_Ark1 2 2 4 2" xfId="40463" xr:uid="{00000000-0005-0000-0000-000043010000}"/>
    <cellStyle name="_Ark1 2 2 5" xfId="40464" xr:uid="{00000000-0005-0000-0000-000044010000}"/>
    <cellStyle name="_Ark1 2 3" xfId="40465" xr:uid="{00000000-0005-0000-0000-000045010000}"/>
    <cellStyle name="_Ark1 2 3 2" xfId="40466" xr:uid="{00000000-0005-0000-0000-000046010000}"/>
    <cellStyle name="_Ark1 2 3 2 2" xfId="40467" xr:uid="{00000000-0005-0000-0000-000047010000}"/>
    <cellStyle name="_Ark1 2 3 2 2 2" xfId="40468" xr:uid="{00000000-0005-0000-0000-000048010000}"/>
    <cellStyle name="_Ark1 2 3 2 3" xfId="40469" xr:uid="{00000000-0005-0000-0000-000049010000}"/>
    <cellStyle name="_Ark1 2 3 3" xfId="40470" xr:uid="{00000000-0005-0000-0000-00004A010000}"/>
    <cellStyle name="_Ark1 2 3 3 2" xfId="40471" xr:uid="{00000000-0005-0000-0000-00004B010000}"/>
    <cellStyle name="_Ark1 2 3 4" xfId="40472" xr:uid="{00000000-0005-0000-0000-00004C010000}"/>
    <cellStyle name="_Ark1 2 4" xfId="40473" xr:uid="{00000000-0005-0000-0000-00004D010000}"/>
    <cellStyle name="_Ark1 2 4 2" xfId="40474" xr:uid="{00000000-0005-0000-0000-00004E010000}"/>
    <cellStyle name="_Ark1 2 4 2 2" xfId="40475" xr:uid="{00000000-0005-0000-0000-00004F010000}"/>
    <cellStyle name="_Ark1 2 4 3" xfId="40476" xr:uid="{00000000-0005-0000-0000-000050010000}"/>
    <cellStyle name="_Ark1 2 4 3 2" xfId="40477" xr:uid="{00000000-0005-0000-0000-000051010000}"/>
    <cellStyle name="_Ark1 2 4 4" xfId="40478" xr:uid="{00000000-0005-0000-0000-000052010000}"/>
    <cellStyle name="_Ark1 2 5" xfId="40479" xr:uid="{00000000-0005-0000-0000-000053010000}"/>
    <cellStyle name="_Ark1 2 5 2" xfId="40480" xr:uid="{00000000-0005-0000-0000-000054010000}"/>
    <cellStyle name="_Ark1 2 6" xfId="40481" xr:uid="{00000000-0005-0000-0000-000055010000}"/>
    <cellStyle name="_Ark1 2 6 2" xfId="40482" xr:uid="{00000000-0005-0000-0000-000056010000}"/>
    <cellStyle name="_Ark1 2 7" xfId="40483" xr:uid="{00000000-0005-0000-0000-000057010000}"/>
    <cellStyle name="_Ark1 2_Kontroll ME" xfId="12155" xr:uid="{00000000-0005-0000-0000-000058010000}"/>
    <cellStyle name="_Ark1 2_Kontroll-fane" xfId="12156" xr:uid="{00000000-0005-0000-0000-000059010000}"/>
    <cellStyle name="_Ark1 2_Prognose eksponering " xfId="36997" xr:uid="{00000000-0005-0000-0000-00005A010000}"/>
    <cellStyle name="_Ark1 2_Prognose eksponering  2" xfId="40484" xr:uid="{00000000-0005-0000-0000-00005B010000}"/>
    <cellStyle name="_Ark1 2_Prognose eksponering  2 2" xfId="40485" xr:uid="{00000000-0005-0000-0000-00005C010000}"/>
    <cellStyle name="_Ark1 2_Prognose eksponering  2 2 2" xfId="40486" xr:uid="{00000000-0005-0000-0000-00005D010000}"/>
    <cellStyle name="_Ark1 2_Prognose eksponering  2 3" xfId="40487" xr:uid="{00000000-0005-0000-0000-00005E010000}"/>
    <cellStyle name="_Ark1 2_Prognose eksponering  3" xfId="40488" xr:uid="{00000000-0005-0000-0000-00005F010000}"/>
    <cellStyle name="_Ark1 2_Prognose eksponering  3 2" xfId="40489" xr:uid="{00000000-0005-0000-0000-000060010000}"/>
    <cellStyle name="_Ark1 2_Prognose eksponering  4" xfId="40490" xr:uid="{00000000-0005-0000-0000-000061010000}"/>
    <cellStyle name="_Ark1 2_Vedlegg" xfId="40491" xr:uid="{00000000-0005-0000-0000-000062010000}"/>
    <cellStyle name="_Ark1 2_Vedlegg 2" xfId="40492" xr:uid="{00000000-0005-0000-0000-000063010000}"/>
    <cellStyle name="_Ark1 2_Vedlegg 2 2" xfId="40493" xr:uid="{00000000-0005-0000-0000-000064010000}"/>
    <cellStyle name="_Ark1 2_Vedlegg 2 2 2" xfId="40494" xr:uid="{00000000-0005-0000-0000-000065010000}"/>
    <cellStyle name="_Ark1 2_Vedlegg 2 3" xfId="40495" xr:uid="{00000000-0005-0000-0000-000066010000}"/>
    <cellStyle name="_Ark1 2_Vedlegg 3" xfId="40496" xr:uid="{00000000-0005-0000-0000-000067010000}"/>
    <cellStyle name="_Ark1 2_Vedlegg 3 2" xfId="40497" xr:uid="{00000000-0005-0000-0000-000068010000}"/>
    <cellStyle name="_Ark1 2_Vedlegg 4" xfId="40498" xr:uid="{00000000-0005-0000-0000-000069010000}"/>
    <cellStyle name="_Ark1 3" xfId="10" xr:uid="{00000000-0005-0000-0000-00006A010000}"/>
    <cellStyle name="_Ark1 3 2" xfId="40499" xr:uid="{00000000-0005-0000-0000-00006B010000}"/>
    <cellStyle name="_Ark1 3 2 2" xfId="40500" xr:uid="{00000000-0005-0000-0000-00006C010000}"/>
    <cellStyle name="_Ark1 3 2 2 2" xfId="40501" xr:uid="{00000000-0005-0000-0000-00006D010000}"/>
    <cellStyle name="_Ark1 3 2 2 2 2" xfId="40502" xr:uid="{00000000-0005-0000-0000-00006E010000}"/>
    <cellStyle name="_Ark1 3 2 2 3" xfId="40503" xr:uid="{00000000-0005-0000-0000-00006F010000}"/>
    <cellStyle name="_Ark1 3 2 3" xfId="40504" xr:uid="{00000000-0005-0000-0000-000070010000}"/>
    <cellStyle name="_Ark1 3 2 3 2" xfId="40505" xr:uid="{00000000-0005-0000-0000-000071010000}"/>
    <cellStyle name="_Ark1 3 2 4" xfId="40506" xr:uid="{00000000-0005-0000-0000-000072010000}"/>
    <cellStyle name="_Ark1 3 3" xfId="40507" xr:uid="{00000000-0005-0000-0000-000073010000}"/>
    <cellStyle name="_Ark1 3 3 2" xfId="40508" xr:uid="{00000000-0005-0000-0000-000074010000}"/>
    <cellStyle name="_Ark1 3 3 2 2" xfId="40509" xr:uid="{00000000-0005-0000-0000-000075010000}"/>
    <cellStyle name="_Ark1 3 3 3" xfId="40510" xr:uid="{00000000-0005-0000-0000-000076010000}"/>
    <cellStyle name="_Ark1 3 4" xfId="40511" xr:uid="{00000000-0005-0000-0000-000077010000}"/>
    <cellStyle name="_Ark1 3 4 2" xfId="40512" xr:uid="{00000000-0005-0000-0000-000078010000}"/>
    <cellStyle name="_Ark1 3 5" xfId="40513" xr:uid="{00000000-0005-0000-0000-000079010000}"/>
    <cellStyle name="_Ark1 4" xfId="11" xr:uid="{00000000-0005-0000-0000-00007A010000}"/>
    <cellStyle name="_Ark1 4 2" xfId="40514" xr:uid="{00000000-0005-0000-0000-00007B010000}"/>
    <cellStyle name="_Ark1 4 2 2" xfId="40515" xr:uid="{00000000-0005-0000-0000-00007C010000}"/>
    <cellStyle name="_Ark1 4 2 2 2" xfId="40516" xr:uid="{00000000-0005-0000-0000-00007D010000}"/>
    <cellStyle name="_Ark1 4 2 2 2 2" xfId="40517" xr:uid="{00000000-0005-0000-0000-00007E010000}"/>
    <cellStyle name="_Ark1 4 2 2 2 2 2" xfId="40518" xr:uid="{00000000-0005-0000-0000-00007F010000}"/>
    <cellStyle name="_Ark1 4 2 2 2 3" xfId="40519" xr:uid="{00000000-0005-0000-0000-000080010000}"/>
    <cellStyle name="_Ark1 4 2 2 3" xfId="40520" xr:uid="{00000000-0005-0000-0000-000081010000}"/>
    <cellStyle name="_Ark1 4 2 2 3 2" xfId="40521" xr:uid="{00000000-0005-0000-0000-000082010000}"/>
    <cellStyle name="_Ark1 4 2 2 4" xfId="40522" xr:uid="{00000000-0005-0000-0000-000083010000}"/>
    <cellStyle name="_Ark1 4 2 3" xfId="40523" xr:uid="{00000000-0005-0000-0000-000084010000}"/>
    <cellStyle name="_Ark1 4 2 3 2" xfId="40524" xr:uid="{00000000-0005-0000-0000-000085010000}"/>
    <cellStyle name="_Ark1 4 2 3 2 2" xfId="40525" xr:uid="{00000000-0005-0000-0000-000086010000}"/>
    <cellStyle name="_Ark1 4 2 3 3" xfId="40526" xr:uid="{00000000-0005-0000-0000-000087010000}"/>
    <cellStyle name="_Ark1 4 2 4" xfId="40527" xr:uid="{00000000-0005-0000-0000-000088010000}"/>
    <cellStyle name="_Ark1 4 2 4 2" xfId="40528" xr:uid="{00000000-0005-0000-0000-000089010000}"/>
    <cellStyle name="_Ark1 4 2 5" xfId="40529" xr:uid="{00000000-0005-0000-0000-00008A010000}"/>
    <cellStyle name="_Ark1 4 3" xfId="40530" xr:uid="{00000000-0005-0000-0000-00008B010000}"/>
    <cellStyle name="_Ark1 4 3 2" xfId="40531" xr:uid="{00000000-0005-0000-0000-00008C010000}"/>
    <cellStyle name="_Ark1 4 3 2 2" xfId="40532" xr:uid="{00000000-0005-0000-0000-00008D010000}"/>
    <cellStyle name="_Ark1 4 3 2 2 2" xfId="40533" xr:uid="{00000000-0005-0000-0000-00008E010000}"/>
    <cellStyle name="_Ark1 4 3 2 3" xfId="40534" xr:uid="{00000000-0005-0000-0000-00008F010000}"/>
    <cellStyle name="_Ark1 4 3 3" xfId="40535" xr:uid="{00000000-0005-0000-0000-000090010000}"/>
    <cellStyle name="_Ark1 4 3 3 2" xfId="40536" xr:uid="{00000000-0005-0000-0000-000091010000}"/>
    <cellStyle name="_Ark1 4 3 4" xfId="40537" xr:uid="{00000000-0005-0000-0000-000092010000}"/>
    <cellStyle name="_Ark1 4 4" xfId="40538" xr:uid="{00000000-0005-0000-0000-000093010000}"/>
    <cellStyle name="_Ark1 4 4 2" xfId="40539" xr:uid="{00000000-0005-0000-0000-000094010000}"/>
    <cellStyle name="_Ark1 4 4 2 2" xfId="40540" xr:uid="{00000000-0005-0000-0000-000095010000}"/>
    <cellStyle name="_Ark1 4 4 3" xfId="40541" xr:uid="{00000000-0005-0000-0000-000096010000}"/>
    <cellStyle name="_Ark1 4 5" xfId="40542" xr:uid="{00000000-0005-0000-0000-000097010000}"/>
    <cellStyle name="_Ark1 4 5 2" xfId="40543" xr:uid="{00000000-0005-0000-0000-000098010000}"/>
    <cellStyle name="_Ark1 4 6" xfId="40544" xr:uid="{00000000-0005-0000-0000-000099010000}"/>
    <cellStyle name="_Ark1 5" xfId="40545" xr:uid="{00000000-0005-0000-0000-00009A010000}"/>
    <cellStyle name="_Ark1 5 2" xfId="40546" xr:uid="{00000000-0005-0000-0000-00009B010000}"/>
    <cellStyle name="_Ark1 5 2 2" xfId="40547" xr:uid="{00000000-0005-0000-0000-00009C010000}"/>
    <cellStyle name="_Ark1 5 2 2 2" xfId="40548" xr:uid="{00000000-0005-0000-0000-00009D010000}"/>
    <cellStyle name="_Ark1 5 2 2 2 2" xfId="40549" xr:uid="{00000000-0005-0000-0000-00009E010000}"/>
    <cellStyle name="_Ark1 5 2 2 2 2 2" xfId="40550" xr:uid="{00000000-0005-0000-0000-00009F010000}"/>
    <cellStyle name="_Ark1 5 2 2 2 3" xfId="40551" xr:uid="{00000000-0005-0000-0000-0000A0010000}"/>
    <cellStyle name="_Ark1 5 2 2 3" xfId="40552" xr:uid="{00000000-0005-0000-0000-0000A1010000}"/>
    <cellStyle name="_Ark1 5 2 2 3 2" xfId="40553" xr:uid="{00000000-0005-0000-0000-0000A2010000}"/>
    <cellStyle name="_Ark1 5 2 2 4" xfId="40554" xr:uid="{00000000-0005-0000-0000-0000A3010000}"/>
    <cellStyle name="_Ark1 5 2 3" xfId="40555" xr:uid="{00000000-0005-0000-0000-0000A4010000}"/>
    <cellStyle name="_Ark1 5 2 3 2" xfId="40556" xr:uid="{00000000-0005-0000-0000-0000A5010000}"/>
    <cellStyle name="_Ark1 5 2 3 2 2" xfId="40557" xr:uid="{00000000-0005-0000-0000-0000A6010000}"/>
    <cellStyle name="_Ark1 5 2 3 3" xfId="40558" xr:uid="{00000000-0005-0000-0000-0000A7010000}"/>
    <cellStyle name="_Ark1 5 2 4" xfId="40559" xr:uid="{00000000-0005-0000-0000-0000A8010000}"/>
    <cellStyle name="_Ark1 5 2 4 2" xfId="40560" xr:uid="{00000000-0005-0000-0000-0000A9010000}"/>
    <cellStyle name="_Ark1 5 2 5" xfId="40561" xr:uid="{00000000-0005-0000-0000-0000AA010000}"/>
    <cellStyle name="_Ark1 5 3" xfId="40562" xr:uid="{00000000-0005-0000-0000-0000AB010000}"/>
    <cellStyle name="_Ark1 5 3 2" xfId="40563" xr:uid="{00000000-0005-0000-0000-0000AC010000}"/>
    <cellStyle name="_Ark1 5 3 2 2" xfId="40564" xr:uid="{00000000-0005-0000-0000-0000AD010000}"/>
    <cellStyle name="_Ark1 5 3 2 2 2" xfId="40565" xr:uid="{00000000-0005-0000-0000-0000AE010000}"/>
    <cellStyle name="_Ark1 5 3 2 3" xfId="40566" xr:uid="{00000000-0005-0000-0000-0000AF010000}"/>
    <cellStyle name="_Ark1 5 3 3" xfId="40567" xr:uid="{00000000-0005-0000-0000-0000B0010000}"/>
    <cellStyle name="_Ark1 5 3 3 2" xfId="40568" xr:uid="{00000000-0005-0000-0000-0000B1010000}"/>
    <cellStyle name="_Ark1 5 3 4" xfId="40569" xr:uid="{00000000-0005-0000-0000-0000B2010000}"/>
    <cellStyle name="_Ark1 5 4" xfId="40570" xr:uid="{00000000-0005-0000-0000-0000B3010000}"/>
    <cellStyle name="_Ark1 5 4 2" xfId="40571" xr:uid="{00000000-0005-0000-0000-0000B4010000}"/>
    <cellStyle name="_Ark1 5 4 2 2" xfId="40572" xr:uid="{00000000-0005-0000-0000-0000B5010000}"/>
    <cellStyle name="_Ark1 5 4 3" xfId="40573" xr:uid="{00000000-0005-0000-0000-0000B6010000}"/>
    <cellStyle name="_Ark1 5 5" xfId="40574" xr:uid="{00000000-0005-0000-0000-0000B7010000}"/>
    <cellStyle name="_Ark1 5 5 2" xfId="40575" xr:uid="{00000000-0005-0000-0000-0000B8010000}"/>
    <cellStyle name="_Ark1 5 6" xfId="40576" xr:uid="{00000000-0005-0000-0000-0000B9010000}"/>
    <cellStyle name="_Ark1 6" xfId="40577" xr:uid="{00000000-0005-0000-0000-0000BA010000}"/>
    <cellStyle name="_Ark1 6 2" xfId="40578" xr:uid="{00000000-0005-0000-0000-0000BB010000}"/>
    <cellStyle name="_Ark1 6 2 2" xfId="40579" xr:uid="{00000000-0005-0000-0000-0000BC010000}"/>
    <cellStyle name="_Ark1 6 2 2 2" xfId="40580" xr:uid="{00000000-0005-0000-0000-0000BD010000}"/>
    <cellStyle name="_Ark1 6 2 2 2 2" xfId="40581" xr:uid="{00000000-0005-0000-0000-0000BE010000}"/>
    <cellStyle name="_Ark1 6 2 2 2 2 2" xfId="40582" xr:uid="{00000000-0005-0000-0000-0000BF010000}"/>
    <cellStyle name="_Ark1 6 2 2 2 3" xfId="40583" xr:uid="{00000000-0005-0000-0000-0000C0010000}"/>
    <cellStyle name="_Ark1 6 2 2 3" xfId="40584" xr:uid="{00000000-0005-0000-0000-0000C1010000}"/>
    <cellStyle name="_Ark1 6 2 2 3 2" xfId="40585" xr:uid="{00000000-0005-0000-0000-0000C2010000}"/>
    <cellStyle name="_Ark1 6 2 2 4" xfId="40586" xr:uid="{00000000-0005-0000-0000-0000C3010000}"/>
    <cellStyle name="_Ark1 6 2 3" xfId="40587" xr:uid="{00000000-0005-0000-0000-0000C4010000}"/>
    <cellStyle name="_Ark1 6 2 3 2" xfId="40588" xr:uid="{00000000-0005-0000-0000-0000C5010000}"/>
    <cellStyle name="_Ark1 6 2 3 2 2" xfId="40589" xr:uid="{00000000-0005-0000-0000-0000C6010000}"/>
    <cellStyle name="_Ark1 6 2 3 3" xfId="40590" xr:uid="{00000000-0005-0000-0000-0000C7010000}"/>
    <cellStyle name="_Ark1 6 2 4" xfId="40591" xr:uid="{00000000-0005-0000-0000-0000C8010000}"/>
    <cellStyle name="_Ark1 6 2 4 2" xfId="40592" xr:uid="{00000000-0005-0000-0000-0000C9010000}"/>
    <cellStyle name="_Ark1 6 2 5" xfId="40593" xr:uid="{00000000-0005-0000-0000-0000CA010000}"/>
    <cellStyle name="_Ark1 6 3" xfId="40594" xr:uid="{00000000-0005-0000-0000-0000CB010000}"/>
    <cellStyle name="_Ark1 6 3 2" xfId="40595" xr:uid="{00000000-0005-0000-0000-0000CC010000}"/>
    <cellStyle name="_Ark1 6 3 2 2" xfId="40596" xr:uid="{00000000-0005-0000-0000-0000CD010000}"/>
    <cellStyle name="_Ark1 6 3 2 2 2" xfId="40597" xr:uid="{00000000-0005-0000-0000-0000CE010000}"/>
    <cellStyle name="_Ark1 6 3 2 3" xfId="40598" xr:uid="{00000000-0005-0000-0000-0000CF010000}"/>
    <cellStyle name="_Ark1 6 3 3" xfId="40599" xr:uid="{00000000-0005-0000-0000-0000D0010000}"/>
    <cellStyle name="_Ark1 6 3 3 2" xfId="40600" xr:uid="{00000000-0005-0000-0000-0000D1010000}"/>
    <cellStyle name="_Ark1 6 3 4" xfId="40601" xr:uid="{00000000-0005-0000-0000-0000D2010000}"/>
    <cellStyle name="_Ark1 6 4" xfId="40602" xr:uid="{00000000-0005-0000-0000-0000D3010000}"/>
    <cellStyle name="_Ark1 6 4 2" xfId="40603" xr:uid="{00000000-0005-0000-0000-0000D4010000}"/>
    <cellStyle name="_Ark1 6 4 2 2" xfId="40604" xr:uid="{00000000-0005-0000-0000-0000D5010000}"/>
    <cellStyle name="_Ark1 6 4 3" xfId="40605" xr:uid="{00000000-0005-0000-0000-0000D6010000}"/>
    <cellStyle name="_Ark1 6 5" xfId="40606" xr:uid="{00000000-0005-0000-0000-0000D7010000}"/>
    <cellStyle name="_Ark1 6 5 2" xfId="40607" xr:uid="{00000000-0005-0000-0000-0000D8010000}"/>
    <cellStyle name="_Ark1 6 6" xfId="40608" xr:uid="{00000000-0005-0000-0000-0000D9010000}"/>
    <cellStyle name="_Ark1 7" xfId="40609" xr:uid="{00000000-0005-0000-0000-0000DA010000}"/>
    <cellStyle name="_Ark1 7 2" xfId="40610" xr:uid="{00000000-0005-0000-0000-0000DB010000}"/>
    <cellStyle name="_Ark1 7 2 2" xfId="40611" xr:uid="{00000000-0005-0000-0000-0000DC010000}"/>
    <cellStyle name="_Ark1 7 2 2 2" xfId="40612" xr:uid="{00000000-0005-0000-0000-0000DD010000}"/>
    <cellStyle name="_Ark1 7 2 2 2 2" xfId="40613" xr:uid="{00000000-0005-0000-0000-0000DE010000}"/>
    <cellStyle name="_Ark1 7 2 2 3" xfId="40614" xr:uid="{00000000-0005-0000-0000-0000DF010000}"/>
    <cellStyle name="_Ark1 7 2 3" xfId="40615" xr:uid="{00000000-0005-0000-0000-0000E0010000}"/>
    <cellStyle name="_Ark1 7 2 3 2" xfId="40616" xr:uid="{00000000-0005-0000-0000-0000E1010000}"/>
    <cellStyle name="_Ark1 7 2 4" xfId="40617" xr:uid="{00000000-0005-0000-0000-0000E2010000}"/>
    <cellStyle name="_Ark1 7 3" xfId="40618" xr:uid="{00000000-0005-0000-0000-0000E3010000}"/>
    <cellStyle name="_Ark1 7 3 2" xfId="40619" xr:uid="{00000000-0005-0000-0000-0000E4010000}"/>
    <cellStyle name="_Ark1 7 3 2 2" xfId="40620" xr:uid="{00000000-0005-0000-0000-0000E5010000}"/>
    <cellStyle name="_Ark1 7 3 2 2 2" xfId="40621" xr:uid="{00000000-0005-0000-0000-0000E6010000}"/>
    <cellStyle name="_Ark1 7 3 2 3" xfId="40622" xr:uid="{00000000-0005-0000-0000-0000E7010000}"/>
    <cellStyle name="_Ark1 7 3 3" xfId="40623" xr:uid="{00000000-0005-0000-0000-0000E8010000}"/>
    <cellStyle name="_Ark1 7 3 3 2" xfId="40624" xr:uid="{00000000-0005-0000-0000-0000E9010000}"/>
    <cellStyle name="_Ark1 7 3 4" xfId="40625" xr:uid="{00000000-0005-0000-0000-0000EA010000}"/>
    <cellStyle name="_Ark1 7 4" xfId="40626" xr:uid="{00000000-0005-0000-0000-0000EB010000}"/>
    <cellStyle name="_Ark1 7 4 2" xfId="40627" xr:uid="{00000000-0005-0000-0000-0000EC010000}"/>
    <cellStyle name="_Ark1 7 4 2 2" xfId="40628" xr:uid="{00000000-0005-0000-0000-0000ED010000}"/>
    <cellStyle name="_Ark1 7 4 3" xfId="40629" xr:uid="{00000000-0005-0000-0000-0000EE010000}"/>
    <cellStyle name="_Ark1 7 5" xfId="40630" xr:uid="{00000000-0005-0000-0000-0000EF010000}"/>
    <cellStyle name="_Ark1 7 5 2" xfId="40631" xr:uid="{00000000-0005-0000-0000-0000F0010000}"/>
    <cellStyle name="_Ark1 7 6" xfId="40632" xr:uid="{00000000-0005-0000-0000-0000F1010000}"/>
    <cellStyle name="_Ark1 8" xfId="40633" xr:uid="{00000000-0005-0000-0000-0000F2010000}"/>
    <cellStyle name="_Ark1 8 2" xfId="40634" xr:uid="{00000000-0005-0000-0000-0000F3010000}"/>
    <cellStyle name="_Ark1 8 2 2" xfId="40635" xr:uid="{00000000-0005-0000-0000-0000F4010000}"/>
    <cellStyle name="_Ark1 8 3" xfId="40636" xr:uid="{00000000-0005-0000-0000-0000F5010000}"/>
    <cellStyle name="_Ark1 8 3 2" xfId="40637" xr:uid="{00000000-0005-0000-0000-0000F6010000}"/>
    <cellStyle name="_Ark1 8 4" xfId="40638" xr:uid="{00000000-0005-0000-0000-0000F7010000}"/>
    <cellStyle name="_Ark1 9" xfId="40639" xr:uid="{00000000-0005-0000-0000-0000F8010000}"/>
    <cellStyle name="_Ark1 9 2" xfId="40640" xr:uid="{00000000-0005-0000-0000-0000F9010000}"/>
    <cellStyle name="_Ark1_Adjustment-Hovedtall" xfId="36998" xr:uid="{00000000-0005-0000-0000-0000FA010000}"/>
    <cellStyle name="_Ark1_Expenses (1)" xfId="40641" xr:uid="{00000000-0005-0000-0000-0000FB010000}"/>
    <cellStyle name="_Ark1_Hovedtall" xfId="36999"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7000" xr:uid="{00000000-0005-0000-0000-0000FF010000}"/>
    <cellStyle name="_Ark1_Prognose eksponering " xfId="37001" xr:uid="{00000000-0005-0000-0000-000001020000}"/>
    <cellStyle name="_Ark1_Prognose eksponering  2" xfId="40642" xr:uid="{00000000-0005-0000-0000-000002020000}"/>
    <cellStyle name="_Ark1_Prognose eksponering  2 2" xfId="40643" xr:uid="{00000000-0005-0000-0000-000003020000}"/>
    <cellStyle name="_Ark1_Prognose eksponering  2 2 2" xfId="40644" xr:uid="{00000000-0005-0000-0000-000004020000}"/>
    <cellStyle name="_Ark1_Prognose eksponering  2 3" xfId="40645" xr:uid="{00000000-0005-0000-0000-000005020000}"/>
    <cellStyle name="_Ark1_Prognose eksponering  3" xfId="40646" xr:uid="{00000000-0005-0000-0000-000006020000}"/>
    <cellStyle name="_Ark1_Prognose eksponering  3 2" xfId="40647" xr:uid="{00000000-0005-0000-0000-000007020000}"/>
    <cellStyle name="_Ark1_Prognose eksponering  4" xfId="40648" xr:uid="{00000000-0005-0000-0000-000008020000}"/>
    <cellStyle name="_Ark1_Resultat" xfId="37002" xr:uid="{00000000-0005-0000-0000-000009020000}"/>
    <cellStyle name="_Ark1_Results &amp; key fig." xfId="40649" xr:uid="{00000000-0005-0000-0000-00000A020000}"/>
    <cellStyle name="_Ark1_Vedlegg" xfId="40650" xr:uid="{00000000-0005-0000-0000-00000B020000}"/>
    <cellStyle name="_Ark1_Vedlegg 2" xfId="40651" xr:uid="{00000000-0005-0000-0000-00000C020000}"/>
    <cellStyle name="_Ark1_Vedlegg 2 2" xfId="40652" xr:uid="{00000000-0005-0000-0000-00000D020000}"/>
    <cellStyle name="_Ark1_Vedlegg 2 2 2" xfId="40653" xr:uid="{00000000-0005-0000-0000-00000E020000}"/>
    <cellStyle name="_Ark1_Vedlegg 2 3" xfId="40654" xr:uid="{00000000-0005-0000-0000-00000F020000}"/>
    <cellStyle name="_Ark1_Vedlegg 3" xfId="40655" xr:uid="{00000000-0005-0000-0000-000010020000}"/>
    <cellStyle name="_Ark1_Vedlegg 3 2" xfId="40656" xr:uid="{00000000-0005-0000-0000-000011020000}"/>
    <cellStyle name="_Ark1_Vedlegg 4" xfId="40657" xr:uid="{00000000-0005-0000-0000-000012020000}"/>
    <cellStyle name="_Ark2" xfId="37003" xr:uid="{00000000-0005-0000-0000-000013020000}"/>
    <cellStyle name="_Ark2_Q Sum_Res N" xfId="37004" xr:uid="{00000000-0005-0000-0000-000014020000}"/>
    <cellStyle name="_Ark3" xfId="37005" xr:uid="{00000000-0005-0000-0000-000015020000}"/>
    <cellStyle name="_Ark3_Q Sum_Res N" xfId="37006" xr:uid="{00000000-0005-0000-0000-000016020000}"/>
    <cellStyle name="_Ark4" xfId="37007" xr:uid="{00000000-0005-0000-0000-000017020000}"/>
    <cellStyle name="_Ark4_Q Sum_Res N" xfId="37008" xr:uid="{00000000-0005-0000-0000-000018020000}"/>
    <cellStyle name="_Attr" xfId="13" xr:uid="{00000000-0005-0000-0000-000019020000}"/>
    <cellStyle name="_Attr 10" xfId="40658" xr:uid="{00000000-0005-0000-0000-00001A020000}"/>
    <cellStyle name="_Attr 10 2" xfId="40659" xr:uid="{00000000-0005-0000-0000-00001B020000}"/>
    <cellStyle name="_Attr 11" xfId="40660" xr:uid="{00000000-0005-0000-0000-00001C020000}"/>
    <cellStyle name="_Attr 2" xfId="14" xr:uid="{00000000-0005-0000-0000-00001D020000}"/>
    <cellStyle name="_Attr 2 2" xfId="37009" xr:uid="{00000000-0005-0000-0000-00001E020000}"/>
    <cellStyle name="_Attr 2 2 2" xfId="40661" xr:uid="{00000000-0005-0000-0000-00001F020000}"/>
    <cellStyle name="_Attr 2 2 2 2" xfId="40662" xr:uid="{00000000-0005-0000-0000-000020020000}"/>
    <cellStyle name="_Attr 2 2 2 2 2" xfId="40663" xr:uid="{00000000-0005-0000-0000-000021020000}"/>
    <cellStyle name="_Attr 2 2 2 2 2 2" xfId="40664" xr:uid="{00000000-0005-0000-0000-000022020000}"/>
    <cellStyle name="_Attr 2 2 2 2 3" xfId="40665" xr:uid="{00000000-0005-0000-0000-000023020000}"/>
    <cellStyle name="_Attr 2 2 2 3" xfId="40666" xr:uid="{00000000-0005-0000-0000-000024020000}"/>
    <cellStyle name="_Attr 2 2 2 3 2" xfId="40667" xr:uid="{00000000-0005-0000-0000-000025020000}"/>
    <cellStyle name="_Attr 2 2 2 4" xfId="40668" xr:uid="{00000000-0005-0000-0000-000026020000}"/>
    <cellStyle name="_Attr 2 2 3" xfId="40669" xr:uid="{00000000-0005-0000-0000-000027020000}"/>
    <cellStyle name="_Attr 2 2 3 2" xfId="40670" xr:uid="{00000000-0005-0000-0000-000028020000}"/>
    <cellStyle name="_Attr 2 2 3 2 2" xfId="40671" xr:uid="{00000000-0005-0000-0000-000029020000}"/>
    <cellStyle name="_Attr 2 2 3 3" xfId="40672" xr:uid="{00000000-0005-0000-0000-00002A020000}"/>
    <cellStyle name="_Attr 2 2 4" xfId="40673" xr:uid="{00000000-0005-0000-0000-00002B020000}"/>
    <cellStyle name="_Attr 2 2 4 2" xfId="40674" xr:uid="{00000000-0005-0000-0000-00002C020000}"/>
    <cellStyle name="_Attr 2 2 5" xfId="40675" xr:uid="{00000000-0005-0000-0000-00002D020000}"/>
    <cellStyle name="_Attr 2 3" xfId="40676" xr:uid="{00000000-0005-0000-0000-00002E020000}"/>
    <cellStyle name="_Attr 2 3 2" xfId="40677" xr:uid="{00000000-0005-0000-0000-00002F020000}"/>
    <cellStyle name="_Attr 2 3 2 2" xfId="40678" xr:uid="{00000000-0005-0000-0000-000030020000}"/>
    <cellStyle name="_Attr 2 3 2 2 2" xfId="40679" xr:uid="{00000000-0005-0000-0000-000031020000}"/>
    <cellStyle name="_Attr 2 3 2 3" xfId="40680" xr:uid="{00000000-0005-0000-0000-000032020000}"/>
    <cellStyle name="_Attr 2 3 3" xfId="40681" xr:uid="{00000000-0005-0000-0000-000033020000}"/>
    <cellStyle name="_Attr 2 3 3 2" xfId="40682" xr:uid="{00000000-0005-0000-0000-000034020000}"/>
    <cellStyle name="_Attr 2 3 4" xfId="40683" xr:uid="{00000000-0005-0000-0000-000035020000}"/>
    <cellStyle name="_Attr 2 4" xfId="40684" xr:uid="{00000000-0005-0000-0000-000036020000}"/>
    <cellStyle name="_Attr 2 4 2" xfId="40685" xr:uid="{00000000-0005-0000-0000-000037020000}"/>
    <cellStyle name="_Attr 2 4 2 2" xfId="40686" xr:uid="{00000000-0005-0000-0000-000038020000}"/>
    <cellStyle name="_Attr 2 4 3" xfId="40687" xr:uid="{00000000-0005-0000-0000-000039020000}"/>
    <cellStyle name="_Attr 2 4 3 2" xfId="40688" xr:uid="{00000000-0005-0000-0000-00003A020000}"/>
    <cellStyle name="_Attr 2 4 4" xfId="40689" xr:uid="{00000000-0005-0000-0000-00003B020000}"/>
    <cellStyle name="_Attr 2 5" xfId="40690" xr:uid="{00000000-0005-0000-0000-00003C020000}"/>
    <cellStyle name="_Attr 2 5 2" xfId="40691" xr:uid="{00000000-0005-0000-0000-00003D020000}"/>
    <cellStyle name="_Attr 2 6" xfId="40692" xr:uid="{00000000-0005-0000-0000-00003E020000}"/>
    <cellStyle name="_Attr 2 6 2" xfId="40693" xr:uid="{00000000-0005-0000-0000-00003F020000}"/>
    <cellStyle name="_Attr 2 7" xfId="40694" xr:uid="{00000000-0005-0000-0000-000040020000}"/>
    <cellStyle name="_Attr 2_Kontroll ME" xfId="12159" xr:uid="{00000000-0005-0000-0000-000041020000}"/>
    <cellStyle name="_Attr 2_Kontroll-fane" xfId="12160" xr:uid="{00000000-0005-0000-0000-000042020000}"/>
    <cellStyle name="_Attr 2_Prognose eksponering " xfId="37010" xr:uid="{00000000-0005-0000-0000-000043020000}"/>
    <cellStyle name="_Attr 2_Prognose eksponering  2" xfId="40695" xr:uid="{00000000-0005-0000-0000-000044020000}"/>
    <cellStyle name="_Attr 2_Prognose eksponering  2 2" xfId="40696" xr:uid="{00000000-0005-0000-0000-000045020000}"/>
    <cellStyle name="_Attr 2_Prognose eksponering  2 2 2" xfId="40697" xr:uid="{00000000-0005-0000-0000-000046020000}"/>
    <cellStyle name="_Attr 2_Prognose eksponering  2 3" xfId="40698" xr:uid="{00000000-0005-0000-0000-000047020000}"/>
    <cellStyle name="_Attr 2_Prognose eksponering  3" xfId="40699" xr:uid="{00000000-0005-0000-0000-000048020000}"/>
    <cellStyle name="_Attr 2_Prognose eksponering  3 2" xfId="40700" xr:uid="{00000000-0005-0000-0000-000049020000}"/>
    <cellStyle name="_Attr 2_Prognose eksponering  4" xfId="40701" xr:uid="{00000000-0005-0000-0000-00004A020000}"/>
    <cellStyle name="_Attr 2_Vedlegg" xfId="40702" xr:uid="{00000000-0005-0000-0000-00004B020000}"/>
    <cellStyle name="_Attr 2_Vedlegg 2" xfId="40703" xr:uid="{00000000-0005-0000-0000-00004C020000}"/>
    <cellStyle name="_Attr 2_Vedlegg 2 2" xfId="40704" xr:uid="{00000000-0005-0000-0000-00004D020000}"/>
    <cellStyle name="_Attr 2_Vedlegg 2 2 2" xfId="40705" xr:uid="{00000000-0005-0000-0000-00004E020000}"/>
    <cellStyle name="_Attr 2_Vedlegg 2 3" xfId="40706" xr:uid="{00000000-0005-0000-0000-00004F020000}"/>
    <cellStyle name="_Attr 2_Vedlegg 3" xfId="40707" xr:uid="{00000000-0005-0000-0000-000050020000}"/>
    <cellStyle name="_Attr 2_Vedlegg 3 2" xfId="40708" xr:uid="{00000000-0005-0000-0000-000051020000}"/>
    <cellStyle name="_Attr 2_Vedlegg 4" xfId="40709" xr:uid="{00000000-0005-0000-0000-000052020000}"/>
    <cellStyle name="_Attr 3" xfId="15" xr:uid="{00000000-0005-0000-0000-000053020000}"/>
    <cellStyle name="_Attr 3 2" xfId="40710" xr:uid="{00000000-0005-0000-0000-000054020000}"/>
    <cellStyle name="_Attr 3 2 2" xfId="40711" xr:uid="{00000000-0005-0000-0000-000055020000}"/>
    <cellStyle name="_Attr 3 2 2 2" xfId="40712" xr:uid="{00000000-0005-0000-0000-000056020000}"/>
    <cellStyle name="_Attr 3 2 2 2 2" xfId="40713" xr:uid="{00000000-0005-0000-0000-000057020000}"/>
    <cellStyle name="_Attr 3 2 2 3" xfId="40714" xr:uid="{00000000-0005-0000-0000-000058020000}"/>
    <cellStyle name="_Attr 3 2 3" xfId="40715" xr:uid="{00000000-0005-0000-0000-000059020000}"/>
    <cellStyle name="_Attr 3 2 3 2" xfId="40716" xr:uid="{00000000-0005-0000-0000-00005A020000}"/>
    <cellStyle name="_Attr 3 2 4" xfId="40717" xr:uid="{00000000-0005-0000-0000-00005B020000}"/>
    <cellStyle name="_Attr 3 3" xfId="40718" xr:uid="{00000000-0005-0000-0000-00005C020000}"/>
    <cellStyle name="_Attr 3 3 2" xfId="40719" xr:uid="{00000000-0005-0000-0000-00005D020000}"/>
    <cellStyle name="_Attr 3 3 2 2" xfId="40720" xr:uid="{00000000-0005-0000-0000-00005E020000}"/>
    <cellStyle name="_Attr 3 3 3" xfId="40721" xr:uid="{00000000-0005-0000-0000-00005F020000}"/>
    <cellStyle name="_Attr 3 4" xfId="40722" xr:uid="{00000000-0005-0000-0000-000060020000}"/>
    <cellStyle name="_Attr 3 4 2" xfId="40723" xr:uid="{00000000-0005-0000-0000-000061020000}"/>
    <cellStyle name="_Attr 3 5" xfId="40724" xr:uid="{00000000-0005-0000-0000-000062020000}"/>
    <cellStyle name="_Attr 4" xfId="16" xr:uid="{00000000-0005-0000-0000-000063020000}"/>
    <cellStyle name="_Attr 4 2" xfId="40725" xr:uid="{00000000-0005-0000-0000-000064020000}"/>
    <cellStyle name="_Attr 4 2 2" xfId="40726" xr:uid="{00000000-0005-0000-0000-000065020000}"/>
    <cellStyle name="_Attr 4 2 2 2" xfId="40727" xr:uid="{00000000-0005-0000-0000-000066020000}"/>
    <cellStyle name="_Attr 4 2 2 2 2" xfId="40728" xr:uid="{00000000-0005-0000-0000-000067020000}"/>
    <cellStyle name="_Attr 4 2 2 2 2 2" xfId="40729" xr:uid="{00000000-0005-0000-0000-000068020000}"/>
    <cellStyle name="_Attr 4 2 2 2 3" xfId="40730" xr:uid="{00000000-0005-0000-0000-000069020000}"/>
    <cellStyle name="_Attr 4 2 2 3" xfId="40731" xr:uid="{00000000-0005-0000-0000-00006A020000}"/>
    <cellStyle name="_Attr 4 2 2 3 2" xfId="40732" xr:uid="{00000000-0005-0000-0000-00006B020000}"/>
    <cellStyle name="_Attr 4 2 2 4" xfId="40733" xr:uid="{00000000-0005-0000-0000-00006C020000}"/>
    <cellStyle name="_Attr 4 2 3" xfId="40734" xr:uid="{00000000-0005-0000-0000-00006D020000}"/>
    <cellStyle name="_Attr 4 2 3 2" xfId="40735" xr:uid="{00000000-0005-0000-0000-00006E020000}"/>
    <cellStyle name="_Attr 4 2 3 2 2" xfId="40736" xr:uid="{00000000-0005-0000-0000-00006F020000}"/>
    <cellStyle name="_Attr 4 2 3 3" xfId="40737" xr:uid="{00000000-0005-0000-0000-000070020000}"/>
    <cellStyle name="_Attr 4 2 4" xfId="40738" xr:uid="{00000000-0005-0000-0000-000071020000}"/>
    <cellStyle name="_Attr 4 2 4 2" xfId="40739" xr:uid="{00000000-0005-0000-0000-000072020000}"/>
    <cellStyle name="_Attr 4 2 5" xfId="40740" xr:uid="{00000000-0005-0000-0000-000073020000}"/>
    <cellStyle name="_Attr 4 3" xfId="40741" xr:uid="{00000000-0005-0000-0000-000074020000}"/>
    <cellStyle name="_Attr 4 3 2" xfId="40742" xr:uid="{00000000-0005-0000-0000-000075020000}"/>
    <cellStyle name="_Attr 4 3 2 2" xfId="40743" xr:uid="{00000000-0005-0000-0000-000076020000}"/>
    <cellStyle name="_Attr 4 3 2 2 2" xfId="40744" xr:uid="{00000000-0005-0000-0000-000077020000}"/>
    <cellStyle name="_Attr 4 3 2 3" xfId="40745" xr:uid="{00000000-0005-0000-0000-000078020000}"/>
    <cellStyle name="_Attr 4 3 3" xfId="40746" xr:uid="{00000000-0005-0000-0000-000079020000}"/>
    <cellStyle name="_Attr 4 3 3 2" xfId="40747" xr:uid="{00000000-0005-0000-0000-00007A020000}"/>
    <cellStyle name="_Attr 4 3 4" xfId="40748" xr:uid="{00000000-0005-0000-0000-00007B020000}"/>
    <cellStyle name="_Attr 4 4" xfId="40749" xr:uid="{00000000-0005-0000-0000-00007C020000}"/>
    <cellStyle name="_Attr 4 4 2" xfId="40750" xr:uid="{00000000-0005-0000-0000-00007D020000}"/>
    <cellStyle name="_Attr 4 4 2 2" xfId="40751" xr:uid="{00000000-0005-0000-0000-00007E020000}"/>
    <cellStyle name="_Attr 4 4 3" xfId="40752" xr:uid="{00000000-0005-0000-0000-00007F020000}"/>
    <cellStyle name="_Attr 4 5" xfId="40753" xr:uid="{00000000-0005-0000-0000-000080020000}"/>
    <cellStyle name="_Attr 4 5 2" xfId="40754" xr:uid="{00000000-0005-0000-0000-000081020000}"/>
    <cellStyle name="_Attr 4 6" xfId="40755" xr:uid="{00000000-0005-0000-0000-000082020000}"/>
    <cellStyle name="_Attr 5" xfId="40756" xr:uid="{00000000-0005-0000-0000-000083020000}"/>
    <cellStyle name="_Attr 5 2" xfId="40757" xr:uid="{00000000-0005-0000-0000-000084020000}"/>
    <cellStyle name="_Attr 5 2 2" xfId="40758" xr:uid="{00000000-0005-0000-0000-000085020000}"/>
    <cellStyle name="_Attr 5 2 2 2" xfId="40759" xr:uid="{00000000-0005-0000-0000-000086020000}"/>
    <cellStyle name="_Attr 5 2 2 2 2" xfId="40760" xr:uid="{00000000-0005-0000-0000-000087020000}"/>
    <cellStyle name="_Attr 5 2 2 2 2 2" xfId="40761" xr:uid="{00000000-0005-0000-0000-000088020000}"/>
    <cellStyle name="_Attr 5 2 2 2 3" xfId="40762" xr:uid="{00000000-0005-0000-0000-000089020000}"/>
    <cellStyle name="_Attr 5 2 2 3" xfId="40763" xr:uid="{00000000-0005-0000-0000-00008A020000}"/>
    <cellStyle name="_Attr 5 2 2 3 2" xfId="40764" xr:uid="{00000000-0005-0000-0000-00008B020000}"/>
    <cellStyle name="_Attr 5 2 2 4" xfId="40765" xr:uid="{00000000-0005-0000-0000-00008C020000}"/>
    <cellStyle name="_Attr 5 2 3" xfId="40766" xr:uid="{00000000-0005-0000-0000-00008D020000}"/>
    <cellStyle name="_Attr 5 2 3 2" xfId="40767" xr:uid="{00000000-0005-0000-0000-00008E020000}"/>
    <cellStyle name="_Attr 5 2 3 2 2" xfId="40768" xr:uid="{00000000-0005-0000-0000-00008F020000}"/>
    <cellStyle name="_Attr 5 2 3 3" xfId="40769" xr:uid="{00000000-0005-0000-0000-000090020000}"/>
    <cellStyle name="_Attr 5 2 4" xfId="40770" xr:uid="{00000000-0005-0000-0000-000091020000}"/>
    <cellStyle name="_Attr 5 2 4 2" xfId="40771" xr:uid="{00000000-0005-0000-0000-000092020000}"/>
    <cellStyle name="_Attr 5 2 5" xfId="40772" xr:uid="{00000000-0005-0000-0000-000093020000}"/>
    <cellStyle name="_Attr 5 3" xfId="40773" xr:uid="{00000000-0005-0000-0000-000094020000}"/>
    <cellStyle name="_Attr 5 3 2" xfId="40774" xr:uid="{00000000-0005-0000-0000-000095020000}"/>
    <cellStyle name="_Attr 5 3 2 2" xfId="40775" xr:uid="{00000000-0005-0000-0000-000096020000}"/>
    <cellStyle name="_Attr 5 3 2 2 2" xfId="40776" xr:uid="{00000000-0005-0000-0000-000097020000}"/>
    <cellStyle name="_Attr 5 3 2 3" xfId="40777" xr:uid="{00000000-0005-0000-0000-000098020000}"/>
    <cellStyle name="_Attr 5 3 3" xfId="40778" xr:uid="{00000000-0005-0000-0000-000099020000}"/>
    <cellStyle name="_Attr 5 3 3 2" xfId="40779" xr:uid="{00000000-0005-0000-0000-00009A020000}"/>
    <cellStyle name="_Attr 5 3 4" xfId="40780" xr:uid="{00000000-0005-0000-0000-00009B020000}"/>
    <cellStyle name="_Attr 5 4" xfId="40781" xr:uid="{00000000-0005-0000-0000-00009C020000}"/>
    <cellStyle name="_Attr 5 4 2" xfId="40782" xr:uid="{00000000-0005-0000-0000-00009D020000}"/>
    <cellStyle name="_Attr 5 4 2 2" xfId="40783" xr:uid="{00000000-0005-0000-0000-00009E020000}"/>
    <cellStyle name="_Attr 5 4 3" xfId="40784" xr:uid="{00000000-0005-0000-0000-00009F020000}"/>
    <cellStyle name="_Attr 5 5" xfId="40785" xr:uid="{00000000-0005-0000-0000-0000A0020000}"/>
    <cellStyle name="_Attr 5 5 2" xfId="40786" xr:uid="{00000000-0005-0000-0000-0000A1020000}"/>
    <cellStyle name="_Attr 5 6" xfId="40787" xr:uid="{00000000-0005-0000-0000-0000A2020000}"/>
    <cellStyle name="_Attr 6" xfId="40788" xr:uid="{00000000-0005-0000-0000-0000A3020000}"/>
    <cellStyle name="_Attr 6 2" xfId="40789" xr:uid="{00000000-0005-0000-0000-0000A4020000}"/>
    <cellStyle name="_Attr 6 2 2" xfId="40790" xr:uid="{00000000-0005-0000-0000-0000A5020000}"/>
    <cellStyle name="_Attr 6 2 2 2" xfId="40791" xr:uid="{00000000-0005-0000-0000-0000A6020000}"/>
    <cellStyle name="_Attr 6 2 2 2 2" xfId="40792" xr:uid="{00000000-0005-0000-0000-0000A7020000}"/>
    <cellStyle name="_Attr 6 2 2 2 2 2" xfId="40793" xr:uid="{00000000-0005-0000-0000-0000A8020000}"/>
    <cellStyle name="_Attr 6 2 2 2 3" xfId="40794" xr:uid="{00000000-0005-0000-0000-0000A9020000}"/>
    <cellStyle name="_Attr 6 2 2 3" xfId="40795" xr:uid="{00000000-0005-0000-0000-0000AA020000}"/>
    <cellStyle name="_Attr 6 2 2 3 2" xfId="40796" xr:uid="{00000000-0005-0000-0000-0000AB020000}"/>
    <cellStyle name="_Attr 6 2 2 4" xfId="40797" xr:uid="{00000000-0005-0000-0000-0000AC020000}"/>
    <cellStyle name="_Attr 6 2 3" xfId="40798" xr:uid="{00000000-0005-0000-0000-0000AD020000}"/>
    <cellStyle name="_Attr 6 2 3 2" xfId="40799" xr:uid="{00000000-0005-0000-0000-0000AE020000}"/>
    <cellStyle name="_Attr 6 2 3 2 2" xfId="40800" xr:uid="{00000000-0005-0000-0000-0000AF020000}"/>
    <cellStyle name="_Attr 6 2 3 3" xfId="40801" xr:uid="{00000000-0005-0000-0000-0000B0020000}"/>
    <cellStyle name="_Attr 6 2 4" xfId="40802" xr:uid="{00000000-0005-0000-0000-0000B1020000}"/>
    <cellStyle name="_Attr 6 2 4 2" xfId="40803" xr:uid="{00000000-0005-0000-0000-0000B2020000}"/>
    <cellStyle name="_Attr 6 2 5" xfId="40804" xr:uid="{00000000-0005-0000-0000-0000B3020000}"/>
    <cellStyle name="_Attr 6 3" xfId="40805" xr:uid="{00000000-0005-0000-0000-0000B4020000}"/>
    <cellStyle name="_Attr 6 3 2" xfId="40806" xr:uid="{00000000-0005-0000-0000-0000B5020000}"/>
    <cellStyle name="_Attr 6 3 2 2" xfId="40807" xr:uid="{00000000-0005-0000-0000-0000B6020000}"/>
    <cellStyle name="_Attr 6 3 2 2 2" xfId="40808" xr:uid="{00000000-0005-0000-0000-0000B7020000}"/>
    <cellStyle name="_Attr 6 3 2 3" xfId="40809" xr:uid="{00000000-0005-0000-0000-0000B8020000}"/>
    <cellStyle name="_Attr 6 3 3" xfId="40810" xr:uid="{00000000-0005-0000-0000-0000B9020000}"/>
    <cellStyle name="_Attr 6 3 3 2" xfId="40811" xr:uid="{00000000-0005-0000-0000-0000BA020000}"/>
    <cellStyle name="_Attr 6 3 4" xfId="40812" xr:uid="{00000000-0005-0000-0000-0000BB020000}"/>
    <cellStyle name="_Attr 6 4" xfId="40813" xr:uid="{00000000-0005-0000-0000-0000BC020000}"/>
    <cellStyle name="_Attr 6 4 2" xfId="40814" xr:uid="{00000000-0005-0000-0000-0000BD020000}"/>
    <cellStyle name="_Attr 6 4 2 2" xfId="40815" xr:uid="{00000000-0005-0000-0000-0000BE020000}"/>
    <cellStyle name="_Attr 6 4 3" xfId="40816" xr:uid="{00000000-0005-0000-0000-0000BF020000}"/>
    <cellStyle name="_Attr 6 5" xfId="40817" xr:uid="{00000000-0005-0000-0000-0000C0020000}"/>
    <cellStyle name="_Attr 6 5 2" xfId="40818" xr:uid="{00000000-0005-0000-0000-0000C1020000}"/>
    <cellStyle name="_Attr 6 6" xfId="40819" xr:uid="{00000000-0005-0000-0000-0000C2020000}"/>
    <cellStyle name="_Attr 7" xfId="40820" xr:uid="{00000000-0005-0000-0000-0000C3020000}"/>
    <cellStyle name="_Attr 7 2" xfId="40821" xr:uid="{00000000-0005-0000-0000-0000C4020000}"/>
    <cellStyle name="_Attr 7 2 2" xfId="40822" xr:uid="{00000000-0005-0000-0000-0000C5020000}"/>
    <cellStyle name="_Attr 7 2 2 2" xfId="40823" xr:uid="{00000000-0005-0000-0000-0000C6020000}"/>
    <cellStyle name="_Attr 7 2 2 2 2" xfId="40824" xr:uid="{00000000-0005-0000-0000-0000C7020000}"/>
    <cellStyle name="_Attr 7 2 2 3" xfId="40825" xr:uid="{00000000-0005-0000-0000-0000C8020000}"/>
    <cellStyle name="_Attr 7 2 3" xfId="40826" xr:uid="{00000000-0005-0000-0000-0000C9020000}"/>
    <cellStyle name="_Attr 7 2 3 2" xfId="40827" xr:uid="{00000000-0005-0000-0000-0000CA020000}"/>
    <cellStyle name="_Attr 7 2 4" xfId="40828" xr:uid="{00000000-0005-0000-0000-0000CB020000}"/>
    <cellStyle name="_Attr 7 3" xfId="40829" xr:uid="{00000000-0005-0000-0000-0000CC020000}"/>
    <cellStyle name="_Attr 7 3 2" xfId="40830" xr:uid="{00000000-0005-0000-0000-0000CD020000}"/>
    <cellStyle name="_Attr 7 3 2 2" xfId="40831" xr:uid="{00000000-0005-0000-0000-0000CE020000}"/>
    <cellStyle name="_Attr 7 3 2 2 2" xfId="40832" xr:uid="{00000000-0005-0000-0000-0000CF020000}"/>
    <cellStyle name="_Attr 7 3 2 3" xfId="40833" xr:uid="{00000000-0005-0000-0000-0000D0020000}"/>
    <cellStyle name="_Attr 7 3 3" xfId="40834" xr:uid="{00000000-0005-0000-0000-0000D1020000}"/>
    <cellStyle name="_Attr 7 3 3 2" xfId="40835" xr:uid="{00000000-0005-0000-0000-0000D2020000}"/>
    <cellStyle name="_Attr 7 3 4" xfId="40836" xr:uid="{00000000-0005-0000-0000-0000D3020000}"/>
    <cellStyle name="_Attr 7 4" xfId="40837" xr:uid="{00000000-0005-0000-0000-0000D4020000}"/>
    <cellStyle name="_Attr 7 4 2" xfId="40838" xr:uid="{00000000-0005-0000-0000-0000D5020000}"/>
    <cellStyle name="_Attr 7 4 2 2" xfId="40839" xr:uid="{00000000-0005-0000-0000-0000D6020000}"/>
    <cellStyle name="_Attr 7 4 3" xfId="40840" xr:uid="{00000000-0005-0000-0000-0000D7020000}"/>
    <cellStyle name="_Attr 7 5" xfId="40841" xr:uid="{00000000-0005-0000-0000-0000D8020000}"/>
    <cellStyle name="_Attr 7 5 2" xfId="40842" xr:uid="{00000000-0005-0000-0000-0000D9020000}"/>
    <cellStyle name="_Attr 7 6" xfId="40843" xr:uid="{00000000-0005-0000-0000-0000DA020000}"/>
    <cellStyle name="_Attr 8" xfId="40844" xr:uid="{00000000-0005-0000-0000-0000DB020000}"/>
    <cellStyle name="_Attr 8 2" xfId="40845" xr:uid="{00000000-0005-0000-0000-0000DC020000}"/>
    <cellStyle name="_Attr 8 2 2" xfId="40846" xr:uid="{00000000-0005-0000-0000-0000DD020000}"/>
    <cellStyle name="_Attr 8 3" xfId="40847" xr:uid="{00000000-0005-0000-0000-0000DE020000}"/>
    <cellStyle name="_Attr 8 3 2" xfId="40848" xr:uid="{00000000-0005-0000-0000-0000DF020000}"/>
    <cellStyle name="_Attr 8 4" xfId="40849" xr:uid="{00000000-0005-0000-0000-0000E0020000}"/>
    <cellStyle name="_Attr 9" xfId="40850" xr:uid="{00000000-0005-0000-0000-0000E1020000}"/>
    <cellStyle name="_Attr 9 2" xfId="40851" xr:uid="{00000000-0005-0000-0000-0000E2020000}"/>
    <cellStyle name="_Attr_Adjustment-Hovedtall" xfId="37011" xr:uid="{00000000-0005-0000-0000-0000E3020000}"/>
    <cellStyle name="_Attr_Expenses (1)" xfId="40852" xr:uid="{00000000-0005-0000-0000-0000E4020000}"/>
    <cellStyle name="_Attr_Hovedtall" xfId="37012" xr:uid="{00000000-0005-0000-0000-0000E5020000}"/>
    <cellStyle name="_Attr_Kontroll ME" xfId="12161" xr:uid="{00000000-0005-0000-0000-0000E6020000}"/>
    <cellStyle name="_Attr_Kontroll-fane" xfId="12162" xr:uid="{00000000-0005-0000-0000-0000E7020000}"/>
    <cellStyle name="_Attr_Nøkkeltall" xfId="37013" xr:uid="{00000000-0005-0000-0000-0000E8020000}"/>
    <cellStyle name="_Attr_Prognose eksponering " xfId="37014" xr:uid="{00000000-0005-0000-0000-0000E9020000}"/>
    <cellStyle name="_Attr_Prognose eksponering  2" xfId="40853" xr:uid="{00000000-0005-0000-0000-0000EA020000}"/>
    <cellStyle name="_Attr_Prognose eksponering  2 2" xfId="40854" xr:uid="{00000000-0005-0000-0000-0000EB020000}"/>
    <cellStyle name="_Attr_Prognose eksponering  2 2 2" xfId="40855" xr:uid="{00000000-0005-0000-0000-0000EC020000}"/>
    <cellStyle name="_Attr_Prognose eksponering  2 3" xfId="40856" xr:uid="{00000000-0005-0000-0000-0000ED020000}"/>
    <cellStyle name="_Attr_Prognose eksponering  3" xfId="40857" xr:uid="{00000000-0005-0000-0000-0000EE020000}"/>
    <cellStyle name="_Attr_Prognose eksponering  3 2" xfId="40858" xr:uid="{00000000-0005-0000-0000-0000EF020000}"/>
    <cellStyle name="_Attr_Prognose eksponering  4" xfId="40859" xr:uid="{00000000-0005-0000-0000-0000F0020000}"/>
    <cellStyle name="_Attr_Resultat" xfId="37015" xr:uid="{00000000-0005-0000-0000-0000F1020000}"/>
    <cellStyle name="_Attr_Results &amp; key fig." xfId="40860" xr:uid="{00000000-0005-0000-0000-0000F2020000}"/>
    <cellStyle name="_Attr_Vedlegg" xfId="40861" xr:uid="{00000000-0005-0000-0000-0000F3020000}"/>
    <cellStyle name="_Attr_Vedlegg 2" xfId="40862" xr:uid="{00000000-0005-0000-0000-0000F4020000}"/>
    <cellStyle name="_Attr_Vedlegg 2 2" xfId="40863" xr:uid="{00000000-0005-0000-0000-0000F5020000}"/>
    <cellStyle name="_Attr_Vedlegg 2 2 2" xfId="40864" xr:uid="{00000000-0005-0000-0000-0000F6020000}"/>
    <cellStyle name="_Attr_Vedlegg 2 3" xfId="40865" xr:uid="{00000000-0005-0000-0000-0000F7020000}"/>
    <cellStyle name="_Attr_Vedlegg 3" xfId="40866" xr:uid="{00000000-0005-0000-0000-0000F8020000}"/>
    <cellStyle name="_Attr_Vedlegg 3 2" xfId="40867" xr:uid="{00000000-0005-0000-0000-0000F9020000}"/>
    <cellStyle name="_Attr_Vedlegg 4" xfId="40868" xr:uid="{00000000-0005-0000-0000-0000FA020000}"/>
    <cellStyle name="_AUM kapitalforvaltning 4Q09" xfId="37016"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69" xr:uid="{00000000-0005-0000-0000-0000FF020000}"/>
    <cellStyle name="_Balansen 10 2" xfId="40870" xr:uid="{00000000-0005-0000-0000-000000030000}"/>
    <cellStyle name="_Balansen 11" xfId="40871" xr:uid="{00000000-0005-0000-0000-000001030000}"/>
    <cellStyle name="_Balansen 2" xfId="12163" xr:uid="{00000000-0005-0000-0000-000002030000}"/>
    <cellStyle name="_Balansen 2 2" xfId="40872" xr:uid="{00000000-0005-0000-0000-000003030000}"/>
    <cellStyle name="_Balansen 2 2 2" xfId="40873" xr:uid="{00000000-0005-0000-0000-000004030000}"/>
    <cellStyle name="_Balansen 2 2 2 2" xfId="40874" xr:uid="{00000000-0005-0000-0000-000005030000}"/>
    <cellStyle name="_Balansen 2 2 2 2 2" xfId="40875" xr:uid="{00000000-0005-0000-0000-000006030000}"/>
    <cellStyle name="_Balansen 2 2 2 2 2 2" xfId="40876" xr:uid="{00000000-0005-0000-0000-000007030000}"/>
    <cellStyle name="_Balansen 2 2 2 2 3" xfId="40877" xr:uid="{00000000-0005-0000-0000-000008030000}"/>
    <cellStyle name="_Balansen 2 2 2 3" xfId="40878" xr:uid="{00000000-0005-0000-0000-000009030000}"/>
    <cellStyle name="_Balansen 2 2 2 3 2" xfId="40879" xr:uid="{00000000-0005-0000-0000-00000A030000}"/>
    <cellStyle name="_Balansen 2 2 2 4" xfId="40880" xr:uid="{00000000-0005-0000-0000-00000B030000}"/>
    <cellStyle name="_Balansen 2 2 3" xfId="40881" xr:uid="{00000000-0005-0000-0000-00000C030000}"/>
    <cellStyle name="_Balansen 2 2 3 2" xfId="40882" xr:uid="{00000000-0005-0000-0000-00000D030000}"/>
    <cellStyle name="_Balansen 2 2 3 2 2" xfId="40883" xr:uid="{00000000-0005-0000-0000-00000E030000}"/>
    <cellStyle name="_Balansen 2 2 3 3" xfId="40884" xr:uid="{00000000-0005-0000-0000-00000F030000}"/>
    <cellStyle name="_Balansen 2 2 4" xfId="40885" xr:uid="{00000000-0005-0000-0000-000010030000}"/>
    <cellStyle name="_Balansen 2 2 4 2" xfId="40886" xr:uid="{00000000-0005-0000-0000-000011030000}"/>
    <cellStyle name="_Balansen 2 2 5" xfId="40887" xr:uid="{00000000-0005-0000-0000-000012030000}"/>
    <cellStyle name="_Balansen 2 3" xfId="40888" xr:uid="{00000000-0005-0000-0000-000013030000}"/>
    <cellStyle name="_Balansen 2 3 2" xfId="40889" xr:uid="{00000000-0005-0000-0000-000014030000}"/>
    <cellStyle name="_Balansen 2 3 2 2" xfId="40890" xr:uid="{00000000-0005-0000-0000-000015030000}"/>
    <cellStyle name="_Balansen 2 3 2 2 2" xfId="40891" xr:uid="{00000000-0005-0000-0000-000016030000}"/>
    <cellStyle name="_Balansen 2 3 2 3" xfId="40892" xr:uid="{00000000-0005-0000-0000-000017030000}"/>
    <cellStyle name="_Balansen 2 3 3" xfId="40893" xr:uid="{00000000-0005-0000-0000-000018030000}"/>
    <cellStyle name="_Balansen 2 3 3 2" xfId="40894" xr:uid="{00000000-0005-0000-0000-000019030000}"/>
    <cellStyle name="_Balansen 2 3 4" xfId="40895" xr:uid="{00000000-0005-0000-0000-00001A030000}"/>
    <cellStyle name="_Balansen 2 4" xfId="40896" xr:uid="{00000000-0005-0000-0000-00001B030000}"/>
    <cellStyle name="_Balansen 2 4 2" xfId="40897" xr:uid="{00000000-0005-0000-0000-00001C030000}"/>
    <cellStyle name="_Balansen 2 4 2 2" xfId="40898" xr:uid="{00000000-0005-0000-0000-00001D030000}"/>
    <cellStyle name="_Balansen 2 4 3" xfId="40899" xr:uid="{00000000-0005-0000-0000-00001E030000}"/>
    <cellStyle name="_Balansen 2 4 3 2" xfId="40900" xr:uid="{00000000-0005-0000-0000-00001F030000}"/>
    <cellStyle name="_Balansen 2 4 4" xfId="40901" xr:uid="{00000000-0005-0000-0000-000020030000}"/>
    <cellStyle name="_Balansen 2 5" xfId="40902" xr:uid="{00000000-0005-0000-0000-000021030000}"/>
    <cellStyle name="_Balansen 2 5 2" xfId="40903" xr:uid="{00000000-0005-0000-0000-000022030000}"/>
    <cellStyle name="_Balansen 2 6" xfId="40904" xr:uid="{00000000-0005-0000-0000-000023030000}"/>
    <cellStyle name="_Balansen 2 6 2" xfId="40905" xr:uid="{00000000-0005-0000-0000-000024030000}"/>
    <cellStyle name="_Balansen 2 7" xfId="40906" xr:uid="{00000000-0005-0000-0000-000025030000}"/>
    <cellStyle name="_Balansen 3" xfId="40907" xr:uid="{00000000-0005-0000-0000-000026030000}"/>
    <cellStyle name="_Balansen 3 2" xfId="40908" xr:uid="{00000000-0005-0000-0000-000027030000}"/>
    <cellStyle name="_Balansen 3 2 2" xfId="40909" xr:uid="{00000000-0005-0000-0000-000028030000}"/>
    <cellStyle name="_Balansen 3 2 2 2" xfId="40910" xr:uid="{00000000-0005-0000-0000-000029030000}"/>
    <cellStyle name="_Balansen 3 2 2 2 2" xfId="40911" xr:uid="{00000000-0005-0000-0000-00002A030000}"/>
    <cellStyle name="_Balansen 3 2 2 3" xfId="40912" xr:uid="{00000000-0005-0000-0000-00002B030000}"/>
    <cellStyle name="_Balansen 3 2 3" xfId="40913" xr:uid="{00000000-0005-0000-0000-00002C030000}"/>
    <cellStyle name="_Balansen 3 2 3 2" xfId="40914" xr:uid="{00000000-0005-0000-0000-00002D030000}"/>
    <cellStyle name="_Balansen 3 2 4" xfId="40915" xr:uid="{00000000-0005-0000-0000-00002E030000}"/>
    <cellStyle name="_Balansen 3 3" xfId="40916" xr:uid="{00000000-0005-0000-0000-00002F030000}"/>
    <cellStyle name="_Balansen 3 3 2" xfId="40917" xr:uid="{00000000-0005-0000-0000-000030030000}"/>
    <cellStyle name="_Balansen 3 3 2 2" xfId="40918" xr:uid="{00000000-0005-0000-0000-000031030000}"/>
    <cellStyle name="_Balansen 3 3 3" xfId="40919" xr:uid="{00000000-0005-0000-0000-000032030000}"/>
    <cellStyle name="_Balansen 3 4" xfId="40920" xr:uid="{00000000-0005-0000-0000-000033030000}"/>
    <cellStyle name="_Balansen 3 4 2" xfId="40921" xr:uid="{00000000-0005-0000-0000-000034030000}"/>
    <cellStyle name="_Balansen 3 5" xfId="40922" xr:uid="{00000000-0005-0000-0000-000035030000}"/>
    <cellStyle name="_Balansen 4" xfId="40923" xr:uid="{00000000-0005-0000-0000-000036030000}"/>
    <cellStyle name="_Balansen 4 2" xfId="40924" xr:uid="{00000000-0005-0000-0000-000037030000}"/>
    <cellStyle name="_Balansen 4 2 2" xfId="40925" xr:uid="{00000000-0005-0000-0000-000038030000}"/>
    <cellStyle name="_Balansen 4 2 2 2" xfId="40926" xr:uid="{00000000-0005-0000-0000-000039030000}"/>
    <cellStyle name="_Balansen 4 2 2 2 2" xfId="40927" xr:uid="{00000000-0005-0000-0000-00003A030000}"/>
    <cellStyle name="_Balansen 4 2 2 2 2 2" xfId="40928" xr:uid="{00000000-0005-0000-0000-00003B030000}"/>
    <cellStyle name="_Balansen 4 2 2 2 3" xfId="40929" xr:uid="{00000000-0005-0000-0000-00003C030000}"/>
    <cellStyle name="_Balansen 4 2 2 3" xfId="40930" xr:uid="{00000000-0005-0000-0000-00003D030000}"/>
    <cellStyle name="_Balansen 4 2 2 3 2" xfId="40931" xr:uid="{00000000-0005-0000-0000-00003E030000}"/>
    <cellStyle name="_Balansen 4 2 2 4" xfId="40932" xr:uid="{00000000-0005-0000-0000-00003F030000}"/>
    <cellStyle name="_Balansen 4 2 3" xfId="40933" xr:uid="{00000000-0005-0000-0000-000040030000}"/>
    <cellStyle name="_Balansen 4 2 3 2" xfId="40934" xr:uid="{00000000-0005-0000-0000-000041030000}"/>
    <cellStyle name="_Balansen 4 2 3 2 2" xfId="40935" xr:uid="{00000000-0005-0000-0000-000042030000}"/>
    <cellStyle name="_Balansen 4 2 3 3" xfId="40936" xr:uid="{00000000-0005-0000-0000-000043030000}"/>
    <cellStyle name="_Balansen 4 2 4" xfId="40937" xr:uid="{00000000-0005-0000-0000-000044030000}"/>
    <cellStyle name="_Balansen 4 2 4 2" xfId="40938" xr:uid="{00000000-0005-0000-0000-000045030000}"/>
    <cellStyle name="_Balansen 4 2 5" xfId="40939" xr:uid="{00000000-0005-0000-0000-000046030000}"/>
    <cellStyle name="_Balansen 4 3" xfId="40940" xr:uid="{00000000-0005-0000-0000-000047030000}"/>
    <cellStyle name="_Balansen 4 3 2" xfId="40941" xr:uid="{00000000-0005-0000-0000-000048030000}"/>
    <cellStyle name="_Balansen 4 3 2 2" xfId="40942" xr:uid="{00000000-0005-0000-0000-000049030000}"/>
    <cellStyle name="_Balansen 4 3 2 2 2" xfId="40943" xr:uid="{00000000-0005-0000-0000-00004A030000}"/>
    <cellStyle name="_Balansen 4 3 2 3" xfId="40944" xr:uid="{00000000-0005-0000-0000-00004B030000}"/>
    <cellStyle name="_Balansen 4 3 3" xfId="40945" xr:uid="{00000000-0005-0000-0000-00004C030000}"/>
    <cellStyle name="_Balansen 4 3 3 2" xfId="40946" xr:uid="{00000000-0005-0000-0000-00004D030000}"/>
    <cellStyle name="_Balansen 4 3 4" xfId="40947" xr:uid="{00000000-0005-0000-0000-00004E030000}"/>
    <cellStyle name="_Balansen 4 4" xfId="40948" xr:uid="{00000000-0005-0000-0000-00004F030000}"/>
    <cellStyle name="_Balansen 4 4 2" xfId="40949" xr:uid="{00000000-0005-0000-0000-000050030000}"/>
    <cellStyle name="_Balansen 4 4 2 2" xfId="40950" xr:uid="{00000000-0005-0000-0000-000051030000}"/>
    <cellStyle name="_Balansen 4 4 3" xfId="40951" xr:uid="{00000000-0005-0000-0000-000052030000}"/>
    <cellStyle name="_Balansen 4 5" xfId="40952" xr:uid="{00000000-0005-0000-0000-000053030000}"/>
    <cellStyle name="_Balansen 4 5 2" xfId="40953" xr:uid="{00000000-0005-0000-0000-000054030000}"/>
    <cellStyle name="_Balansen 4 6" xfId="40954" xr:uid="{00000000-0005-0000-0000-000055030000}"/>
    <cellStyle name="_Balansen 5" xfId="40955" xr:uid="{00000000-0005-0000-0000-000056030000}"/>
    <cellStyle name="_Balansen 5 2" xfId="40956" xr:uid="{00000000-0005-0000-0000-000057030000}"/>
    <cellStyle name="_Balansen 5 2 2" xfId="40957" xr:uid="{00000000-0005-0000-0000-000058030000}"/>
    <cellStyle name="_Balansen 5 2 2 2" xfId="40958" xr:uid="{00000000-0005-0000-0000-000059030000}"/>
    <cellStyle name="_Balansen 5 2 2 2 2" xfId="40959" xr:uid="{00000000-0005-0000-0000-00005A030000}"/>
    <cellStyle name="_Balansen 5 2 2 2 2 2" xfId="40960" xr:uid="{00000000-0005-0000-0000-00005B030000}"/>
    <cellStyle name="_Balansen 5 2 2 2 3" xfId="40961" xr:uid="{00000000-0005-0000-0000-00005C030000}"/>
    <cellStyle name="_Balansen 5 2 2 3" xfId="40962" xr:uid="{00000000-0005-0000-0000-00005D030000}"/>
    <cellStyle name="_Balansen 5 2 2 3 2" xfId="40963" xr:uid="{00000000-0005-0000-0000-00005E030000}"/>
    <cellStyle name="_Balansen 5 2 2 4" xfId="40964" xr:uid="{00000000-0005-0000-0000-00005F030000}"/>
    <cellStyle name="_Balansen 5 2 3" xfId="40965" xr:uid="{00000000-0005-0000-0000-000060030000}"/>
    <cellStyle name="_Balansen 5 2 3 2" xfId="40966" xr:uid="{00000000-0005-0000-0000-000061030000}"/>
    <cellStyle name="_Balansen 5 2 3 2 2" xfId="40967" xr:uid="{00000000-0005-0000-0000-000062030000}"/>
    <cellStyle name="_Balansen 5 2 3 3" xfId="40968" xr:uid="{00000000-0005-0000-0000-000063030000}"/>
    <cellStyle name="_Balansen 5 2 4" xfId="40969" xr:uid="{00000000-0005-0000-0000-000064030000}"/>
    <cellStyle name="_Balansen 5 2 4 2" xfId="40970" xr:uid="{00000000-0005-0000-0000-000065030000}"/>
    <cellStyle name="_Balansen 5 2 5" xfId="40971" xr:uid="{00000000-0005-0000-0000-000066030000}"/>
    <cellStyle name="_Balansen 5 3" xfId="40972" xr:uid="{00000000-0005-0000-0000-000067030000}"/>
    <cellStyle name="_Balansen 5 3 2" xfId="40973" xr:uid="{00000000-0005-0000-0000-000068030000}"/>
    <cellStyle name="_Balansen 5 3 2 2" xfId="40974" xr:uid="{00000000-0005-0000-0000-000069030000}"/>
    <cellStyle name="_Balansen 5 3 2 2 2" xfId="40975" xr:uid="{00000000-0005-0000-0000-00006A030000}"/>
    <cellStyle name="_Balansen 5 3 2 3" xfId="40976" xr:uid="{00000000-0005-0000-0000-00006B030000}"/>
    <cellStyle name="_Balansen 5 3 3" xfId="40977" xr:uid="{00000000-0005-0000-0000-00006C030000}"/>
    <cellStyle name="_Balansen 5 3 3 2" xfId="40978" xr:uid="{00000000-0005-0000-0000-00006D030000}"/>
    <cellStyle name="_Balansen 5 3 4" xfId="40979" xr:uid="{00000000-0005-0000-0000-00006E030000}"/>
    <cellStyle name="_Balansen 5 4" xfId="40980" xr:uid="{00000000-0005-0000-0000-00006F030000}"/>
    <cellStyle name="_Balansen 5 4 2" xfId="40981" xr:uid="{00000000-0005-0000-0000-000070030000}"/>
    <cellStyle name="_Balansen 5 4 2 2" xfId="40982" xr:uid="{00000000-0005-0000-0000-000071030000}"/>
    <cellStyle name="_Balansen 5 4 3" xfId="40983" xr:uid="{00000000-0005-0000-0000-000072030000}"/>
    <cellStyle name="_Balansen 5 5" xfId="40984" xr:uid="{00000000-0005-0000-0000-000073030000}"/>
    <cellStyle name="_Balansen 5 5 2" xfId="40985" xr:uid="{00000000-0005-0000-0000-000074030000}"/>
    <cellStyle name="_Balansen 5 6" xfId="40986" xr:uid="{00000000-0005-0000-0000-000075030000}"/>
    <cellStyle name="_Balansen 6" xfId="40987" xr:uid="{00000000-0005-0000-0000-000076030000}"/>
    <cellStyle name="_Balansen 6 2" xfId="40988" xr:uid="{00000000-0005-0000-0000-000077030000}"/>
    <cellStyle name="_Balansen 6 2 2" xfId="40989" xr:uid="{00000000-0005-0000-0000-000078030000}"/>
    <cellStyle name="_Balansen 6 2 2 2" xfId="40990" xr:uid="{00000000-0005-0000-0000-000079030000}"/>
    <cellStyle name="_Balansen 6 2 2 2 2" xfId="40991" xr:uid="{00000000-0005-0000-0000-00007A030000}"/>
    <cellStyle name="_Balansen 6 2 2 2 2 2" xfId="40992" xr:uid="{00000000-0005-0000-0000-00007B030000}"/>
    <cellStyle name="_Balansen 6 2 2 2 3" xfId="40993" xr:uid="{00000000-0005-0000-0000-00007C030000}"/>
    <cellStyle name="_Balansen 6 2 2 3" xfId="40994" xr:uid="{00000000-0005-0000-0000-00007D030000}"/>
    <cellStyle name="_Balansen 6 2 2 3 2" xfId="40995" xr:uid="{00000000-0005-0000-0000-00007E030000}"/>
    <cellStyle name="_Balansen 6 2 2 4" xfId="40996" xr:uid="{00000000-0005-0000-0000-00007F030000}"/>
    <cellStyle name="_Balansen 6 2 3" xfId="40997" xr:uid="{00000000-0005-0000-0000-000080030000}"/>
    <cellStyle name="_Balansen 6 2 3 2" xfId="40998" xr:uid="{00000000-0005-0000-0000-000081030000}"/>
    <cellStyle name="_Balansen 6 2 3 2 2" xfId="40999" xr:uid="{00000000-0005-0000-0000-000082030000}"/>
    <cellStyle name="_Balansen 6 2 3 3" xfId="41000" xr:uid="{00000000-0005-0000-0000-000083030000}"/>
    <cellStyle name="_Balansen 6 2 4" xfId="41001" xr:uid="{00000000-0005-0000-0000-000084030000}"/>
    <cellStyle name="_Balansen 6 2 4 2" xfId="41002" xr:uid="{00000000-0005-0000-0000-000085030000}"/>
    <cellStyle name="_Balansen 6 2 5" xfId="41003" xr:uid="{00000000-0005-0000-0000-000086030000}"/>
    <cellStyle name="_Balansen 6 3" xfId="41004" xr:uid="{00000000-0005-0000-0000-000087030000}"/>
    <cellStyle name="_Balansen 6 3 2" xfId="41005" xr:uid="{00000000-0005-0000-0000-000088030000}"/>
    <cellStyle name="_Balansen 6 3 2 2" xfId="41006" xr:uid="{00000000-0005-0000-0000-000089030000}"/>
    <cellStyle name="_Balansen 6 3 2 2 2" xfId="41007" xr:uid="{00000000-0005-0000-0000-00008A030000}"/>
    <cellStyle name="_Balansen 6 3 2 3" xfId="41008" xr:uid="{00000000-0005-0000-0000-00008B030000}"/>
    <cellStyle name="_Balansen 6 3 3" xfId="41009" xr:uid="{00000000-0005-0000-0000-00008C030000}"/>
    <cellStyle name="_Balansen 6 3 3 2" xfId="41010" xr:uid="{00000000-0005-0000-0000-00008D030000}"/>
    <cellStyle name="_Balansen 6 3 4" xfId="41011" xr:uid="{00000000-0005-0000-0000-00008E030000}"/>
    <cellStyle name="_Balansen 6 4" xfId="41012" xr:uid="{00000000-0005-0000-0000-00008F030000}"/>
    <cellStyle name="_Balansen 6 4 2" xfId="41013" xr:uid="{00000000-0005-0000-0000-000090030000}"/>
    <cellStyle name="_Balansen 6 4 2 2" xfId="41014" xr:uid="{00000000-0005-0000-0000-000091030000}"/>
    <cellStyle name="_Balansen 6 4 3" xfId="41015" xr:uid="{00000000-0005-0000-0000-000092030000}"/>
    <cellStyle name="_Balansen 6 5" xfId="41016" xr:uid="{00000000-0005-0000-0000-000093030000}"/>
    <cellStyle name="_Balansen 6 5 2" xfId="41017" xr:uid="{00000000-0005-0000-0000-000094030000}"/>
    <cellStyle name="_Balansen 6 6" xfId="41018" xr:uid="{00000000-0005-0000-0000-000095030000}"/>
    <cellStyle name="_Balansen 7" xfId="41019" xr:uid="{00000000-0005-0000-0000-000096030000}"/>
    <cellStyle name="_Balansen 7 2" xfId="41020" xr:uid="{00000000-0005-0000-0000-000097030000}"/>
    <cellStyle name="_Balansen 7 2 2" xfId="41021" xr:uid="{00000000-0005-0000-0000-000098030000}"/>
    <cellStyle name="_Balansen 7 2 2 2" xfId="41022" xr:uid="{00000000-0005-0000-0000-000099030000}"/>
    <cellStyle name="_Balansen 7 2 2 2 2" xfId="41023" xr:uid="{00000000-0005-0000-0000-00009A030000}"/>
    <cellStyle name="_Balansen 7 2 2 3" xfId="41024" xr:uid="{00000000-0005-0000-0000-00009B030000}"/>
    <cellStyle name="_Balansen 7 2 3" xfId="41025" xr:uid="{00000000-0005-0000-0000-00009C030000}"/>
    <cellStyle name="_Balansen 7 2 3 2" xfId="41026" xr:uid="{00000000-0005-0000-0000-00009D030000}"/>
    <cellStyle name="_Balansen 7 2 4" xfId="41027" xr:uid="{00000000-0005-0000-0000-00009E030000}"/>
    <cellStyle name="_Balansen 7 3" xfId="41028" xr:uid="{00000000-0005-0000-0000-00009F030000}"/>
    <cellStyle name="_Balansen 7 3 2" xfId="41029" xr:uid="{00000000-0005-0000-0000-0000A0030000}"/>
    <cellStyle name="_Balansen 7 3 2 2" xfId="41030" xr:uid="{00000000-0005-0000-0000-0000A1030000}"/>
    <cellStyle name="_Balansen 7 3 2 2 2" xfId="41031" xr:uid="{00000000-0005-0000-0000-0000A2030000}"/>
    <cellStyle name="_Balansen 7 3 2 3" xfId="41032" xr:uid="{00000000-0005-0000-0000-0000A3030000}"/>
    <cellStyle name="_Balansen 7 3 3" xfId="41033" xr:uid="{00000000-0005-0000-0000-0000A4030000}"/>
    <cellStyle name="_Balansen 7 3 3 2" xfId="41034" xr:uid="{00000000-0005-0000-0000-0000A5030000}"/>
    <cellStyle name="_Balansen 7 3 4" xfId="41035" xr:uid="{00000000-0005-0000-0000-0000A6030000}"/>
    <cellStyle name="_Balansen 7 4" xfId="41036" xr:uid="{00000000-0005-0000-0000-0000A7030000}"/>
    <cellStyle name="_Balansen 7 4 2" xfId="41037" xr:uid="{00000000-0005-0000-0000-0000A8030000}"/>
    <cellStyle name="_Balansen 7 4 2 2" xfId="41038" xr:uid="{00000000-0005-0000-0000-0000A9030000}"/>
    <cellStyle name="_Balansen 7 4 3" xfId="41039" xr:uid="{00000000-0005-0000-0000-0000AA030000}"/>
    <cellStyle name="_Balansen 7 5" xfId="41040" xr:uid="{00000000-0005-0000-0000-0000AB030000}"/>
    <cellStyle name="_Balansen 7 5 2" xfId="41041" xr:uid="{00000000-0005-0000-0000-0000AC030000}"/>
    <cellStyle name="_Balansen 7 6" xfId="41042" xr:uid="{00000000-0005-0000-0000-0000AD030000}"/>
    <cellStyle name="_Balansen 8" xfId="41043" xr:uid="{00000000-0005-0000-0000-0000AE030000}"/>
    <cellStyle name="_Balansen 8 2" xfId="41044" xr:uid="{00000000-0005-0000-0000-0000AF030000}"/>
    <cellStyle name="_Balansen 8 2 2" xfId="41045" xr:uid="{00000000-0005-0000-0000-0000B0030000}"/>
    <cellStyle name="_Balansen 8 3" xfId="41046" xr:uid="{00000000-0005-0000-0000-0000B1030000}"/>
    <cellStyle name="_Balansen 8 3 2" xfId="41047" xr:uid="{00000000-0005-0000-0000-0000B2030000}"/>
    <cellStyle name="_Balansen 8 4" xfId="41048" xr:uid="{00000000-0005-0000-0000-0000B3030000}"/>
    <cellStyle name="_Balansen 9" xfId="41049" xr:uid="{00000000-0005-0000-0000-0000B4030000}"/>
    <cellStyle name="_Balansen 9 2" xfId="41050"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7" xr:uid="{00000000-0005-0000-0000-0000BC030000}"/>
    <cellStyle name="_Boligkreditt_R21_1231" xfId="12167" xr:uid="{00000000-0005-0000-0000-0000BD030000}"/>
    <cellStyle name="_Book3" xfId="23" xr:uid="{00000000-0005-0000-0000-0000BE030000}"/>
    <cellStyle name="_Book3 10" xfId="41051" xr:uid="{00000000-0005-0000-0000-0000BF030000}"/>
    <cellStyle name="_Book3 10 2" xfId="41052" xr:uid="{00000000-0005-0000-0000-0000C0030000}"/>
    <cellStyle name="_Book3 11" xfId="41053" xr:uid="{00000000-0005-0000-0000-0000C1030000}"/>
    <cellStyle name="_Book3 2" xfId="24" xr:uid="{00000000-0005-0000-0000-0000C2030000}"/>
    <cellStyle name="_Book3 2 2" xfId="41054" xr:uid="{00000000-0005-0000-0000-0000C3030000}"/>
    <cellStyle name="_Book3 2 2 2" xfId="41055" xr:uid="{00000000-0005-0000-0000-0000C4030000}"/>
    <cellStyle name="_Book3 2 2 2 2" xfId="41056" xr:uid="{00000000-0005-0000-0000-0000C5030000}"/>
    <cellStyle name="_Book3 2 2 2 2 2" xfId="41057" xr:uid="{00000000-0005-0000-0000-0000C6030000}"/>
    <cellStyle name="_Book3 2 2 2 2 2 2" xfId="41058" xr:uid="{00000000-0005-0000-0000-0000C7030000}"/>
    <cellStyle name="_Book3 2 2 2 2 3" xfId="41059" xr:uid="{00000000-0005-0000-0000-0000C8030000}"/>
    <cellStyle name="_Book3 2 2 2 3" xfId="41060" xr:uid="{00000000-0005-0000-0000-0000C9030000}"/>
    <cellStyle name="_Book3 2 2 2 3 2" xfId="41061" xr:uid="{00000000-0005-0000-0000-0000CA030000}"/>
    <cellStyle name="_Book3 2 2 2 4" xfId="41062" xr:uid="{00000000-0005-0000-0000-0000CB030000}"/>
    <cellStyle name="_Book3 2 2 3" xfId="41063" xr:uid="{00000000-0005-0000-0000-0000CC030000}"/>
    <cellStyle name="_Book3 2 2 3 2" xfId="41064" xr:uid="{00000000-0005-0000-0000-0000CD030000}"/>
    <cellStyle name="_Book3 2 2 3 2 2" xfId="41065" xr:uid="{00000000-0005-0000-0000-0000CE030000}"/>
    <cellStyle name="_Book3 2 2 3 3" xfId="41066" xr:uid="{00000000-0005-0000-0000-0000CF030000}"/>
    <cellStyle name="_Book3 2 2 4" xfId="41067" xr:uid="{00000000-0005-0000-0000-0000D0030000}"/>
    <cellStyle name="_Book3 2 2 4 2" xfId="41068" xr:uid="{00000000-0005-0000-0000-0000D1030000}"/>
    <cellStyle name="_Book3 2 2 5" xfId="41069" xr:uid="{00000000-0005-0000-0000-0000D2030000}"/>
    <cellStyle name="_Book3 2 3" xfId="41070" xr:uid="{00000000-0005-0000-0000-0000D3030000}"/>
    <cellStyle name="_Book3 2 3 2" xfId="41071" xr:uid="{00000000-0005-0000-0000-0000D4030000}"/>
    <cellStyle name="_Book3 2 3 2 2" xfId="41072" xr:uid="{00000000-0005-0000-0000-0000D5030000}"/>
    <cellStyle name="_Book3 2 3 2 2 2" xfId="41073" xr:uid="{00000000-0005-0000-0000-0000D6030000}"/>
    <cellStyle name="_Book3 2 3 2 3" xfId="41074" xr:uid="{00000000-0005-0000-0000-0000D7030000}"/>
    <cellStyle name="_Book3 2 3 3" xfId="41075" xr:uid="{00000000-0005-0000-0000-0000D8030000}"/>
    <cellStyle name="_Book3 2 3 3 2" xfId="41076" xr:uid="{00000000-0005-0000-0000-0000D9030000}"/>
    <cellStyle name="_Book3 2 3 4" xfId="41077" xr:uid="{00000000-0005-0000-0000-0000DA030000}"/>
    <cellStyle name="_Book3 2 4" xfId="41078" xr:uid="{00000000-0005-0000-0000-0000DB030000}"/>
    <cellStyle name="_Book3 2 4 2" xfId="41079" xr:uid="{00000000-0005-0000-0000-0000DC030000}"/>
    <cellStyle name="_Book3 2 4 2 2" xfId="41080" xr:uid="{00000000-0005-0000-0000-0000DD030000}"/>
    <cellStyle name="_Book3 2 4 3" xfId="41081" xr:uid="{00000000-0005-0000-0000-0000DE030000}"/>
    <cellStyle name="_Book3 2 4 3 2" xfId="41082" xr:uid="{00000000-0005-0000-0000-0000DF030000}"/>
    <cellStyle name="_Book3 2 4 4" xfId="41083" xr:uid="{00000000-0005-0000-0000-0000E0030000}"/>
    <cellStyle name="_Book3 2 5" xfId="41084" xr:uid="{00000000-0005-0000-0000-0000E1030000}"/>
    <cellStyle name="_Book3 2 5 2" xfId="41085" xr:uid="{00000000-0005-0000-0000-0000E2030000}"/>
    <cellStyle name="_Book3 2 6" xfId="41086" xr:uid="{00000000-0005-0000-0000-0000E3030000}"/>
    <cellStyle name="_Book3 2 6 2" xfId="41087" xr:uid="{00000000-0005-0000-0000-0000E4030000}"/>
    <cellStyle name="_Book3 2 7" xfId="41088" xr:uid="{00000000-0005-0000-0000-0000E5030000}"/>
    <cellStyle name="_Book3 2_Kontroll ME" xfId="12168" xr:uid="{00000000-0005-0000-0000-0000E6030000}"/>
    <cellStyle name="_Book3 2_Kontroll-fane" xfId="12169" xr:uid="{00000000-0005-0000-0000-0000E7030000}"/>
    <cellStyle name="_Book3 2_Prognose eksponering " xfId="37018" xr:uid="{00000000-0005-0000-0000-0000E8030000}"/>
    <cellStyle name="_Book3 2_Prognose eksponering  2" xfId="41089" xr:uid="{00000000-0005-0000-0000-0000E9030000}"/>
    <cellStyle name="_Book3 2_Prognose eksponering  2 2" xfId="41090" xr:uid="{00000000-0005-0000-0000-0000EA030000}"/>
    <cellStyle name="_Book3 2_Prognose eksponering  2 2 2" xfId="41091" xr:uid="{00000000-0005-0000-0000-0000EB030000}"/>
    <cellStyle name="_Book3 2_Prognose eksponering  2 3" xfId="41092" xr:uid="{00000000-0005-0000-0000-0000EC030000}"/>
    <cellStyle name="_Book3 2_Prognose eksponering  3" xfId="41093" xr:uid="{00000000-0005-0000-0000-0000ED030000}"/>
    <cellStyle name="_Book3 2_Prognose eksponering  3 2" xfId="41094" xr:uid="{00000000-0005-0000-0000-0000EE030000}"/>
    <cellStyle name="_Book3 2_Prognose eksponering  4" xfId="41095" xr:uid="{00000000-0005-0000-0000-0000EF030000}"/>
    <cellStyle name="_Book3 2_Vedlegg" xfId="41096" xr:uid="{00000000-0005-0000-0000-0000F0030000}"/>
    <cellStyle name="_Book3 2_Vedlegg 2" xfId="41097" xr:uid="{00000000-0005-0000-0000-0000F1030000}"/>
    <cellStyle name="_Book3 2_Vedlegg 2 2" xfId="41098" xr:uid="{00000000-0005-0000-0000-0000F2030000}"/>
    <cellStyle name="_Book3 2_Vedlegg 2 2 2" xfId="41099" xr:uid="{00000000-0005-0000-0000-0000F3030000}"/>
    <cellStyle name="_Book3 2_Vedlegg 2 3" xfId="41100" xr:uid="{00000000-0005-0000-0000-0000F4030000}"/>
    <cellStyle name="_Book3 2_Vedlegg 3" xfId="41101" xr:uid="{00000000-0005-0000-0000-0000F5030000}"/>
    <cellStyle name="_Book3 2_Vedlegg 3 2" xfId="41102" xr:uid="{00000000-0005-0000-0000-0000F6030000}"/>
    <cellStyle name="_Book3 2_Vedlegg 4" xfId="41103" xr:uid="{00000000-0005-0000-0000-0000F7030000}"/>
    <cellStyle name="_Book3 3" xfId="25" xr:uid="{00000000-0005-0000-0000-0000F8030000}"/>
    <cellStyle name="_Book3 3 2" xfId="41104" xr:uid="{00000000-0005-0000-0000-0000F9030000}"/>
    <cellStyle name="_Book3 3 2 2" xfId="41105" xr:uid="{00000000-0005-0000-0000-0000FA030000}"/>
    <cellStyle name="_Book3 3 2 2 2" xfId="41106" xr:uid="{00000000-0005-0000-0000-0000FB030000}"/>
    <cellStyle name="_Book3 3 2 2 2 2" xfId="41107" xr:uid="{00000000-0005-0000-0000-0000FC030000}"/>
    <cellStyle name="_Book3 3 2 2 3" xfId="41108" xr:uid="{00000000-0005-0000-0000-0000FD030000}"/>
    <cellStyle name="_Book3 3 2 3" xfId="41109" xr:uid="{00000000-0005-0000-0000-0000FE030000}"/>
    <cellStyle name="_Book3 3 2 3 2" xfId="41110" xr:uid="{00000000-0005-0000-0000-0000FF030000}"/>
    <cellStyle name="_Book3 3 2 4" xfId="41111" xr:uid="{00000000-0005-0000-0000-000000040000}"/>
    <cellStyle name="_Book3 3 3" xfId="41112" xr:uid="{00000000-0005-0000-0000-000001040000}"/>
    <cellStyle name="_Book3 3 3 2" xfId="41113" xr:uid="{00000000-0005-0000-0000-000002040000}"/>
    <cellStyle name="_Book3 3 3 2 2" xfId="41114" xr:uid="{00000000-0005-0000-0000-000003040000}"/>
    <cellStyle name="_Book3 3 3 3" xfId="41115" xr:uid="{00000000-0005-0000-0000-000004040000}"/>
    <cellStyle name="_Book3 3 4" xfId="41116" xr:uid="{00000000-0005-0000-0000-000005040000}"/>
    <cellStyle name="_Book3 3 4 2" xfId="41117" xr:uid="{00000000-0005-0000-0000-000006040000}"/>
    <cellStyle name="_Book3 3 5" xfId="41118" xr:uid="{00000000-0005-0000-0000-000007040000}"/>
    <cellStyle name="_Book3 4" xfId="26" xr:uid="{00000000-0005-0000-0000-000008040000}"/>
    <cellStyle name="_Book3 4 2" xfId="41119" xr:uid="{00000000-0005-0000-0000-000009040000}"/>
    <cellStyle name="_Book3 4 2 2" xfId="41120" xr:uid="{00000000-0005-0000-0000-00000A040000}"/>
    <cellStyle name="_Book3 4 2 2 2" xfId="41121" xr:uid="{00000000-0005-0000-0000-00000B040000}"/>
    <cellStyle name="_Book3 4 2 2 2 2" xfId="41122" xr:uid="{00000000-0005-0000-0000-00000C040000}"/>
    <cellStyle name="_Book3 4 2 2 2 2 2" xfId="41123" xr:uid="{00000000-0005-0000-0000-00000D040000}"/>
    <cellStyle name="_Book3 4 2 2 2 3" xfId="41124" xr:uid="{00000000-0005-0000-0000-00000E040000}"/>
    <cellStyle name="_Book3 4 2 2 3" xfId="41125" xr:uid="{00000000-0005-0000-0000-00000F040000}"/>
    <cellStyle name="_Book3 4 2 2 3 2" xfId="41126" xr:uid="{00000000-0005-0000-0000-000010040000}"/>
    <cellStyle name="_Book3 4 2 2 4" xfId="41127" xr:uid="{00000000-0005-0000-0000-000011040000}"/>
    <cellStyle name="_Book3 4 2 3" xfId="41128" xr:uid="{00000000-0005-0000-0000-000012040000}"/>
    <cellStyle name="_Book3 4 2 3 2" xfId="41129" xr:uid="{00000000-0005-0000-0000-000013040000}"/>
    <cellStyle name="_Book3 4 2 3 2 2" xfId="41130" xr:uid="{00000000-0005-0000-0000-000014040000}"/>
    <cellStyle name="_Book3 4 2 3 3" xfId="41131" xr:uid="{00000000-0005-0000-0000-000015040000}"/>
    <cellStyle name="_Book3 4 2 4" xfId="41132" xr:uid="{00000000-0005-0000-0000-000016040000}"/>
    <cellStyle name="_Book3 4 2 4 2" xfId="41133" xr:uid="{00000000-0005-0000-0000-000017040000}"/>
    <cellStyle name="_Book3 4 2 5" xfId="41134" xr:uid="{00000000-0005-0000-0000-000018040000}"/>
    <cellStyle name="_Book3 4 3" xfId="41135" xr:uid="{00000000-0005-0000-0000-000019040000}"/>
    <cellStyle name="_Book3 4 3 2" xfId="41136" xr:uid="{00000000-0005-0000-0000-00001A040000}"/>
    <cellStyle name="_Book3 4 3 2 2" xfId="41137" xr:uid="{00000000-0005-0000-0000-00001B040000}"/>
    <cellStyle name="_Book3 4 3 2 2 2" xfId="41138" xr:uid="{00000000-0005-0000-0000-00001C040000}"/>
    <cellStyle name="_Book3 4 3 2 3" xfId="41139" xr:uid="{00000000-0005-0000-0000-00001D040000}"/>
    <cellStyle name="_Book3 4 3 3" xfId="41140" xr:uid="{00000000-0005-0000-0000-00001E040000}"/>
    <cellStyle name="_Book3 4 3 3 2" xfId="41141" xr:uid="{00000000-0005-0000-0000-00001F040000}"/>
    <cellStyle name="_Book3 4 3 4" xfId="41142" xr:uid="{00000000-0005-0000-0000-000020040000}"/>
    <cellStyle name="_Book3 4 4" xfId="41143" xr:uid="{00000000-0005-0000-0000-000021040000}"/>
    <cellStyle name="_Book3 4 4 2" xfId="41144" xr:uid="{00000000-0005-0000-0000-000022040000}"/>
    <cellStyle name="_Book3 4 4 2 2" xfId="41145" xr:uid="{00000000-0005-0000-0000-000023040000}"/>
    <cellStyle name="_Book3 4 4 3" xfId="41146" xr:uid="{00000000-0005-0000-0000-000024040000}"/>
    <cellStyle name="_Book3 4 5" xfId="41147" xr:uid="{00000000-0005-0000-0000-000025040000}"/>
    <cellStyle name="_Book3 4 5 2" xfId="41148" xr:uid="{00000000-0005-0000-0000-000026040000}"/>
    <cellStyle name="_Book3 4 6" xfId="41149" xr:uid="{00000000-0005-0000-0000-000027040000}"/>
    <cellStyle name="_Book3 5" xfId="41150" xr:uid="{00000000-0005-0000-0000-000028040000}"/>
    <cellStyle name="_Book3 5 2" xfId="41151" xr:uid="{00000000-0005-0000-0000-000029040000}"/>
    <cellStyle name="_Book3 5 2 2" xfId="41152" xr:uid="{00000000-0005-0000-0000-00002A040000}"/>
    <cellStyle name="_Book3 5 2 2 2" xfId="41153" xr:uid="{00000000-0005-0000-0000-00002B040000}"/>
    <cellStyle name="_Book3 5 2 2 2 2" xfId="41154" xr:uid="{00000000-0005-0000-0000-00002C040000}"/>
    <cellStyle name="_Book3 5 2 2 2 2 2" xfId="41155" xr:uid="{00000000-0005-0000-0000-00002D040000}"/>
    <cellStyle name="_Book3 5 2 2 2 3" xfId="41156" xr:uid="{00000000-0005-0000-0000-00002E040000}"/>
    <cellStyle name="_Book3 5 2 2 3" xfId="41157" xr:uid="{00000000-0005-0000-0000-00002F040000}"/>
    <cellStyle name="_Book3 5 2 2 3 2" xfId="41158" xr:uid="{00000000-0005-0000-0000-000030040000}"/>
    <cellStyle name="_Book3 5 2 2 4" xfId="41159" xr:uid="{00000000-0005-0000-0000-000031040000}"/>
    <cellStyle name="_Book3 5 2 3" xfId="41160" xr:uid="{00000000-0005-0000-0000-000032040000}"/>
    <cellStyle name="_Book3 5 2 3 2" xfId="41161" xr:uid="{00000000-0005-0000-0000-000033040000}"/>
    <cellStyle name="_Book3 5 2 3 2 2" xfId="41162" xr:uid="{00000000-0005-0000-0000-000034040000}"/>
    <cellStyle name="_Book3 5 2 3 3" xfId="41163" xr:uid="{00000000-0005-0000-0000-000035040000}"/>
    <cellStyle name="_Book3 5 2 4" xfId="41164" xr:uid="{00000000-0005-0000-0000-000036040000}"/>
    <cellStyle name="_Book3 5 2 4 2" xfId="41165" xr:uid="{00000000-0005-0000-0000-000037040000}"/>
    <cellStyle name="_Book3 5 2 5" xfId="41166" xr:uid="{00000000-0005-0000-0000-000038040000}"/>
    <cellStyle name="_Book3 5 3" xfId="41167" xr:uid="{00000000-0005-0000-0000-000039040000}"/>
    <cellStyle name="_Book3 5 3 2" xfId="41168" xr:uid="{00000000-0005-0000-0000-00003A040000}"/>
    <cellStyle name="_Book3 5 3 2 2" xfId="41169" xr:uid="{00000000-0005-0000-0000-00003B040000}"/>
    <cellStyle name="_Book3 5 3 2 2 2" xfId="41170" xr:uid="{00000000-0005-0000-0000-00003C040000}"/>
    <cellStyle name="_Book3 5 3 2 3" xfId="41171" xr:uid="{00000000-0005-0000-0000-00003D040000}"/>
    <cellStyle name="_Book3 5 3 3" xfId="41172" xr:uid="{00000000-0005-0000-0000-00003E040000}"/>
    <cellStyle name="_Book3 5 3 3 2" xfId="41173" xr:uid="{00000000-0005-0000-0000-00003F040000}"/>
    <cellStyle name="_Book3 5 3 4" xfId="41174" xr:uid="{00000000-0005-0000-0000-000040040000}"/>
    <cellStyle name="_Book3 5 4" xfId="41175" xr:uid="{00000000-0005-0000-0000-000041040000}"/>
    <cellStyle name="_Book3 5 4 2" xfId="41176" xr:uid="{00000000-0005-0000-0000-000042040000}"/>
    <cellStyle name="_Book3 5 4 2 2" xfId="41177" xr:uid="{00000000-0005-0000-0000-000043040000}"/>
    <cellStyle name="_Book3 5 4 3" xfId="41178" xr:uid="{00000000-0005-0000-0000-000044040000}"/>
    <cellStyle name="_Book3 5 5" xfId="41179" xr:uid="{00000000-0005-0000-0000-000045040000}"/>
    <cellStyle name="_Book3 5 5 2" xfId="41180" xr:uid="{00000000-0005-0000-0000-000046040000}"/>
    <cellStyle name="_Book3 5 6" xfId="41181" xr:uid="{00000000-0005-0000-0000-000047040000}"/>
    <cellStyle name="_Book3 6" xfId="41182" xr:uid="{00000000-0005-0000-0000-000048040000}"/>
    <cellStyle name="_Book3 6 2" xfId="41183" xr:uid="{00000000-0005-0000-0000-000049040000}"/>
    <cellStyle name="_Book3 6 2 2" xfId="41184" xr:uid="{00000000-0005-0000-0000-00004A040000}"/>
    <cellStyle name="_Book3 6 2 2 2" xfId="41185" xr:uid="{00000000-0005-0000-0000-00004B040000}"/>
    <cellStyle name="_Book3 6 2 2 2 2" xfId="41186" xr:uid="{00000000-0005-0000-0000-00004C040000}"/>
    <cellStyle name="_Book3 6 2 2 2 2 2" xfId="41187" xr:uid="{00000000-0005-0000-0000-00004D040000}"/>
    <cellStyle name="_Book3 6 2 2 2 3" xfId="41188" xr:uid="{00000000-0005-0000-0000-00004E040000}"/>
    <cellStyle name="_Book3 6 2 2 3" xfId="41189" xr:uid="{00000000-0005-0000-0000-00004F040000}"/>
    <cellStyle name="_Book3 6 2 2 3 2" xfId="41190" xr:uid="{00000000-0005-0000-0000-000050040000}"/>
    <cellStyle name="_Book3 6 2 2 4" xfId="41191" xr:uid="{00000000-0005-0000-0000-000051040000}"/>
    <cellStyle name="_Book3 6 2 3" xfId="41192" xr:uid="{00000000-0005-0000-0000-000052040000}"/>
    <cellStyle name="_Book3 6 2 3 2" xfId="41193" xr:uid="{00000000-0005-0000-0000-000053040000}"/>
    <cellStyle name="_Book3 6 2 3 2 2" xfId="41194" xr:uid="{00000000-0005-0000-0000-000054040000}"/>
    <cellStyle name="_Book3 6 2 3 3" xfId="41195" xr:uid="{00000000-0005-0000-0000-000055040000}"/>
    <cellStyle name="_Book3 6 2 4" xfId="41196" xr:uid="{00000000-0005-0000-0000-000056040000}"/>
    <cellStyle name="_Book3 6 2 4 2" xfId="41197" xr:uid="{00000000-0005-0000-0000-000057040000}"/>
    <cellStyle name="_Book3 6 2 5" xfId="41198" xr:uid="{00000000-0005-0000-0000-000058040000}"/>
    <cellStyle name="_Book3 6 3" xfId="41199" xr:uid="{00000000-0005-0000-0000-000059040000}"/>
    <cellStyle name="_Book3 6 3 2" xfId="41200" xr:uid="{00000000-0005-0000-0000-00005A040000}"/>
    <cellStyle name="_Book3 6 3 2 2" xfId="41201" xr:uid="{00000000-0005-0000-0000-00005B040000}"/>
    <cellStyle name="_Book3 6 3 2 2 2" xfId="41202" xr:uid="{00000000-0005-0000-0000-00005C040000}"/>
    <cellStyle name="_Book3 6 3 2 3" xfId="41203" xr:uid="{00000000-0005-0000-0000-00005D040000}"/>
    <cellStyle name="_Book3 6 3 3" xfId="41204" xr:uid="{00000000-0005-0000-0000-00005E040000}"/>
    <cellStyle name="_Book3 6 3 3 2" xfId="41205" xr:uid="{00000000-0005-0000-0000-00005F040000}"/>
    <cellStyle name="_Book3 6 3 4" xfId="41206" xr:uid="{00000000-0005-0000-0000-000060040000}"/>
    <cellStyle name="_Book3 6 4" xfId="41207" xr:uid="{00000000-0005-0000-0000-000061040000}"/>
    <cellStyle name="_Book3 6 4 2" xfId="41208" xr:uid="{00000000-0005-0000-0000-000062040000}"/>
    <cellStyle name="_Book3 6 4 2 2" xfId="41209" xr:uid="{00000000-0005-0000-0000-000063040000}"/>
    <cellStyle name="_Book3 6 4 3" xfId="41210" xr:uid="{00000000-0005-0000-0000-000064040000}"/>
    <cellStyle name="_Book3 6 5" xfId="41211" xr:uid="{00000000-0005-0000-0000-000065040000}"/>
    <cellStyle name="_Book3 6 5 2" xfId="41212" xr:uid="{00000000-0005-0000-0000-000066040000}"/>
    <cellStyle name="_Book3 6 6" xfId="41213" xr:uid="{00000000-0005-0000-0000-000067040000}"/>
    <cellStyle name="_Book3 7" xfId="41214" xr:uid="{00000000-0005-0000-0000-000068040000}"/>
    <cellStyle name="_Book3 7 2" xfId="41215" xr:uid="{00000000-0005-0000-0000-000069040000}"/>
    <cellStyle name="_Book3 7 2 2" xfId="41216" xr:uid="{00000000-0005-0000-0000-00006A040000}"/>
    <cellStyle name="_Book3 7 2 2 2" xfId="41217" xr:uid="{00000000-0005-0000-0000-00006B040000}"/>
    <cellStyle name="_Book3 7 2 2 2 2" xfId="41218" xr:uid="{00000000-0005-0000-0000-00006C040000}"/>
    <cellStyle name="_Book3 7 2 2 3" xfId="41219" xr:uid="{00000000-0005-0000-0000-00006D040000}"/>
    <cellStyle name="_Book3 7 2 3" xfId="41220" xr:uid="{00000000-0005-0000-0000-00006E040000}"/>
    <cellStyle name="_Book3 7 2 3 2" xfId="41221" xr:uid="{00000000-0005-0000-0000-00006F040000}"/>
    <cellStyle name="_Book3 7 2 4" xfId="41222" xr:uid="{00000000-0005-0000-0000-000070040000}"/>
    <cellStyle name="_Book3 7 3" xfId="41223" xr:uid="{00000000-0005-0000-0000-000071040000}"/>
    <cellStyle name="_Book3 7 3 2" xfId="41224" xr:uid="{00000000-0005-0000-0000-000072040000}"/>
    <cellStyle name="_Book3 7 3 2 2" xfId="41225" xr:uid="{00000000-0005-0000-0000-000073040000}"/>
    <cellStyle name="_Book3 7 3 2 2 2" xfId="41226" xr:uid="{00000000-0005-0000-0000-000074040000}"/>
    <cellStyle name="_Book3 7 3 2 3" xfId="41227" xr:uid="{00000000-0005-0000-0000-000075040000}"/>
    <cellStyle name="_Book3 7 3 3" xfId="41228" xr:uid="{00000000-0005-0000-0000-000076040000}"/>
    <cellStyle name="_Book3 7 3 3 2" xfId="41229" xr:uid="{00000000-0005-0000-0000-000077040000}"/>
    <cellStyle name="_Book3 7 3 4" xfId="41230" xr:uid="{00000000-0005-0000-0000-000078040000}"/>
    <cellStyle name="_Book3 7 4" xfId="41231" xr:uid="{00000000-0005-0000-0000-000079040000}"/>
    <cellStyle name="_Book3 7 4 2" xfId="41232" xr:uid="{00000000-0005-0000-0000-00007A040000}"/>
    <cellStyle name="_Book3 7 4 2 2" xfId="41233" xr:uid="{00000000-0005-0000-0000-00007B040000}"/>
    <cellStyle name="_Book3 7 4 3" xfId="41234" xr:uid="{00000000-0005-0000-0000-00007C040000}"/>
    <cellStyle name="_Book3 7 5" xfId="41235" xr:uid="{00000000-0005-0000-0000-00007D040000}"/>
    <cellStyle name="_Book3 7 5 2" xfId="41236" xr:uid="{00000000-0005-0000-0000-00007E040000}"/>
    <cellStyle name="_Book3 7 6" xfId="41237" xr:uid="{00000000-0005-0000-0000-00007F040000}"/>
    <cellStyle name="_Book3 8" xfId="41238" xr:uid="{00000000-0005-0000-0000-000080040000}"/>
    <cellStyle name="_Book3 8 2" xfId="41239" xr:uid="{00000000-0005-0000-0000-000081040000}"/>
    <cellStyle name="_Book3 8 2 2" xfId="41240" xr:uid="{00000000-0005-0000-0000-000082040000}"/>
    <cellStyle name="_Book3 8 3" xfId="41241" xr:uid="{00000000-0005-0000-0000-000083040000}"/>
    <cellStyle name="_Book3 8 3 2" xfId="41242" xr:uid="{00000000-0005-0000-0000-000084040000}"/>
    <cellStyle name="_Book3 8 4" xfId="41243" xr:uid="{00000000-0005-0000-0000-000085040000}"/>
    <cellStyle name="_Book3 9" xfId="41244" xr:uid="{00000000-0005-0000-0000-000086040000}"/>
    <cellStyle name="_Book3 9 2" xfId="41245" xr:uid="{00000000-0005-0000-0000-000087040000}"/>
    <cellStyle name="_Book3_Expenses (1)" xfId="41246" xr:uid="{00000000-0005-0000-0000-000088040000}"/>
    <cellStyle name="_Book3_Kontroll ME" xfId="12170" xr:uid="{00000000-0005-0000-0000-000089040000}"/>
    <cellStyle name="_Book3_Kontroll-fane" xfId="12171" xr:uid="{00000000-0005-0000-0000-00008A040000}"/>
    <cellStyle name="_Book3_Prognose eksponering " xfId="37019" xr:uid="{00000000-0005-0000-0000-00008B040000}"/>
    <cellStyle name="_Book3_Prognose eksponering  2" xfId="41247" xr:uid="{00000000-0005-0000-0000-00008C040000}"/>
    <cellStyle name="_Book3_Prognose eksponering  2 2" xfId="41248" xr:uid="{00000000-0005-0000-0000-00008D040000}"/>
    <cellStyle name="_Book3_Prognose eksponering  2 2 2" xfId="41249" xr:uid="{00000000-0005-0000-0000-00008E040000}"/>
    <cellStyle name="_Book3_Prognose eksponering  2 3" xfId="41250" xr:uid="{00000000-0005-0000-0000-00008F040000}"/>
    <cellStyle name="_Book3_Prognose eksponering  3" xfId="41251" xr:uid="{00000000-0005-0000-0000-000090040000}"/>
    <cellStyle name="_Book3_Prognose eksponering  3 2" xfId="41252" xr:uid="{00000000-0005-0000-0000-000091040000}"/>
    <cellStyle name="_Book3_Prognose eksponering  4" xfId="41253" xr:uid="{00000000-0005-0000-0000-000092040000}"/>
    <cellStyle name="_Book3_Results &amp; key fig." xfId="41254" xr:uid="{00000000-0005-0000-0000-000093040000}"/>
    <cellStyle name="_Book3_Vedlegg" xfId="41255" xr:uid="{00000000-0005-0000-0000-000094040000}"/>
    <cellStyle name="_Book3_Vedlegg 2" xfId="41256" xr:uid="{00000000-0005-0000-0000-000095040000}"/>
    <cellStyle name="_Book3_Vedlegg 2 2" xfId="41257" xr:uid="{00000000-0005-0000-0000-000096040000}"/>
    <cellStyle name="_Book3_Vedlegg 2 2 2" xfId="41258" xr:uid="{00000000-0005-0000-0000-000097040000}"/>
    <cellStyle name="_Book3_Vedlegg 2 3" xfId="41259" xr:uid="{00000000-0005-0000-0000-000098040000}"/>
    <cellStyle name="_Book3_Vedlegg 3" xfId="41260" xr:uid="{00000000-0005-0000-0000-000099040000}"/>
    <cellStyle name="_Book3_Vedlegg 3 2" xfId="41261" xr:uid="{00000000-0005-0000-0000-00009A040000}"/>
    <cellStyle name="_Book3_Vedlegg 4" xfId="41262" xr:uid="{00000000-0005-0000-0000-00009B040000}"/>
    <cellStyle name="_Book32" xfId="27" xr:uid="{00000000-0005-0000-0000-00009C040000}"/>
    <cellStyle name="_Book32 10" xfId="41263" xr:uid="{00000000-0005-0000-0000-00009D040000}"/>
    <cellStyle name="_Book32 10 2" xfId="41264" xr:uid="{00000000-0005-0000-0000-00009E040000}"/>
    <cellStyle name="_Book32 11" xfId="41265" xr:uid="{00000000-0005-0000-0000-00009F040000}"/>
    <cellStyle name="_Book32 2" xfId="28" xr:uid="{00000000-0005-0000-0000-0000A0040000}"/>
    <cellStyle name="_Book32 2 2" xfId="37020" xr:uid="{00000000-0005-0000-0000-0000A1040000}"/>
    <cellStyle name="_Book32 2 2 2" xfId="41266" xr:uid="{00000000-0005-0000-0000-0000A2040000}"/>
    <cellStyle name="_Book32 2 2 2 2" xfId="41267" xr:uid="{00000000-0005-0000-0000-0000A3040000}"/>
    <cellStyle name="_Book32 2 2 2 2 2" xfId="41268" xr:uid="{00000000-0005-0000-0000-0000A4040000}"/>
    <cellStyle name="_Book32 2 2 2 2 2 2" xfId="41269" xr:uid="{00000000-0005-0000-0000-0000A5040000}"/>
    <cellStyle name="_Book32 2 2 2 2 3" xfId="41270" xr:uid="{00000000-0005-0000-0000-0000A6040000}"/>
    <cellStyle name="_Book32 2 2 2 3" xfId="41271" xr:uid="{00000000-0005-0000-0000-0000A7040000}"/>
    <cellStyle name="_Book32 2 2 2 3 2" xfId="41272" xr:uid="{00000000-0005-0000-0000-0000A8040000}"/>
    <cellStyle name="_Book32 2 2 2 4" xfId="41273" xr:uid="{00000000-0005-0000-0000-0000A9040000}"/>
    <cellStyle name="_Book32 2 2 3" xfId="41274" xr:uid="{00000000-0005-0000-0000-0000AA040000}"/>
    <cellStyle name="_Book32 2 2 3 2" xfId="41275" xr:uid="{00000000-0005-0000-0000-0000AB040000}"/>
    <cellStyle name="_Book32 2 2 3 2 2" xfId="41276" xr:uid="{00000000-0005-0000-0000-0000AC040000}"/>
    <cellStyle name="_Book32 2 2 3 3" xfId="41277" xr:uid="{00000000-0005-0000-0000-0000AD040000}"/>
    <cellStyle name="_Book32 2 2 4" xfId="41278" xr:uid="{00000000-0005-0000-0000-0000AE040000}"/>
    <cellStyle name="_Book32 2 2 4 2" xfId="41279" xr:uid="{00000000-0005-0000-0000-0000AF040000}"/>
    <cellStyle name="_Book32 2 2 5" xfId="41280" xr:uid="{00000000-0005-0000-0000-0000B0040000}"/>
    <cellStyle name="_Book32 2 3" xfId="41281" xr:uid="{00000000-0005-0000-0000-0000B1040000}"/>
    <cellStyle name="_Book32 2 3 2" xfId="41282" xr:uid="{00000000-0005-0000-0000-0000B2040000}"/>
    <cellStyle name="_Book32 2 3 2 2" xfId="41283" xr:uid="{00000000-0005-0000-0000-0000B3040000}"/>
    <cellStyle name="_Book32 2 3 2 2 2" xfId="41284" xr:uid="{00000000-0005-0000-0000-0000B4040000}"/>
    <cellStyle name="_Book32 2 3 2 3" xfId="41285" xr:uid="{00000000-0005-0000-0000-0000B5040000}"/>
    <cellStyle name="_Book32 2 3 3" xfId="41286" xr:uid="{00000000-0005-0000-0000-0000B6040000}"/>
    <cellStyle name="_Book32 2 3 3 2" xfId="41287" xr:uid="{00000000-0005-0000-0000-0000B7040000}"/>
    <cellStyle name="_Book32 2 3 4" xfId="41288" xr:uid="{00000000-0005-0000-0000-0000B8040000}"/>
    <cellStyle name="_Book32 2 4" xfId="41289" xr:uid="{00000000-0005-0000-0000-0000B9040000}"/>
    <cellStyle name="_Book32 2 4 2" xfId="41290" xr:uid="{00000000-0005-0000-0000-0000BA040000}"/>
    <cellStyle name="_Book32 2 4 2 2" xfId="41291" xr:uid="{00000000-0005-0000-0000-0000BB040000}"/>
    <cellStyle name="_Book32 2 4 3" xfId="41292" xr:uid="{00000000-0005-0000-0000-0000BC040000}"/>
    <cellStyle name="_Book32 2 4 3 2" xfId="41293" xr:uid="{00000000-0005-0000-0000-0000BD040000}"/>
    <cellStyle name="_Book32 2 4 4" xfId="41294" xr:uid="{00000000-0005-0000-0000-0000BE040000}"/>
    <cellStyle name="_Book32 2 5" xfId="41295" xr:uid="{00000000-0005-0000-0000-0000BF040000}"/>
    <cellStyle name="_Book32 2 5 2" xfId="41296" xr:uid="{00000000-0005-0000-0000-0000C0040000}"/>
    <cellStyle name="_Book32 2 6" xfId="41297" xr:uid="{00000000-0005-0000-0000-0000C1040000}"/>
    <cellStyle name="_Book32 2 6 2" xfId="41298" xr:uid="{00000000-0005-0000-0000-0000C2040000}"/>
    <cellStyle name="_Book32 2 7" xfId="41299" xr:uid="{00000000-0005-0000-0000-0000C3040000}"/>
    <cellStyle name="_Book32 2_Kontroll ME" xfId="12172" xr:uid="{00000000-0005-0000-0000-0000C4040000}"/>
    <cellStyle name="_Book32 2_Kontroll-fane" xfId="12173" xr:uid="{00000000-0005-0000-0000-0000C5040000}"/>
    <cellStyle name="_Book32 2_Prognose eksponering " xfId="37021" xr:uid="{00000000-0005-0000-0000-0000C6040000}"/>
    <cellStyle name="_Book32 2_Prognose eksponering  2" xfId="41300" xr:uid="{00000000-0005-0000-0000-0000C7040000}"/>
    <cellStyle name="_Book32 2_Prognose eksponering  2 2" xfId="41301" xr:uid="{00000000-0005-0000-0000-0000C8040000}"/>
    <cellStyle name="_Book32 2_Prognose eksponering  2 2 2" xfId="41302" xr:uid="{00000000-0005-0000-0000-0000C9040000}"/>
    <cellStyle name="_Book32 2_Prognose eksponering  2 3" xfId="41303" xr:uid="{00000000-0005-0000-0000-0000CA040000}"/>
    <cellStyle name="_Book32 2_Prognose eksponering  3" xfId="41304" xr:uid="{00000000-0005-0000-0000-0000CB040000}"/>
    <cellStyle name="_Book32 2_Prognose eksponering  3 2" xfId="41305" xr:uid="{00000000-0005-0000-0000-0000CC040000}"/>
    <cellStyle name="_Book32 2_Prognose eksponering  4" xfId="41306" xr:uid="{00000000-0005-0000-0000-0000CD040000}"/>
    <cellStyle name="_Book32 2_Vedlegg" xfId="41307" xr:uid="{00000000-0005-0000-0000-0000CE040000}"/>
    <cellStyle name="_Book32 2_Vedlegg 2" xfId="41308" xr:uid="{00000000-0005-0000-0000-0000CF040000}"/>
    <cellStyle name="_Book32 2_Vedlegg 2 2" xfId="41309" xr:uid="{00000000-0005-0000-0000-0000D0040000}"/>
    <cellStyle name="_Book32 2_Vedlegg 2 2 2" xfId="41310" xr:uid="{00000000-0005-0000-0000-0000D1040000}"/>
    <cellStyle name="_Book32 2_Vedlegg 2 3" xfId="41311" xr:uid="{00000000-0005-0000-0000-0000D2040000}"/>
    <cellStyle name="_Book32 2_Vedlegg 3" xfId="41312" xr:uid="{00000000-0005-0000-0000-0000D3040000}"/>
    <cellStyle name="_Book32 2_Vedlegg 3 2" xfId="41313" xr:uid="{00000000-0005-0000-0000-0000D4040000}"/>
    <cellStyle name="_Book32 2_Vedlegg 4" xfId="41314" xr:uid="{00000000-0005-0000-0000-0000D5040000}"/>
    <cellStyle name="_Book32 3" xfId="29" xr:uid="{00000000-0005-0000-0000-0000D6040000}"/>
    <cellStyle name="_Book32 3 2" xfId="41315" xr:uid="{00000000-0005-0000-0000-0000D7040000}"/>
    <cellStyle name="_Book32 3 2 2" xfId="41316" xr:uid="{00000000-0005-0000-0000-0000D8040000}"/>
    <cellStyle name="_Book32 3 2 2 2" xfId="41317" xr:uid="{00000000-0005-0000-0000-0000D9040000}"/>
    <cellStyle name="_Book32 3 2 2 2 2" xfId="41318" xr:uid="{00000000-0005-0000-0000-0000DA040000}"/>
    <cellStyle name="_Book32 3 2 2 3" xfId="41319" xr:uid="{00000000-0005-0000-0000-0000DB040000}"/>
    <cellStyle name="_Book32 3 2 3" xfId="41320" xr:uid="{00000000-0005-0000-0000-0000DC040000}"/>
    <cellStyle name="_Book32 3 2 3 2" xfId="41321" xr:uid="{00000000-0005-0000-0000-0000DD040000}"/>
    <cellStyle name="_Book32 3 2 4" xfId="41322" xr:uid="{00000000-0005-0000-0000-0000DE040000}"/>
    <cellStyle name="_Book32 3 3" xfId="41323" xr:uid="{00000000-0005-0000-0000-0000DF040000}"/>
    <cellStyle name="_Book32 3 3 2" xfId="41324" xr:uid="{00000000-0005-0000-0000-0000E0040000}"/>
    <cellStyle name="_Book32 3 3 2 2" xfId="41325" xr:uid="{00000000-0005-0000-0000-0000E1040000}"/>
    <cellStyle name="_Book32 3 3 3" xfId="41326" xr:uid="{00000000-0005-0000-0000-0000E2040000}"/>
    <cellStyle name="_Book32 3 4" xfId="41327" xr:uid="{00000000-0005-0000-0000-0000E3040000}"/>
    <cellStyle name="_Book32 3 4 2" xfId="41328" xr:uid="{00000000-0005-0000-0000-0000E4040000}"/>
    <cellStyle name="_Book32 3 5" xfId="41329" xr:uid="{00000000-0005-0000-0000-0000E5040000}"/>
    <cellStyle name="_Book32 4" xfId="30" xr:uid="{00000000-0005-0000-0000-0000E6040000}"/>
    <cellStyle name="_Book32 4 2" xfId="41330" xr:uid="{00000000-0005-0000-0000-0000E7040000}"/>
    <cellStyle name="_Book32 4 2 2" xfId="41331" xr:uid="{00000000-0005-0000-0000-0000E8040000}"/>
    <cellStyle name="_Book32 4 2 2 2" xfId="41332" xr:uid="{00000000-0005-0000-0000-0000E9040000}"/>
    <cellStyle name="_Book32 4 2 2 2 2" xfId="41333" xr:uid="{00000000-0005-0000-0000-0000EA040000}"/>
    <cellStyle name="_Book32 4 2 2 2 2 2" xfId="41334" xr:uid="{00000000-0005-0000-0000-0000EB040000}"/>
    <cellStyle name="_Book32 4 2 2 2 3" xfId="41335" xr:uid="{00000000-0005-0000-0000-0000EC040000}"/>
    <cellStyle name="_Book32 4 2 2 3" xfId="41336" xr:uid="{00000000-0005-0000-0000-0000ED040000}"/>
    <cellStyle name="_Book32 4 2 2 3 2" xfId="41337" xr:uid="{00000000-0005-0000-0000-0000EE040000}"/>
    <cellStyle name="_Book32 4 2 2 4" xfId="41338" xr:uid="{00000000-0005-0000-0000-0000EF040000}"/>
    <cellStyle name="_Book32 4 2 3" xfId="41339" xr:uid="{00000000-0005-0000-0000-0000F0040000}"/>
    <cellStyle name="_Book32 4 2 3 2" xfId="41340" xr:uid="{00000000-0005-0000-0000-0000F1040000}"/>
    <cellStyle name="_Book32 4 2 3 2 2" xfId="41341" xr:uid="{00000000-0005-0000-0000-0000F2040000}"/>
    <cellStyle name="_Book32 4 2 3 3" xfId="41342" xr:uid="{00000000-0005-0000-0000-0000F3040000}"/>
    <cellStyle name="_Book32 4 2 4" xfId="41343" xr:uid="{00000000-0005-0000-0000-0000F4040000}"/>
    <cellStyle name="_Book32 4 2 4 2" xfId="41344" xr:uid="{00000000-0005-0000-0000-0000F5040000}"/>
    <cellStyle name="_Book32 4 2 5" xfId="41345" xr:uid="{00000000-0005-0000-0000-0000F6040000}"/>
    <cellStyle name="_Book32 4 3" xfId="41346" xr:uid="{00000000-0005-0000-0000-0000F7040000}"/>
    <cellStyle name="_Book32 4 3 2" xfId="41347" xr:uid="{00000000-0005-0000-0000-0000F8040000}"/>
    <cellStyle name="_Book32 4 3 2 2" xfId="41348" xr:uid="{00000000-0005-0000-0000-0000F9040000}"/>
    <cellStyle name="_Book32 4 3 2 2 2" xfId="41349" xr:uid="{00000000-0005-0000-0000-0000FA040000}"/>
    <cellStyle name="_Book32 4 3 2 3" xfId="41350" xr:uid="{00000000-0005-0000-0000-0000FB040000}"/>
    <cellStyle name="_Book32 4 3 3" xfId="41351" xr:uid="{00000000-0005-0000-0000-0000FC040000}"/>
    <cellStyle name="_Book32 4 3 3 2" xfId="41352" xr:uid="{00000000-0005-0000-0000-0000FD040000}"/>
    <cellStyle name="_Book32 4 3 4" xfId="41353" xr:uid="{00000000-0005-0000-0000-0000FE040000}"/>
    <cellStyle name="_Book32 4 4" xfId="41354" xr:uid="{00000000-0005-0000-0000-0000FF040000}"/>
    <cellStyle name="_Book32 4 4 2" xfId="41355" xr:uid="{00000000-0005-0000-0000-000000050000}"/>
    <cellStyle name="_Book32 4 4 2 2" xfId="41356" xr:uid="{00000000-0005-0000-0000-000001050000}"/>
    <cellStyle name="_Book32 4 4 3" xfId="41357" xr:uid="{00000000-0005-0000-0000-000002050000}"/>
    <cellStyle name="_Book32 4 5" xfId="41358" xr:uid="{00000000-0005-0000-0000-000003050000}"/>
    <cellStyle name="_Book32 4 5 2" xfId="41359" xr:uid="{00000000-0005-0000-0000-000004050000}"/>
    <cellStyle name="_Book32 4 6" xfId="41360" xr:uid="{00000000-0005-0000-0000-000005050000}"/>
    <cellStyle name="_Book32 5" xfId="41361" xr:uid="{00000000-0005-0000-0000-000006050000}"/>
    <cellStyle name="_Book32 5 2" xfId="41362" xr:uid="{00000000-0005-0000-0000-000007050000}"/>
    <cellStyle name="_Book32 5 2 2" xfId="41363" xr:uid="{00000000-0005-0000-0000-000008050000}"/>
    <cellStyle name="_Book32 5 2 2 2" xfId="41364" xr:uid="{00000000-0005-0000-0000-000009050000}"/>
    <cellStyle name="_Book32 5 2 2 2 2" xfId="41365" xr:uid="{00000000-0005-0000-0000-00000A050000}"/>
    <cellStyle name="_Book32 5 2 2 2 2 2" xfId="41366" xr:uid="{00000000-0005-0000-0000-00000B050000}"/>
    <cellStyle name="_Book32 5 2 2 2 3" xfId="41367" xr:uid="{00000000-0005-0000-0000-00000C050000}"/>
    <cellStyle name="_Book32 5 2 2 3" xfId="41368" xr:uid="{00000000-0005-0000-0000-00000D050000}"/>
    <cellStyle name="_Book32 5 2 2 3 2" xfId="41369" xr:uid="{00000000-0005-0000-0000-00000E050000}"/>
    <cellStyle name="_Book32 5 2 2 4" xfId="41370" xr:uid="{00000000-0005-0000-0000-00000F050000}"/>
    <cellStyle name="_Book32 5 2 3" xfId="41371" xr:uid="{00000000-0005-0000-0000-000010050000}"/>
    <cellStyle name="_Book32 5 2 3 2" xfId="41372" xr:uid="{00000000-0005-0000-0000-000011050000}"/>
    <cellStyle name="_Book32 5 2 3 2 2" xfId="41373" xr:uid="{00000000-0005-0000-0000-000012050000}"/>
    <cellStyle name="_Book32 5 2 3 3" xfId="41374" xr:uid="{00000000-0005-0000-0000-000013050000}"/>
    <cellStyle name="_Book32 5 2 4" xfId="41375" xr:uid="{00000000-0005-0000-0000-000014050000}"/>
    <cellStyle name="_Book32 5 2 4 2" xfId="41376" xr:uid="{00000000-0005-0000-0000-000015050000}"/>
    <cellStyle name="_Book32 5 2 5" xfId="41377" xr:uid="{00000000-0005-0000-0000-000016050000}"/>
    <cellStyle name="_Book32 5 3" xfId="41378" xr:uid="{00000000-0005-0000-0000-000017050000}"/>
    <cellStyle name="_Book32 5 3 2" xfId="41379" xr:uid="{00000000-0005-0000-0000-000018050000}"/>
    <cellStyle name="_Book32 5 3 2 2" xfId="41380" xr:uid="{00000000-0005-0000-0000-000019050000}"/>
    <cellStyle name="_Book32 5 3 2 2 2" xfId="41381" xr:uid="{00000000-0005-0000-0000-00001A050000}"/>
    <cellStyle name="_Book32 5 3 2 3" xfId="41382" xr:uid="{00000000-0005-0000-0000-00001B050000}"/>
    <cellStyle name="_Book32 5 3 3" xfId="41383" xr:uid="{00000000-0005-0000-0000-00001C050000}"/>
    <cellStyle name="_Book32 5 3 3 2" xfId="41384" xr:uid="{00000000-0005-0000-0000-00001D050000}"/>
    <cellStyle name="_Book32 5 3 4" xfId="41385" xr:uid="{00000000-0005-0000-0000-00001E050000}"/>
    <cellStyle name="_Book32 5 4" xfId="41386" xr:uid="{00000000-0005-0000-0000-00001F050000}"/>
    <cellStyle name="_Book32 5 4 2" xfId="41387" xr:uid="{00000000-0005-0000-0000-000020050000}"/>
    <cellStyle name="_Book32 5 4 2 2" xfId="41388" xr:uid="{00000000-0005-0000-0000-000021050000}"/>
    <cellStyle name="_Book32 5 4 3" xfId="41389" xr:uid="{00000000-0005-0000-0000-000022050000}"/>
    <cellStyle name="_Book32 5 5" xfId="41390" xr:uid="{00000000-0005-0000-0000-000023050000}"/>
    <cellStyle name="_Book32 5 5 2" xfId="41391" xr:uid="{00000000-0005-0000-0000-000024050000}"/>
    <cellStyle name="_Book32 5 6" xfId="41392" xr:uid="{00000000-0005-0000-0000-000025050000}"/>
    <cellStyle name="_Book32 6" xfId="41393" xr:uid="{00000000-0005-0000-0000-000026050000}"/>
    <cellStyle name="_Book32 6 2" xfId="41394" xr:uid="{00000000-0005-0000-0000-000027050000}"/>
    <cellStyle name="_Book32 6 2 2" xfId="41395" xr:uid="{00000000-0005-0000-0000-000028050000}"/>
    <cellStyle name="_Book32 6 2 2 2" xfId="41396" xr:uid="{00000000-0005-0000-0000-000029050000}"/>
    <cellStyle name="_Book32 6 2 2 2 2" xfId="41397" xr:uid="{00000000-0005-0000-0000-00002A050000}"/>
    <cellStyle name="_Book32 6 2 2 2 2 2" xfId="41398" xr:uid="{00000000-0005-0000-0000-00002B050000}"/>
    <cellStyle name="_Book32 6 2 2 2 3" xfId="41399" xr:uid="{00000000-0005-0000-0000-00002C050000}"/>
    <cellStyle name="_Book32 6 2 2 3" xfId="41400" xr:uid="{00000000-0005-0000-0000-00002D050000}"/>
    <cellStyle name="_Book32 6 2 2 3 2" xfId="41401" xr:uid="{00000000-0005-0000-0000-00002E050000}"/>
    <cellStyle name="_Book32 6 2 2 4" xfId="41402" xr:uid="{00000000-0005-0000-0000-00002F050000}"/>
    <cellStyle name="_Book32 6 2 3" xfId="41403" xr:uid="{00000000-0005-0000-0000-000030050000}"/>
    <cellStyle name="_Book32 6 2 3 2" xfId="41404" xr:uid="{00000000-0005-0000-0000-000031050000}"/>
    <cellStyle name="_Book32 6 2 3 2 2" xfId="41405" xr:uid="{00000000-0005-0000-0000-000032050000}"/>
    <cellStyle name="_Book32 6 2 3 3" xfId="41406" xr:uid="{00000000-0005-0000-0000-000033050000}"/>
    <cellStyle name="_Book32 6 2 4" xfId="41407" xr:uid="{00000000-0005-0000-0000-000034050000}"/>
    <cellStyle name="_Book32 6 2 4 2" xfId="41408" xr:uid="{00000000-0005-0000-0000-000035050000}"/>
    <cellStyle name="_Book32 6 2 5" xfId="41409" xr:uid="{00000000-0005-0000-0000-000036050000}"/>
    <cellStyle name="_Book32 6 3" xfId="41410" xr:uid="{00000000-0005-0000-0000-000037050000}"/>
    <cellStyle name="_Book32 6 3 2" xfId="41411" xr:uid="{00000000-0005-0000-0000-000038050000}"/>
    <cellStyle name="_Book32 6 3 2 2" xfId="41412" xr:uid="{00000000-0005-0000-0000-000039050000}"/>
    <cellStyle name="_Book32 6 3 2 2 2" xfId="41413" xr:uid="{00000000-0005-0000-0000-00003A050000}"/>
    <cellStyle name="_Book32 6 3 2 3" xfId="41414" xr:uid="{00000000-0005-0000-0000-00003B050000}"/>
    <cellStyle name="_Book32 6 3 3" xfId="41415" xr:uid="{00000000-0005-0000-0000-00003C050000}"/>
    <cellStyle name="_Book32 6 3 3 2" xfId="41416" xr:uid="{00000000-0005-0000-0000-00003D050000}"/>
    <cellStyle name="_Book32 6 3 4" xfId="41417" xr:uid="{00000000-0005-0000-0000-00003E050000}"/>
    <cellStyle name="_Book32 6 4" xfId="41418" xr:uid="{00000000-0005-0000-0000-00003F050000}"/>
    <cellStyle name="_Book32 6 4 2" xfId="41419" xr:uid="{00000000-0005-0000-0000-000040050000}"/>
    <cellStyle name="_Book32 6 4 2 2" xfId="41420" xr:uid="{00000000-0005-0000-0000-000041050000}"/>
    <cellStyle name="_Book32 6 4 3" xfId="41421" xr:uid="{00000000-0005-0000-0000-000042050000}"/>
    <cellStyle name="_Book32 6 5" xfId="41422" xr:uid="{00000000-0005-0000-0000-000043050000}"/>
    <cellStyle name="_Book32 6 5 2" xfId="41423" xr:uid="{00000000-0005-0000-0000-000044050000}"/>
    <cellStyle name="_Book32 6 6" xfId="41424" xr:uid="{00000000-0005-0000-0000-000045050000}"/>
    <cellStyle name="_Book32 7" xfId="41425" xr:uid="{00000000-0005-0000-0000-000046050000}"/>
    <cellStyle name="_Book32 7 2" xfId="41426" xr:uid="{00000000-0005-0000-0000-000047050000}"/>
    <cellStyle name="_Book32 7 2 2" xfId="41427" xr:uid="{00000000-0005-0000-0000-000048050000}"/>
    <cellStyle name="_Book32 7 2 2 2" xfId="41428" xr:uid="{00000000-0005-0000-0000-000049050000}"/>
    <cellStyle name="_Book32 7 2 2 2 2" xfId="41429" xr:uid="{00000000-0005-0000-0000-00004A050000}"/>
    <cellStyle name="_Book32 7 2 2 3" xfId="41430" xr:uid="{00000000-0005-0000-0000-00004B050000}"/>
    <cellStyle name="_Book32 7 2 3" xfId="41431" xr:uid="{00000000-0005-0000-0000-00004C050000}"/>
    <cellStyle name="_Book32 7 2 3 2" xfId="41432" xr:uid="{00000000-0005-0000-0000-00004D050000}"/>
    <cellStyle name="_Book32 7 2 4" xfId="41433" xr:uid="{00000000-0005-0000-0000-00004E050000}"/>
    <cellStyle name="_Book32 7 3" xfId="41434" xr:uid="{00000000-0005-0000-0000-00004F050000}"/>
    <cellStyle name="_Book32 7 3 2" xfId="41435" xr:uid="{00000000-0005-0000-0000-000050050000}"/>
    <cellStyle name="_Book32 7 3 2 2" xfId="41436" xr:uid="{00000000-0005-0000-0000-000051050000}"/>
    <cellStyle name="_Book32 7 3 2 2 2" xfId="41437" xr:uid="{00000000-0005-0000-0000-000052050000}"/>
    <cellStyle name="_Book32 7 3 2 3" xfId="41438" xr:uid="{00000000-0005-0000-0000-000053050000}"/>
    <cellStyle name="_Book32 7 3 3" xfId="41439" xr:uid="{00000000-0005-0000-0000-000054050000}"/>
    <cellStyle name="_Book32 7 3 3 2" xfId="41440" xr:uid="{00000000-0005-0000-0000-000055050000}"/>
    <cellStyle name="_Book32 7 3 4" xfId="41441" xr:uid="{00000000-0005-0000-0000-000056050000}"/>
    <cellStyle name="_Book32 7 4" xfId="41442" xr:uid="{00000000-0005-0000-0000-000057050000}"/>
    <cellStyle name="_Book32 7 4 2" xfId="41443" xr:uid="{00000000-0005-0000-0000-000058050000}"/>
    <cellStyle name="_Book32 7 4 2 2" xfId="41444" xr:uid="{00000000-0005-0000-0000-000059050000}"/>
    <cellStyle name="_Book32 7 4 3" xfId="41445" xr:uid="{00000000-0005-0000-0000-00005A050000}"/>
    <cellStyle name="_Book32 7 5" xfId="41446" xr:uid="{00000000-0005-0000-0000-00005B050000}"/>
    <cellStyle name="_Book32 7 5 2" xfId="41447" xr:uid="{00000000-0005-0000-0000-00005C050000}"/>
    <cellStyle name="_Book32 7 6" xfId="41448" xr:uid="{00000000-0005-0000-0000-00005D050000}"/>
    <cellStyle name="_Book32 8" xfId="41449" xr:uid="{00000000-0005-0000-0000-00005E050000}"/>
    <cellStyle name="_Book32 8 2" xfId="41450" xr:uid="{00000000-0005-0000-0000-00005F050000}"/>
    <cellStyle name="_Book32 8 2 2" xfId="41451" xr:uid="{00000000-0005-0000-0000-000060050000}"/>
    <cellStyle name="_Book32 8 3" xfId="41452" xr:uid="{00000000-0005-0000-0000-000061050000}"/>
    <cellStyle name="_Book32 8 3 2" xfId="41453" xr:uid="{00000000-0005-0000-0000-000062050000}"/>
    <cellStyle name="_Book32 8 4" xfId="41454" xr:uid="{00000000-0005-0000-0000-000063050000}"/>
    <cellStyle name="_Book32 9" xfId="41455" xr:uid="{00000000-0005-0000-0000-000064050000}"/>
    <cellStyle name="_Book32 9 2" xfId="41456" xr:uid="{00000000-0005-0000-0000-000065050000}"/>
    <cellStyle name="_Book32_Adjustment-Hovedtall" xfId="37022" xr:uid="{00000000-0005-0000-0000-000066050000}"/>
    <cellStyle name="_Book32_Expenses (1)" xfId="41457" xr:uid="{00000000-0005-0000-0000-000067050000}"/>
    <cellStyle name="_Book32_Hovedtall" xfId="37023" xr:uid="{00000000-0005-0000-0000-000068050000}"/>
    <cellStyle name="_Book32_Kontroll ME" xfId="12174" xr:uid="{00000000-0005-0000-0000-000069050000}"/>
    <cellStyle name="_Book32_Kontroll-fane" xfId="12175" xr:uid="{00000000-0005-0000-0000-00006A050000}"/>
    <cellStyle name="_Book32_Nøkkeltall" xfId="37024" xr:uid="{00000000-0005-0000-0000-00006B050000}"/>
    <cellStyle name="_Book32_Prognose eksponering " xfId="37025" xr:uid="{00000000-0005-0000-0000-00006C050000}"/>
    <cellStyle name="_Book32_Prognose eksponering  2" xfId="41458" xr:uid="{00000000-0005-0000-0000-00006D050000}"/>
    <cellStyle name="_Book32_Prognose eksponering  2 2" xfId="41459" xr:uid="{00000000-0005-0000-0000-00006E050000}"/>
    <cellStyle name="_Book32_Prognose eksponering  2 2 2" xfId="41460" xr:uid="{00000000-0005-0000-0000-00006F050000}"/>
    <cellStyle name="_Book32_Prognose eksponering  2 3" xfId="41461" xr:uid="{00000000-0005-0000-0000-000070050000}"/>
    <cellStyle name="_Book32_Prognose eksponering  3" xfId="41462" xr:uid="{00000000-0005-0000-0000-000071050000}"/>
    <cellStyle name="_Book32_Prognose eksponering  3 2" xfId="41463" xr:uid="{00000000-0005-0000-0000-000072050000}"/>
    <cellStyle name="_Book32_Prognose eksponering  4" xfId="41464" xr:uid="{00000000-0005-0000-0000-000073050000}"/>
    <cellStyle name="_Book32_Resultat" xfId="37026" xr:uid="{00000000-0005-0000-0000-000074050000}"/>
    <cellStyle name="_Book32_Results &amp; key fig." xfId="41465" xr:uid="{00000000-0005-0000-0000-000075050000}"/>
    <cellStyle name="_Book32_Vedlegg" xfId="41466" xr:uid="{00000000-0005-0000-0000-000076050000}"/>
    <cellStyle name="_Book32_Vedlegg 2" xfId="41467" xr:uid="{00000000-0005-0000-0000-000077050000}"/>
    <cellStyle name="_Book32_Vedlegg 2 2" xfId="41468" xr:uid="{00000000-0005-0000-0000-000078050000}"/>
    <cellStyle name="_Book32_Vedlegg 2 2 2" xfId="41469" xr:uid="{00000000-0005-0000-0000-000079050000}"/>
    <cellStyle name="_Book32_Vedlegg 2 3" xfId="41470" xr:uid="{00000000-0005-0000-0000-00007A050000}"/>
    <cellStyle name="_Book32_Vedlegg 3" xfId="41471" xr:uid="{00000000-0005-0000-0000-00007B050000}"/>
    <cellStyle name="_Book32_Vedlegg 3 2" xfId="41472" xr:uid="{00000000-0005-0000-0000-00007C050000}"/>
    <cellStyle name="_Book32_Vedlegg 4" xfId="41473" xr:uid="{00000000-0005-0000-0000-00007D050000}"/>
    <cellStyle name="_Budsj adm.resultat jan-10 sum" xfId="12176" xr:uid="{00000000-0005-0000-0000-00007E050000}"/>
    <cellStyle name="_Budsj adm.resultat jan-10 sum 10" xfId="41474" xr:uid="{00000000-0005-0000-0000-00007F050000}"/>
    <cellStyle name="_Budsj adm.resultat jan-10 sum 11" xfId="41475" xr:uid="{00000000-0005-0000-0000-000080050000}"/>
    <cellStyle name="_Budsj adm.resultat jan-10 sum 2" xfId="12177" xr:uid="{00000000-0005-0000-0000-000081050000}"/>
    <cellStyle name="_Budsj adm.resultat jan-10 sum 2 2" xfId="41476" xr:uid="{00000000-0005-0000-0000-000082050000}"/>
    <cellStyle name="_Budsj adm.resultat jan-10 sum 2 2 2" xfId="41477" xr:uid="{00000000-0005-0000-0000-000083050000}"/>
    <cellStyle name="_Budsj adm.resultat jan-10 sum 2 3" xfId="41478" xr:uid="{00000000-0005-0000-0000-000084050000}"/>
    <cellStyle name="_Budsj adm.resultat jan-10 sum 3" xfId="41479" xr:uid="{00000000-0005-0000-0000-000085050000}"/>
    <cellStyle name="_Budsj adm.resultat jan-10 sum 3 2" xfId="41480" xr:uid="{00000000-0005-0000-0000-000086050000}"/>
    <cellStyle name="_Budsj adm.resultat jan-10 sum 3 2 2" xfId="41481" xr:uid="{00000000-0005-0000-0000-000087050000}"/>
    <cellStyle name="_Budsj adm.resultat jan-10 sum 3 3" xfId="41482" xr:uid="{00000000-0005-0000-0000-000088050000}"/>
    <cellStyle name="_Budsj adm.resultat jan-10 sum 3 3 2" xfId="41483" xr:uid="{00000000-0005-0000-0000-000089050000}"/>
    <cellStyle name="_Budsj adm.resultat jan-10 sum 3 3 3" xfId="41484" xr:uid="{00000000-0005-0000-0000-00008A050000}"/>
    <cellStyle name="_Budsj adm.resultat jan-10 sum 3 3 4" xfId="41485" xr:uid="{00000000-0005-0000-0000-00008B050000}"/>
    <cellStyle name="_Budsj adm.resultat jan-10 sum 4" xfId="41486" xr:uid="{00000000-0005-0000-0000-00008C050000}"/>
    <cellStyle name="_Budsj adm.resultat jan-10 sum 4 2" xfId="41487" xr:uid="{00000000-0005-0000-0000-00008D050000}"/>
    <cellStyle name="_Budsj adm.resultat jan-10 sum 5" xfId="41488" xr:uid="{00000000-0005-0000-0000-00008E050000}"/>
    <cellStyle name="_Budsj adm.resultat jan-10 sum 5 2" xfId="41489" xr:uid="{00000000-0005-0000-0000-00008F050000}"/>
    <cellStyle name="_Budsj adm.resultat jan-10 sum 6" xfId="41490" xr:uid="{00000000-0005-0000-0000-000090050000}"/>
    <cellStyle name="_Budsj adm.resultat jan-10 sum 7" xfId="41491" xr:uid="{00000000-0005-0000-0000-000091050000}"/>
    <cellStyle name="_Budsj adm.resultat jan-10 sum 8" xfId="41492" xr:uid="{00000000-0005-0000-0000-000092050000}"/>
    <cellStyle name="_Budsj adm.resultat jan-10 sum 9" xfId="41493" xr:uid="{00000000-0005-0000-0000-000093050000}"/>
    <cellStyle name="_Budsj jan-10 BM" xfId="12178" xr:uid="{00000000-0005-0000-0000-000094050000}"/>
    <cellStyle name="_Budsj jan-10 BM 10" xfId="41494" xr:uid="{00000000-0005-0000-0000-000095050000}"/>
    <cellStyle name="_Budsj jan-10 BM 11" xfId="41495" xr:uid="{00000000-0005-0000-0000-000096050000}"/>
    <cellStyle name="_Budsj jan-10 BM 2" xfId="12179" xr:uid="{00000000-0005-0000-0000-000097050000}"/>
    <cellStyle name="_Budsj jan-10 BM 2 2" xfId="41496" xr:uid="{00000000-0005-0000-0000-000098050000}"/>
    <cellStyle name="_Budsj jan-10 BM 2 2 2" xfId="41497" xr:uid="{00000000-0005-0000-0000-000099050000}"/>
    <cellStyle name="_Budsj jan-10 BM 2 3" xfId="41498" xr:uid="{00000000-0005-0000-0000-00009A050000}"/>
    <cellStyle name="_Budsj jan-10 BM 3" xfId="41499" xr:uid="{00000000-0005-0000-0000-00009B050000}"/>
    <cellStyle name="_Budsj jan-10 BM 3 2" xfId="41500" xr:uid="{00000000-0005-0000-0000-00009C050000}"/>
    <cellStyle name="_Budsj jan-10 BM 3 2 2" xfId="41501" xr:uid="{00000000-0005-0000-0000-00009D050000}"/>
    <cellStyle name="_Budsj jan-10 BM 3 3" xfId="41502" xr:uid="{00000000-0005-0000-0000-00009E050000}"/>
    <cellStyle name="_Budsj jan-10 BM 3 3 2" xfId="41503" xr:uid="{00000000-0005-0000-0000-00009F050000}"/>
    <cellStyle name="_Budsj jan-10 BM 3 3 3" xfId="41504" xr:uid="{00000000-0005-0000-0000-0000A0050000}"/>
    <cellStyle name="_Budsj jan-10 BM 3 3 4" xfId="41505" xr:uid="{00000000-0005-0000-0000-0000A1050000}"/>
    <cellStyle name="_Budsj jan-10 BM 4" xfId="41506" xr:uid="{00000000-0005-0000-0000-0000A2050000}"/>
    <cellStyle name="_Budsj jan-10 BM 4 2" xfId="41507" xr:uid="{00000000-0005-0000-0000-0000A3050000}"/>
    <cellStyle name="_Budsj jan-10 BM 5" xfId="41508" xr:uid="{00000000-0005-0000-0000-0000A4050000}"/>
    <cellStyle name="_Budsj jan-10 BM 5 2" xfId="41509" xr:uid="{00000000-0005-0000-0000-0000A5050000}"/>
    <cellStyle name="_Budsj jan-10 BM 6" xfId="41510" xr:uid="{00000000-0005-0000-0000-0000A6050000}"/>
    <cellStyle name="_Budsj jan-10 BM 7" xfId="41511" xr:uid="{00000000-0005-0000-0000-0000A7050000}"/>
    <cellStyle name="_Budsj jan-10 BM 8" xfId="41512" xr:uid="{00000000-0005-0000-0000-0000A8050000}"/>
    <cellStyle name="_Budsj jan-10 BM 9" xfId="41513" xr:uid="{00000000-0005-0000-0000-0000A9050000}"/>
    <cellStyle name="_Budsj jan-10 PM" xfId="12180" xr:uid="{00000000-0005-0000-0000-0000AA050000}"/>
    <cellStyle name="_Budsj jan-10 PM 10" xfId="41514" xr:uid="{00000000-0005-0000-0000-0000AB050000}"/>
    <cellStyle name="_Budsj jan-10 PM 11" xfId="41515" xr:uid="{00000000-0005-0000-0000-0000AC050000}"/>
    <cellStyle name="_Budsj jan-10 PM 2" xfId="12181" xr:uid="{00000000-0005-0000-0000-0000AD050000}"/>
    <cellStyle name="_Budsj jan-10 PM 2 2" xfId="41516" xr:uid="{00000000-0005-0000-0000-0000AE050000}"/>
    <cellStyle name="_Budsj jan-10 PM 2 2 2" xfId="41517" xr:uid="{00000000-0005-0000-0000-0000AF050000}"/>
    <cellStyle name="_Budsj jan-10 PM 2 3" xfId="41518" xr:uid="{00000000-0005-0000-0000-0000B0050000}"/>
    <cellStyle name="_Budsj jan-10 PM 3" xfId="41519" xr:uid="{00000000-0005-0000-0000-0000B1050000}"/>
    <cellStyle name="_Budsj jan-10 PM 3 2" xfId="41520" xr:uid="{00000000-0005-0000-0000-0000B2050000}"/>
    <cellStyle name="_Budsj jan-10 PM 3 2 2" xfId="41521" xr:uid="{00000000-0005-0000-0000-0000B3050000}"/>
    <cellStyle name="_Budsj jan-10 PM 3 3" xfId="41522" xr:uid="{00000000-0005-0000-0000-0000B4050000}"/>
    <cellStyle name="_Budsj jan-10 PM 3 3 2" xfId="41523" xr:uid="{00000000-0005-0000-0000-0000B5050000}"/>
    <cellStyle name="_Budsj jan-10 PM 3 3 3" xfId="41524" xr:uid="{00000000-0005-0000-0000-0000B6050000}"/>
    <cellStyle name="_Budsj jan-10 PM 3 3 4" xfId="41525" xr:uid="{00000000-0005-0000-0000-0000B7050000}"/>
    <cellStyle name="_Budsj jan-10 PM 4" xfId="41526" xr:uid="{00000000-0005-0000-0000-0000B8050000}"/>
    <cellStyle name="_Budsj jan-10 PM 4 2" xfId="41527" xr:uid="{00000000-0005-0000-0000-0000B9050000}"/>
    <cellStyle name="_Budsj jan-10 PM 5" xfId="41528" xr:uid="{00000000-0005-0000-0000-0000BA050000}"/>
    <cellStyle name="_Budsj jan-10 PM 5 2" xfId="41529" xr:uid="{00000000-0005-0000-0000-0000BB050000}"/>
    <cellStyle name="_Budsj jan-10 PM 6" xfId="41530" xr:uid="{00000000-0005-0000-0000-0000BC050000}"/>
    <cellStyle name="_Budsj jan-10 PM 7" xfId="41531" xr:uid="{00000000-0005-0000-0000-0000BD050000}"/>
    <cellStyle name="_Budsj jan-10 PM 8" xfId="41532" xr:uid="{00000000-0005-0000-0000-0000BE050000}"/>
    <cellStyle name="_Budsj jan-10 PM 9" xfId="41533" xr:uid="{00000000-0005-0000-0000-0000BF050000}"/>
    <cellStyle name="_Budsj jan-10 sum" xfId="12182" xr:uid="{00000000-0005-0000-0000-0000C0050000}"/>
    <cellStyle name="_Budsj jan-10 sum 10" xfId="41534" xr:uid="{00000000-0005-0000-0000-0000C1050000}"/>
    <cellStyle name="_Budsj jan-10 sum 11" xfId="41535" xr:uid="{00000000-0005-0000-0000-0000C2050000}"/>
    <cellStyle name="_Budsj jan-10 sum 2" xfId="12183" xr:uid="{00000000-0005-0000-0000-0000C3050000}"/>
    <cellStyle name="_Budsj jan-10 sum 2 2" xfId="41536" xr:uid="{00000000-0005-0000-0000-0000C4050000}"/>
    <cellStyle name="_Budsj jan-10 sum 2 2 2" xfId="41537" xr:uid="{00000000-0005-0000-0000-0000C5050000}"/>
    <cellStyle name="_Budsj jan-10 sum 2 3" xfId="41538" xr:uid="{00000000-0005-0000-0000-0000C6050000}"/>
    <cellStyle name="_Budsj jan-10 sum 3" xfId="41539" xr:uid="{00000000-0005-0000-0000-0000C7050000}"/>
    <cellStyle name="_Budsj jan-10 sum 3 2" xfId="41540" xr:uid="{00000000-0005-0000-0000-0000C8050000}"/>
    <cellStyle name="_Budsj jan-10 sum 3 2 2" xfId="41541" xr:uid="{00000000-0005-0000-0000-0000C9050000}"/>
    <cellStyle name="_Budsj jan-10 sum 3 3" xfId="41542" xr:uid="{00000000-0005-0000-0000-0000CA050000}"/>
    <cellStyle name="_Budsj jan-10 sum 3 3 2" xfId="41543" xr:uid="{00000000-0005-0000-0000-0000CB050000}"/>
    <cellStyle name="_Budsj jan-10 sum 3 3 3" xfId="41544" xr:uid="{00000000-0005-0000-0000-0000CC050000}"/>
    <cellStyle name="_Budsj jan-10 sum 3 3 4" xfId="41545" xr:uid="{00000000-0005-0000-0000-0000CD050000}"/>
    <cellStyle name="_Budsj jan-10 sum 4" xfId="41546" xr:uid="{00000000-0005-0000-0000-0000CE050000}"/>
    <cellStyle name="_Budsj jan-10 sum 4 2" xfId="41547" xr:uid="{00000000-0005-0000-0000-0000CF050000}"/>
    <cellStyle name="_Budsj jan-10 sum 5" xfId="41548" xr:uid="{00000000-0005-0000-0000-0000D0050000}"/>
    <cellStyle name="_Budsj jan-10 sum 5 2" xfId="41549" xr:uid="{00000000-0005-0000-0000-0000D1050000}"/>
    <cellStyle name="_Budsj jan-10 sum 6" xfId="41550" xr:uid="{00000000-0005-0000-0000-0000D2050000}"/>
    <cellStyle name="_Budsj jan-10 sum 7" xfId="41551" xr:uid="{00000000-0005-0000-0000-0000D3050000}"/>
    <cellStyle name="_Budsj jan-10 sum 8" xfId="41552" xr:uid="{00000000-0005-0000-0000-0000D4050000}"/>
    <cellStyle name="_Budsj jan-10 sum 9" xfId="41553"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4" xr:uid="{00000000-0005-0000-0000-00008D060000}"/>
    <cellStyle name="_Comma 10 2" xfId="41555" xr:uid="{00000000-0005-0000-0000-00008E060000}"/>
    <cellStyle name="_Comma 11" xfId="41556" xr:uid="{00000000-0005-0000-0000-00008F060000}"/>
    <cellStyle name="_Comma 12" xfId="41557" xr:uid="{00000000-0005-0000-0000-000090060000}"/>
    <cellStyle name="_Comma 13" xfId="41558" xr:uid="{00000000-0005-0000-0000-000091060000}"/>
    <cellStyle name="_Comma 14" xfId="41559" xr:uid="{00000000-0005-0000-0000-000092060000}"/>
    <cellStyle name="_Comma 2" xfId="214" xr:uid="{00000000-0005-0000-0000-000093060000}"/>
    <cellStyle name="_Comma 2 2" xfId="12184" xr:uid="{00000000-0005-0000-0000-000094060000}"/>
    <cellStyle name="_Comma 2 2 2" xfId="41560" xr:uid="{00000000-0005-0000-0000-000095060000}"/>
    <cellStyle name="_Comma 2 2 2 2" xfId="41561" xr:uid="{00000000-0005-0000-0000-000096060000}"/>
    <cellStyle name="_Comma 2 2 2 2 2" xfId="41562" xr:uid="{00000000-0005-0000-0000-000097060000}"/>
    <cellStyle name="_Comma 2 2 2 3" xfId="41563" xr:uid="{00000000-0005-0000-0000-000098060000}"/>
    <cellStyle name="_Comma 2 2 3" xfId="41564" xr:uid="{00000000-0005-0000-0000-000099060000}"/>
    <cellStyle name="_Comma 2 2 3 2" xfId="41565" xr:uid="{00000000-0005-0000-0000-00009A060000}"/>
    <cellStyle name="_Comma 2 2 4" xfId="41566" xr:uid="{00000000-0005-0000-0000-00009B060000}"/>
    <cellStyle name="_Comma 2 3" xfId="37027" xr:uid="{00000000-0005-0000-0000-00009C060000}"/>
    <cellStyle name="_Comma 2 3 2" xfId="41567" xr:uid="{00000000-0005-0000-0000-00009D060000}"/>
    <cellStyle name="_Comma 2 3 2 2" xfId="41568" xr:uid="{00000000-0005-0000-0000-00009E060000}"/>
    <cellStyle name="_Comma 2 3 3" xfId="41569" xr:uid="{00000000-0005-0000-0000-00009F060000}"/>
    <cellStyle name="_Comma 2 4" xfId="41570" xr:uid="{00000000-0005-0000-0000-0000A0060000}"/>
    <cellStyle name="_Comma 2 4 2" xfId="41571" xr:uid="{00000000-0005-0000-0000-0000A1060000}"/>
    <cellStyle name="_Comma 2 4 2 2" xfId="41572" xr:uid="{00000000-0005-0000-0000-0000A2060000}"/>
    <cellStyle name="_Comma 2 4 3" xfId="41573" xr:uid="{00000000-0005-0000-0000-0000A3060000}"/>
    <cellStyle name="_Comma 2 5" xfId="41574" xr:uid="{00000000-0005-0000-0000-0000A4060000}"/>
    <cellStyle name="_Comma 2 5 2" xfId="41575" xr:uid="{00000000-0005-0000-0000-0000A5060000}"/>
    <cellStyle name="_Comma 2 6" xfId="41576"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7" xr:uid="{00000000-0005-0000-0000-0000AA060000}"/>
    <cellStyle name="_Comma 3 2 3" xfId="41578" xr:uid="{00000000-0005-0000-0000-0000AB060000}"/>
    <cellStyle name="_Comma 3 3" xfId="12188" xr:uid="{00000000-0005-0000-0000-0000AC060000}"/>
    <cellStyle name="_Comma 3 3 2" xfId="41579" xr:uid="{00000000-0005-0000-0000-0000AD060000}"/>
    <cellStyle name="_Comma 3 3 3" xfId="41580" xr:uid="{00000000-0005-0000-0000-0000AE060000}"/>
    <cellStyle name="_Comma 3 3 4" xfId="41581" xr:uid="{00000000-0005-0000-0000-0000AF060000}"/>
    <cellStyle name="_Comma 3 4" xfId="37028" xr:uid="{00000000-0005-0000-0000-0000B0060000}"/>
    <cellStyle name="_Comma 4" xfId="12189" xr:uid="{00000000-0005-0000-0000-0000B1060000}"/>
    <cellStyle name="_Comma 4 2" xfId="12190" xr:uid="{00000000-0005-0000-0000-0000B2060000}"/>
    <cellStyle name="_Comma 4 2 2" xfId="41582" xr:uid="{00000000-0005-0000-0000-0000B3060000}"/>
    <cellStyle name="_Comma 4 2 2 2" xfId="41583" xr:uid="{00000000-0005-0000-0000-0000B4060000}"/>
    <cellStyle name="_Comma 4 2 2 2 2" xfId="41584" xr:uid="{00000000-0005-0000-0000-0000B5060000}"/>
    <cellStyle name="_Comma 4 2 2 3" xfId="41585" xr:uid="{00000000-0005-0000-0000-0000B6060000}"/>
    <cellStyle name="_Comma 4 2 3" xfId="41586" xr:uid="{00000000-0005-0000-0000-0000B7060000}"/>
    <cellStyle name="_Comma 4 2 3 2" xfId="41587" xr:uid="{00000000-0005-0000-0000-0000B8060000}"/>
    <cellStyle name="_Comma 4 2 4" xfId="41588" xr:uid="{00000000-0005-0000-0000-0000B9060000}"/>
    <cellStyle name="_Comma 4 3" xfId="37029" xr:uid="{00000000-0005-0000-0000-0000BA060000}"/>
    <cellStyle name="_Comma 4 3 2" xfId="41589" xr:uid="{00000000-0005-0000-0000-0000BB060000}"/>
    <cellStyle name="_Comma 4 3 2 2" xfId="41590" xr:uid="{00000000-0005-0000-0000-0000BC060000}"/>
    <cellStyle name="_Comma 4 3 3" xfId="41591" xr:uid="{00000000-0005-0000-0000-0000BD060000}"/>
    <cellStyle name="_Comma 4 4" xfId="41592" xr:uid="{00000000-0005-0000-0000-0000BE060000}"/>
    <cellStyle name="_Comma 4 4 2" xfId="41593" xr:uid="{00000000-0005-0000-0000-0000BF060000}"/>
    <cellStyle name="_Comma 4 5" xfId="41594" xr:uid="{00000000-0005-0000-0000-0000C0060000}"/>
    <cellStyle name="_Comma 5" xfId="37030" xr:uid="{00000000-0005-0000-0000-0000C1060000}"/>
    <cellStyle name="_Comma 5 2" xfId="41595" xr:uid="{00000000-0005-0000-0000-0000C2060000}"/>
    <cellStyle name="_Comma 5 2 2" xfId="41596" xr:uid="{00000000-0005-0000-0000-0000C3060000}"/>
    <cellStyle name="_Comma 5 2 2 2" xfId="41597" xr:uid="{00000000-0005-0000-0000-0000C4060000}"/>
    <cellStyle name="_Comma 5 2 2 2 2" xfId="41598" xr:uid="{00000000-0005-0000-0000-0000C5060000}"/>
    <cellStyle name="_Comma 5 2 2 3" xfId="41599" xr:uid="{00000000-0005-0000-0000-0000C6060000}"/>
    <cellStyle name="_Comma 5 2 3" xfId="41600" xr:uid="{00000000-0005-0000-0000-0000C7060000}"/>
    <cellStyle name="_Comma 5 2 3 2" xfId="41601" xr:uid="{00000000-0005-0000-0000-0000C8060000}"/>
    <cellStyle name="_Comma 5 2 4" xfId="41602" xr:uid="{00000000-0005-0000-0000-0000C9060000}"/>
    <cellStyle name="_Comma 5 3" xfId="41603" xr:uid="{00000000-0005-0000-0000-0000CA060000}"/>
    <cellStyle name="_Comma 5 3 2" xfId="41604" xr:uid="{00000000-0005-0000-0000-0000CB060000}"/>
    <cellStyle name="_Comma 5 3 2 2" xfId="41605" xr:uid="{00000000-0005-0000-0000-0000CC060000}"/>
    <cellStyle name="_Comma 5 3 3" xfId="41606" xr:uid="{00000000-0005-0000-0000-0000CD060000}"/>
    <cellStyle name="_Comma 5 4" xfId="41607" xr:uid="{00000000-0005-0000-0000-0000CE060000}"/>
    <cellStyle name="_Comma 5 4 2" xfId="41608" xr:uid="{00000000-0005-0000-0000-0000CF060000}"/>
    <cellStyle name="_Comma 5 5" xfId="41609" xr:uid="{00000000-0005-0000-0000-0000D0060000}"/>
    <cellStyle name="_Comma 6" xfId="41610" xr:uid="{00000000-0005-0000-0000-0000D1060000}"/>
    <cellStyle name="_Comma 6 2" xfId="41611" xr:uid="{00000000-0005-0000-0000-0000D2060000}"/>
    <cellStyle name="_Comma 6 2 2" xfId="41612" xr:uid="{00000000-0005-0000-0000-0000D3060000}"/>
    <cellStyle name="_Comma 6 2 2 2" xfId="41613" xr:uid="{00000000-0005-0000-0000-0000D4060000}"/>
    <cellStyle name="_Comma 6 2 2 2 2" xfId="41614" xr:uid="{00000000-0005-0000-0000-0000D5060000}"/>
    <cellStyle name="_Comma 6 2 2 3" xfId="41615" xr:uid="{00000000-0005-0000-0000-0000D6060000}"/>
    <cellStyle name="_Comma 6 2 3" xfId="41616" xr:uid="{00000000-0005-0000-0000-0000D7060000}"/>
    <cellStyle name="_Comma 6 2 3 2" xfId="41617" xr:uid="{00000000-0005-0000-0000-0000D8060000}"/>
    <cellStyle name="_Comma 6 2 4" xfId="41618" xr:uid="{00000000-0005-0000-0000-0000D9060000}"/>
    <cellStyle name="_Comma 6 3" xfId="41619" xr:uid="{00000000-0005-0000-0000-0000DA060000}"/>
    <cellStyle name="_Comma 6 3 2" xfId="41620" xr:uid="{00000000-0005-0000-0000-0000DB060000}"/>
    <cellStyle name="_Comma 6 3 2 2" xfId="41621" xr:uid="{00000000-0005-0000-0000-0000DC060000}"/>
    <cellStyle name="_Comma 6 3 3" xfId="41622" xr:uid="{00000000-0005-0000-0000-0000DD060000}"/>
    <cellStyle name="_Comma 6 4" xfId="41623" xr:uid="{00000000-0005-0000-0000-0000DE060000}"/>
    <cellStyle name="_Comma 6 4 2" xfId="41624" xr:uid="{00000000-0005-0000-0000-0000DF060000}"/>
    <cellStyle name="_Comma 6 5" xfId="41625" xr:uid="{00000000-0005-0000-0000-0000E0060000}"/>
    <cellStyle name="_Comma 7" xfId="41626" xr:uid="{00000000-0005-0000-0000-0000E1060000}"/>
    <cellStyle name="_Comma 7 2" xfId="41627" xr:uid="{00000000-0005-0000-0000-0000E2060000}"/>
    <cellStyle name="_Comma 7 2 2" xfId="41628" xr:uid="{00000000-0005-0000-0000-0000E3060000}"/>
    <cellStyle name="_Comma 7 2 2 2" xfId="41629" xr:uid="{00000000-0005-0000-0000-0000E4060000}"/>
    <cellStyle name="_Comma 7 2 3" xfId="41630" xr:uid="{00000000-0005-0000-0000-0000E5060000}"/>
    <cellStyle name="_Comma 7 3" xfId="41631" xr:uid="{00000000-0005-0000-0000-0000E6060000}"/>
    <cellStyle name="_Comma 7 3 2" xfId="41632" xr:uid="{00000000-0005-0000-0000-0000E7060000}"/>
    <cellStyle name="_Comma 7 3 2 2" xfId="41633" xr:uid="{00000000-0005-0000-0000-0000E8060000}"/>
    <cellStyle name="_Comma 7 3 3" xfId="41634" xr:uid="{00000000-0005-0000-0000-0000E9060000}"/>
    <cellStyle name="_Comma 7 4" xfId="41635" xr:uid="{00000000-0005-0000-0000-0000EA060000}"/>
    <cellStyle name="_Comma 7 4 2" xfId="41636" xr:uid="{00000000-0005-0000-0000-0000EB060000}"/>
    <cellStyle name="_Comma 7 5" xfId="41637" xr:uid="{00000000-0005-0000-0000-0000EC060000}"/>
    <cellStyle name="_Comma 8" xfId="41638" xr:uid="{00000000-0005-0000-0000-0000ED060000}"/>
    <cellStyle name="_Comma 8 2" xfId="41639" xr:uid="{00000000-0005-0000-0000-0000EE060000}"/>
    <cellStyle name="_Comma 8 2 2" xfId="41640" xr:uid="{00000000-0005-0000-0000-0000EF060000}"/>
    <cellStyle name="_Comma 8 3" xfId="41641" xr:uid="{00000000-0005-0000-0000-0000F0060000}"/>
    <cellStyle name="_Comma 9" xfId="41642" xr:uid="{00000000-0005-0000-0000-0000F1060000}"/>
    <cellStyle name="_Comma 9 2" xfId="41643" xr:uid="{00000000-0005-0000-0000-0000F2060000}"/>
    <cellStyle name="_Comma 9 2 2" xfId="41644" xr:uid="{00000000-0005-0000-0000-0000F3060000}"/>
    <cellStyle name="_Comma 9 3" xfId="41645" xr:uid="{00000000-0005-0000-0000-0000F4060000}"/>
    <cellStyle name="_Comma_03-Egne aksjer 1002" xfId="12191" xr:uid="{00000000-0005-0000-0000-0000F5060000}"/>
    <cellStyle name="_Comma_03-Egne aksjer 1002 2" xfId="37031" xr:uid="{00000000-0005-0000-0000-0000F6060000}"/>
    <cellStyle name="_Comma_03-Egne aksjer 1003" xfId="12192" xr:uid="{00000000-0005-0000-0000-0000F7060000}"/>
    <cellStyle name="_Comma_03-Egne aksjer 1003 2" xfId="37032" xr:uid="{00000000-0005-0000-0000-0000F8060000}"/>
    <cellStyle name="_Comma_06-Tilknytta 0909" xfId="12193" xr:uid="{00000000-0005-0000-0000-0000F9060000}"/>
    <cellStyle name="_Comma_Adj_Operating_expenses" xfId="41646" xr:uid="{00000000-0005-0000-0000-0000FA060000}"/>
    <cellStyle name="_Comma_Adj_Spec_capital_require" xfId="12194" xr:uid="{00000000-0005-0000-0000-0000FB060000}"/>
    <cellStyle name="_Comma_Ark1" xfId="37033" xr:uid="{00000000-0005-0000-0000-0000FC060000}"/>
    <cellStyle name="_Comma_AVA DVA EL" xfId="41647" xr:uid="{00000000-0005-0000-0000-0000FD060000}"/>
    <cellStyle name="_Comma_EK 0912" xfId="12195" xr:uid="{00000000-0005-0000-0000-0000FE060000}"/>
    <cellStyle name="_Comma_EK oppstilling 1Q09" xfId="41648" xr:uid="{00000000-0005-0000-0000-0000FF060000}"/>
    <cellStyle name="_Comma_Expenses (1)" xfId="41649" xr:uid="{00000000-0005-0000-0000-000000070000}"/>
    <cellStyle name="_Comma_Group_DnB_NORD_B2008-11_to_DnB_NOR061107" xfId="12196" xr:uid="{00000000-0005-0000-0000-000001070000}"/>
    <cellStyle name="_Comma_IFRS MORBANK" xfId="37034" xr:uid="{00000000-0005-0000-0000-000002070000}"/>
    <cellStyle name="_Comma_Income statement ASA" xfId="37035" xr:uid="{00000000-0005-0000-0000-000003070000}"/>
    <cellStyle name="_Comma_Income statement Group" xfId="37036" xr:uid="{00000000-0005-0000-0000-000004070000}"/>
    <cellStyle name="_Comma_Kontantstrømanalyse 3Q09-konsernet" xfId="12197" xr:uid="{00000000-0005-0000-0000-000005070000}"/>
    <cellStyle name="_Comma_Kontantstrømanalyse 3Q09-konsernet 2" xfId="37037" xr:uid="{00000000-0005-0000-0000-000006070000}"/>
    <cellStyle name="_Comma_Kontantstrømanalyse 4Q09-konsernet" xfId="12198" xr:uid="{00000000-0005-0000-0000-000007070000}"/>
    <cellStyle name="_Comma_Kontantstrømanalyse 4Q09-konsernet 2" xfId="37038" xr:uid="{00000000-0005-0000-0000-000008070000}"/>
    <cellStyle name="_Comma_Note utlån" xfId="37039" xr:uid="{00000000-0005-0000-0000-000009070000}"/>
    <cellStyle name="_Comma_Other MTM adjustments" xfId="41650"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40" xr:uid="{00000000-0005-0000-0000-00000E070000}"/>
    <cellStyle name="_Control2_Nøkkeltall" xfId="37041" xr:uid="{00000000-0005-0000-0000-00000F070000}"/>
    <cellStyle name="_Control2_Q Sum_Res N" xfId="37042" xr:uid="{00000000-0005-0000-0000-000010070000}"/>
    <cellStyle name="_Control2_Resultat" xfId="37043" xr:uid="{00000000-0005-0000-0000-000011070000}"/>
    <cellStyle name="_Currency" xfId="216" xr:uid="{00000000-0005-0000-0000-000012070000}"/>
    <cellStyle name="_Currency 10" xfId="41651" xr:uid="{00000000-0005-0000-0000-000013070000}"/>
    <cellStyle name="_Currency 10 2" xfId="41652" xr:uid="{00000000-0005-0000-0000-000014070000}"/>
    <cellStyle name="_Currency 11" xfId="41653" xr:uid="{00000000-0005-0000-0000-000015070000}"/>
    <cellStyle name="_Currency 12" xfId="41654" xr:uid="{00000000-0005-0000-0000-000016070000}"/>
    <cellStyle name="_Currency 13" xfId="41655" xr:uid="{00000000-0005-0000-0000-000017070000}"/>
    <cellStyle name="_Currency 14" xfId="41656" xr:uid="{00000000-0005-0000-0000-000018070000}"/>
    <cellStyle name="_Currency 2" xfId="217" xr:uid="{00000000-0005-0000-0000-000019070000}"/>
    <cellStyle name="_Currency 2 2" xfId="12201" xr:uid="{00000000-0005-0000-0000-00001A070000}"/>
    <cellStyle name="_Currency 2 2 2" xfId="41657" xr:uid="{00000000-0005-0000-0000-00001B070000}"/>
    <cellStyle name="_Currency 2 2 2 2" xfId="41658" xr:uid="{00000000-0005-0000-0000-00001C070000}"/>
    <cellStyle name="_Currency 2 2 2 2 2" xfId="41659" xr:uid="{00000000-0005-0000-0000-00001D070000}"/>
    <cellStyle name="_Currency 2 2 2 3" xfId="41660" xr:uid="{00000000-0005-0000-0000-00001E070000}"/>
    <cellStyle name="_Currency 2 2 3" xfId="41661" xr:uid="{00000000-0005-0000-0000-00001F070000}"/>
    <cellStyle name="_Currency 2 2 3 2" xfId="41662" xr:uid="{00000000-0005-0000-0000-000020070000}"/>
    <cellStyle name="_Currency 2 2 4" xfId="41663" xr:uid="{00000000-0005-0000-0000-000021070000}"/>
    <cellStyle name="_Currency 2 3" xfId="37044" xr:uid="{00000000-0005-0000-0000-000022070000}"/>
    <cellStyle name="_Currency 2 3 2" xfId="41664" xr:uid="{00000000-0005-0000-0000-000023070000}"/>
    <cellStyle name="_Currency 2 3 2 2" xfId="41665" xr:uid="{00000000-0005-0000-0000-000024070000}"/>
    <cellStyle name="_Currency 2 3 3" xfId="41666" xr:uid="{00000000-0005-0000-0000-000025070000}"/>
    <cellStyle name="_Currency 2 4" xfId="41667" xr:uid="{00000000-0005-0000-0000-000026070000}"/>
    <cellStyle name="_Currency 2 4 2" xfId="41668" xr:uid="{00000000-0005-0000-0000-000027070000}"/>
    <cellStyle name="_Currency 2 4 2 2" xfId="41669" xr:uid="{00000000-0005-0000-0000-000028070000}"/>
    <cellStyle name="_Currency 2 4 3" xfId="41670" xr:uid="{00000000-0005-0000-0000-000029070000}"/>
    <cellStyle name="_Currency 2 5" xfId="41671" xr:uid="{00000000-0005-0000-0000-00002A070000}"/>
    <cellStyle name="_Currency 2 5 2" xfId="41672" xr:uid="{00000000-0005-0000-0000-00002B070000}"/>
    <cellStyle name="_Currency 2 6" xfId="41673"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4" xr:uid="{00000000-0005-0000-0000-000030070000}"/>
    <cellStyle name="_Currency 3 2 3" xfId="41675" xr:uid="{00000000-0005-0000-0000-000031070000}"/>
    <cellStyle name="_Currency 3 3" xfId="12205" xr:uid="{00000000-0005-0000-0000-000032070000}"/>
    <cellStyle name="_Currency 3 3 2" xfId="41676" xr:uid="{00000000-0005-0000-0000-000033070000}"/>
    <cellStyle name="_Currency 3 3 3" xfId="41677" xr:uid="{00000000-0005-0000-0000-000034070000}"/>
    <cellStyle name="_Currency 3 3 4" xfId="41678" xr:uid="{00000000-0005-0000-0000-000035070000}"/>
    <cellStyle name="_Currency 3 4" xfId="37045" xr:uid="{00000000-0005-0000-0000-000036070000}"/>
    <cellStyle name="_Currency 4" xfId="12206" xr:uid="{00000000-0005-0000-0000-000037070000}"/>
    <cellStyle name="_Currency 4 2" xfId="12207" xr:uid="{00000000-0005-0000-0000-000038070000}"/>
    <cellStyle name="_Currency 4 2 2" xfId="41679" xr:uid="{00000000-0005-0000-0000-000039070000}"/>
    <cellStyle name="_Currency 4 2 2 2" xfId="41680" xr:uid="{00000000-0005-0000-0000-00003A070000}"/>
    <cellStyle name="_Currency 4 2 2 2 2" xfId="41681" xr:uid="{00000000-0005-0000-0000-00003B070000}"/>
    <cellStyle name="_Currency 4 2 2 3" xfId="41682" xr:uid="{00000000-0005-0000-0000-00003C070000}"/>
    <cellStyle name="_Currency 4 2 3" xfId="41683" xr:uid="{00000000-0005-0000-0000-00003D070000}"/>
    <cellStyle name="_Currency 4 2 3 2" xfId="41684" xr:uid="{00000000-0005-0000-0000-00003E070000}"/>
    <cellStyle name="_Currency 4 2 4" xfId="41685" xr:uid="{00000000-0005-0000-0000-00003F070000}"/>
    <cellStyle name="_Currency 4 3" xfId="37046" xr:uid="{00000000-0005-0000-0000-000040070000}"/>
    <cellStyle name="_Currency 4 3 2" xfId="41686" xr:uid="{00000000-0005-0000-0000-000041070000}"/>
    <cellStyle name="_Currency 4 3 2 2" xfId="41687" xr:uid="{00000000-0005-0000-0000-000042070000}"/>
    <cellStyle name="_Currency 4 3 3" xfId="41688" xr:uid="{00000000-0005-0000-0000-000043070000}"/>
    <cellStyle name="_Currency 4 4" xfId="41689" xr:uid="{00000000-0005-0000-0000-000044070000}"/>
    <cellStyle name="_Currency 4 4 2" xfId="41690" xr:uid="{00000000-0005-0000-0000-000045070000}"/>
    <cellStyle name="_Currency 4 5" xfId="41691" xr:uid="{00000000-0005-0000-0000-000046070000}"/>
    <cellStyle name="_Currency 5" xfId="37047" xr:uid="{00000000-0005-0000-0000-000047070000}"/>
    <cellStyle name="_Currency 5 2" xfId="41692" xr:uid="{00000000-0005-0000-0000-000048070000}"/>
    <cellStyle name="_Currency 5 2 2" xfId="41693" xr:uid="{00000000-0005-0000-0000-000049070000}"/>
    <cellStyle name="_Currency 5 2 2 2" xfId="41694" xr:uid="{00000000-0005-0000-0000-00004A070000}"/>
    <cellStyle name="_Currency 5 2 2 2 2" xfId="41695" xr:uid="{00000000-0005-0000-0000-00004B070000}"/>
    <cellStyle name="_Currency 5 2 2 3" xfId="41696" xr:uid="{00000000-0005-0000-0000-00004C070000}"/>
    <cellStyle name="_Currency 5 2 3" xfId="41697" xr:uid="{00000000-0005-0000-0000-00004D070000}"/>
    <cellStyle name="_Currency 5 2 3 2" xfId="41698" xr:uid="{00000000-0005-0000-0000-00004E070000}"/>
    <cellStyle name="_Currency 5 2 4" xfId="41699" xr:uid="{00000000-0005-0000-0000-00004F070000}"/>
    <cellStyle name="_Currency 5 3" xfId="41700" xr:uid="{00000000-0005-0000-0000-000050070000}"/>
    <cellStyle name="_Currency 5 3 2" xfId="41701" xr:uid="{00000000-0005-0000-0000-000051070000}"/>
    <cellStyle name="_Currency 5 3 2 2" xfId="41702" xr:uid="{00000000-0005-0000-0000-000052070000}"/>
    <cellStyle name="_Currency 5 3 3" xfId="41703" xr:uid="{00000000-0005-0000-0000-000053070000}"/>
    <cellStyle name="_Currency 5 4" xfId="41704" xr:uid="{00000000-0005-0000-0000-000054070000}"/>
    <cellStyle name="_Currency 5 4 2" xfId="41705" xr:uid="{00000000-0005-0000-0000-000055070000}"/>
    <cellStyle name="_Currency 5 5" xfId="41706" xr:uid="{00000000-0005-0000-0000-000056070000}"/>
    <cellStyle name="_Currency 6" xfId="41707" xr:uid="{00000000-0005-0000-0000-000057070000}"/>
    <cellStyle name="_Currency 6 2" xfId="41708" xr:uid="{00000000-0005-0000-0000-000058070000}"/>
    <cellStyle name="_Currency 6 2 2" xfId="41709" xr:uid="{00000000-0005-0000-0000-000059070000}"/>
    <cellStyle name="_Currency 6 2 2 2" xfId="41710" xr:uid="{00000000-0005-0000-0000-00005A070000}"/>
    <cellStyle name="_Currency 6 2 2 2 2" xfId="41711" xr:uid="{00000000-0005-0000-0000-00005B070000}"/>
    <cellStyle name="_Currency 6 2 2 3" xfId="41712" xr:uid="{00000000-0005-0000-0000-00005C070000}"/>
    <cellStyle name="_Currency 6 2 3" xfId="41713" xr:uid="{00000000-0005-0000-0000-00005D070000}"/>
    <cellStyle name="_Currency 6 2 3 2" xfId="41714" xr:uid="{00000000-0005-0000-0000-00005E070000}"/>
    <cellStyle name="_Currency 6 2 4" xfId="41715" xr:uid="{00000000-0005-0000-0000-00005F070000}"/>
    <cellStyle name="_Currency 6 3" xfId="41716" xr:uid="{00000000-0005-0000-0000-000060070000}"/>
    <cellStyle name="_Currency 6 3 2" xfId="41717" xr:uid="{00000000-0005-0000-0000-000061070000}"/>
    <cellStyle name="_Currency 6 3 2 2" xfId="41718" xr:uid="{00000000-0005-0000-0000-000062070000}"/>
    <cellStyle name="_Currency 6 3 3" xfId="41719" xr:uid="{00000000-0005-0000-0000-000063070000}"/>
    <cellStyle name="_Currency 6 4" xfId="41720" xr:uid="{00000000-0005-0000-0000-000064070000}"/>
    <cellStyle name="_Currency 6 4 2" xfId="41721" xr:uid="{00000000-0005-0000-0000-000065070000}"/>
    <cellStyle name="_Currency 6 5" xfId="41722" xr:uid="{00000000-0005-0000-0000-000066070000}"/>
    <cellStyle name="_Currency 7" xfId="41723" xr:uid="{00000000-0005-0000-0000-000067070000}"/>
    <cellStyle name="_Currency 7 2" xfId="41724" xr:uid="{00000000-0005-0000-0000-000068070000}"/>
    <cellStyle name="_Currency 7 2 2" xfId="41725" xr:uid="{00000000-0005-0000-0000-000069070000}"/>
    <cellStyle name="_Currency 7 2 2 2" xfId="41726" xr:uid="{00000000-0005-0000-0000-00006A070000}"/>
    <cellStyle name="_Currency 7 2 3" xfId="41727" xr:uid="{00000000-0005-0000-0000-00006B070000}"/>
    <cellStyle name="_Currency 7 3" xfId="41728" xr:uid="{00000000-0005-0000-0000-00006C070000}"/>
    <cellStyle name="_Currency 7 3 2" xfId="41729" xr:uid="{00000000-0005-0000-0000-00006D070000}"/>
    <cellStyle name="_Currency 7 3 2 2" xfId="41730" xr:uid="{00000000-0005-0000-0000-00006E070000}"/>
    <cellStyle name="_Currency 7 3 3" xfId="41731" xr:uid="{00000000-0005-0000-0000-00006F070000}"/>
    <cellStyle name="_Currency 7 4" xfId="41732" xr:uid="{00000000-0005-0000-0000-000070070000}"/>
    <cellStyle name="_Currency 7 4 2" xfId="41733" xr:uid="{00000000-0005-0000-0000-000071070000}"/>
    <cellStyle name="_Currency 7 5" xfId="41734" xr:uid="{00000000-0005-0000-0000-000072070000}"/>
    <cellStyle name="_Currency 8" xfId="41735" xr:uid="{00000000-0005-0000-0000-000073070000}"/>
    <cellStyle name="_Currency 8 2" xfId="41736" xr:uid="{00000000-0005-0000-0000-000074070000}"/>
    <cellStyle name="_Currency 8 2 2" xfId="41737" xr:uid="{00000000-0005-0000-0000-000075070000}"/>
    <cellStyle name="_Currency 8 3" xfId="41738" xr:uid="{00000000-0005-0000-0000-000076070000}"/>
    <cellStyle name="_Currency 9" xfId="41739" xr:uid="{00000000-0005-0000-0000-000077070000}"/>
    <cellStyle name="_Currency 9 2" xfId="41740" xr:uid="{00000000-0005-0000-0000-000078070000}"/>
    <cellStyle name="_Currency 9 2 2" xfId="41741" xr:uid="{00000000-0005-0000-0000-000079070000}"/>
    <cellStyle name="_Currency 9 3" xfId="41742" xr:uid="{00000000-0005-0000-0000-00007A070000}"/>
    <cellStyle name="_Currency_03-Egne aksjer 1002" xfId="12208" xr:uid="{00000000-0005-0000-0000-00007B070000}"/>
    <cellStyle name="_Currency_03-Egne aksjer 1002 2" xfId="37048" xr:uid="{00000000-0005-0000-0000-00007C070000}"/>
    <cellStyle name="_Currency_03-Egne aksjer 1003" xfId="12209" xr:uid="{00000000-0005-0000-0000-00007D070000}"/>
    <cellStyle name="_Currency_03-Egne aksjer 1003 2" xfId="37049" xr:uid="{00000000-0005-0000-0000-00007E070000}"/>
    <cellStyle name="_Currency_06-Tilknytta 0909" xfId="12210" xr:uid="{00000000-0005-0000-0000-00007F070000}"/>
    <cellStyle name="_Currency_Adj_Operating_expenses" xfId="41743" xr:uid="{00000000-0005-0000-0000-000080070000}"/>
    <cellStyle name="_Currency_Adj_Spec_capital_require" xfId="12211" xr:uid="{00000000-0005-0000-0000-000081070000}"/>
    <cellStyle name="_Currency_Ark1" xfId="37050" xr:uid="{00000000-0005-0000-0000-000082070000}"/>
    <cellStyle name="_Currency_AVA DVA EL" xfId="41744" xr:uid="{00000000-0005-0000-0000-000083070000}"/>
    <cellStyle name="_Currency_EK 0912" xfId="12212" xr:uid="{00000000-0005-0000-0000-000084070000}"/>
    <cellStyle name="_Currency_EK oppstilling 1Q09" xfId="41745" xr:uid="{00000000-0005-0000-0000-000085070000}"/>
    <cellStyle name="_Currency_Expenses (1)" xfId="41746" xr:uid="{00000000-0005-0000-0000-000086070000}"/>
    <cellStyle name="_Currency_Group_DnB_NORD_B2008-11_to_DnB_NOR061107" xfId="12213" xr:uid="{00000000-0005-0000-0000-000087070000}"/>
    <cellStyle name="_Currency_IFRS MORBANK" xfId="37051" xr:uid="{00000000-0005-0000-0000-000088070000}"/>
    <cellStyle name="_Currency_Income statement ASA" xfId="37052" xr:uid="{00000000-0005-0000-0000-000089070000}"/>
    <cellStyle name="_Currency_Income statement Group" xfId="37053" xr:uid="{00000000-0005-0000-0000-00008A070000}"/>
    <cellStyle name="_Currency_Kontantstrømanalyse 3Q09-konsernet" xfId="12214" xr:uid="{00000000-0005-0000-0000-00008B070000}"/>
    <cellStyle name="_Currency_Kontantstrømanalyse 3Q09-konsernet 2" xfId="37054" xr:uid="{00000000-0005-0000-0000-00008C070000}"/>
    <cellStyle name="_Currency_Kontantstrømanalyse 4Q09-konsernet" xfId="12215" xr:uid="{00000000-0005-0000-0000-00008D070000}"/>
    <cellStyle name="_Currency_Kontantstrømanalyse 4Q09-konsernet 2" xfId="37055" xr:uid="{00000000-0005-0000-0000-00008E070000}"/>
    <cellStyle name="_Currency_Merger Plans2" xfId="218" xr:uid="{00000000-0005-0000-0000-00008F070000}"/>
    <cellStyle name="_Currency_Merger Plans2 10" xfId="41747" xr:uid="{00000000-0005-0000-0000-000090070000}"/>
    <cellStyle name="_Currency_Merger Plans2 10 2" xfId="41748" xr:uid="{00000000-0005-0000-0000-000091070000}"/>
    <cellStyle name="_Currency_Merger Plans2 11" xfId="41749" xr:uid="{00000000-0005-0000-0000-000092070000}"/>
    <cellStyle name="_Currency_Merger Plans2 12" xfId="41750" xr:uid="{00000000-0005-0000-0000-000093070000}"/>
    <cellStyle name="_Currency_Merger Plans2 13" xfId="41751" xr:uid="{00000000-0005-0000-0000-000094070000}"/>
    <cellStyle name="_Currency_Merger Plans2 2" xfId="219" xr:uid="{00000000-0005-0000-0000-000095070000}"/>
    <cellStyle name="_Currency_Merger Plans2 2 2" xfId="12216" xr:uid="{00000000-0005-0000-0000-000096070000}"/>
    <cellStyle name="_Currency_Merger Plans2 2 2 2" xfId="41752" xr:uid="{00000000-0005-0000-0000-000097070000}"/>
    <cellStyle name="_Currency_Merger Plans2 2 2 2 2" xfId="41753" xr:uid="{00000000-0005-0000-0000-000098070000}"/>
    <cellStyle name="_Currency_Merger Plans2 2 2 2 2 2" xfId="41754" xr:uid="{00000000-0005-0000-0000-000099070000}"/>
    <cellStyle name="_Currency_Merger Plans2 2 2 2 3" xfId="41755" xr:uid="{00000000-0005-0000-0000-00009A070000}"/>
    <cellStyle name="_Currency_Merger Plans2 2 2 3" xfId="41756" xr:uid="{00000000-0005-0000-0000-00009B070000}"/>
    <cellStyle name="_Currency_Merger Plans2 2 2 3 2" xfId="41757" xr:uid="{00000000-0005-0000-0000-00009C070000}"/>
    <cellStyle name="_Currency_Merger Plans2 2 2 4" xfId="41758" xr:uid="{00000000-0005-0000-0000-00009D070000}"/>
    <cellStyle name="_Currency_Merger Plans2 2 3" xfId="37056" xr:uid="{00000000-0005-0000-0000-00009E070000}"/>
    <cellStyle name="_Currency_Merger Plans2 2 3 2" xfId="41759" xr:uid="{00000000-0005-0000-0000-00009F070000}"/>
    <cellStyle name="_Currency_Merger Plans2 2 3 2 2" xfId="41760" xr:uid="{00000000-0005-0000-0000-0000A0070000}"/>
    <cellStyle name="_Currency_Merger Plans2 2 3 3" xfId="41761" xr:uid="{00000000-0005-0000-0000-0000A1070000}"/>
    <cellStyle name="_Currency_Merger Plans2 2 4" xfId="41762" xr:uid="{00000000-0005-0000-0000-0000A2070000}"/>
    <cellStyle name="_Currency_Merger Plans2 2 4 2" xfId="41763" xr:uid="{00000000-0005-0000-0000-0000A3070000}"/>
    <cellStyle name="_Currency_Merger Plans2 2 4 2 2" xfId="41764" xr:uid="{00000000-0005-0000-0000-0000A4070000}"/>
    <cellStyle name="_Currency_Merger Plans2 2 4 3" xfId="41765" xr:uid="{00000000-0005-0000-0000-0000A5070000}"/>
    <cellStyle name="_Currency_Merger Plans2 2 5" xfId="41766" xr:uid="{00000000-0005-0000-0000-0000A6070000}"/>
    <cellStyle name="_Currency_Merger Plans2 2 5 2" xfId="41767" xr:uid="{00000000-0005-0000-0000-0000A7070000}"/>
    <cellStyle name="_Currency_Merger Plans2 2 6" xfId="41768"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69" xr:uid="{00000000-0005-0000-0000-0000AC070000}"/>
    <cellStyle name="_Currency_Merger Plans2 3 2 3" xfId="41770" xr:uid="{00000000-0005-0000-0000-0000AD070000}"/>
    <cellStyle name="_Currency_Merger Plans2 3 3" xfId="12220" xr:uid="{00000000-0005-0000-0000-0000AE070000}"/>
    <cellStyle name="_Currency_Merger Plans2 3 3 2" xfId="41771" xr:uid="{00000000-0005-0000-0000-0000AF070000}"/>
    <cellStyle name="_Currency_Merger Plans2 3 3 3" xfId="41772" xr:uid="{00000000-0005-0000-0000-0000B0070000}"/>
    <cellStyle name="_Currency_Merger Plans2 3 3 4" xfId="41773" xr:uid="{00000000-0005-0000-0000-0000B1070000}"/>
    <cellStyle name="_Currency_Merger Plans2 3 4" xfId="37057" xr:uid="{00000000-0005-0000-0000-0000B2070000}"/>
    <cellStyle name="_Currency_Merger Plans2 4" xfId="12221" xr:uid="{00000000-0005-0000-0000-0000B3070000}"/>
    <cellStyle name="_Currency_Merger Plans2 4 2" xfId="12222" xr:uid="{00000000-0005-0000-0000-0000B4070000}"/>
    <cellStyle name="_Currency_Merger Plans2 4 2 2" xfId="41774" xr:uid="{00000000-0005-0000-0000-0000B5070000}"/>
    <cellStyle name="_Currency_Merger Plans2 4 2 2 2" xfId="41775" xr:uid="{00000000-0005-0000-0000-0000B6070000}"/>
    <cellStyle name="_Currency_Merger Plans2 4 2 2 2 2" xfId="41776" xr:uid="{00000000-0005-0000-0000-0000B7070000}"/>
    <cellStyle name="_Currency_Merger Plans2 4 2 2 3" xfId="41777" xr:uid="{00000000-0005-0000-0000-0000B8070000}"/>
    <cellStyle name="_Currency_Merger Plans2 4 2 3" xfId="41778" xr:uid="{00000000-0005-0000-0000-0000B9070000}"/>
    <cellStyle name="_Currency_Merger Plans2 4 2 3 2" xfId="41779" xr:uid="{00000000-0005-0000-0000-0000BA070000}"/>
    <cellStyle name="_Currency_Merger Plans2 4 2 4" xfId="41780" xr:uid="{00000000-0005-0000-0000-0000BB070000}"/>
    <cellStyle name="_Currency_Merger Plans2 4 3" xfId="37058" xr:uid="{00000000-0005-0000-0000-0000BC070000}"/>
    <cellStyle name="_Currency_Merger Plans2 4 3 2" xfId="41781" xr:uid="{00000000-0005-0000-0000-0000BD070000}"/>
    <cellStyle name="_Currency_Merger Plans2 4 3 2 2" xfId="41782" xr:uid="{00000000-0005-0000-0000-0000BE070000}"/>
    <cellStyle name="_Currency_Merger Plans2 4 3 3" xfId="41783" xr:uid="{00000000-0005-0000-0000-0000BF070000}"/>
    <cellStyle name="_Currency_Merger Plans2 4 4" xfId="41784" xr:uid="{00000000-0005-0000-0000-0000C0070000}"/>
    <cellStyle name="_Currency_Merger Plans2 4 4 2" xfId="41785" xr:uid="{00000000-0005-0000-0000-0000C1070000}"/>
    <cellStyle name="_Currency_Merger Plans2 4 5" xfId="41786" xr:uid="{00000000-0005-0000-0000-0000C2070000}"/>
    <cellStyle name="_Currency_Merger Plans2 5" xfId="37059" xr:uid="{00000000-0005-0000-0000-0000C3070000}"/>
    <cellStyle name="_Currency_Merger Plans2 5 2" xfId="41787" xr:uid="{00000000-0005-0000-0000-0000C4070000}"/>
    <cellStyle name="_Currency_Merger Plans2 5 2 2" xfId="41788" xr:uid="{00000000-0005-0000-0000-0000C5070000}"/>
    <cellStyle name="_Currency_Merger Plans2 5 2 2 2" xfId="41789" xr:uid="{00000000-0005-0000-0000-0000C6070000}"/>
    <cellStyle name="_Currency_Merger Plans2 5 2 2 2 2" xfId="41790" xr:uid="{00000000-0005-0000-0000-0000C7070000}"/>
    <cellStyle name="_Currency_Merger Plans2 5 2 2 3" xfId="41791" xr:uid="{00000000-0005-0000-0000-0000C8070000}"/>
    <cellStyle name="_Currency_Merger Plans2 5 2 3" xfId="41792" xr:uid="{00000000-0005-0000-0000-0000C9070000}"/>
    <cellStyle name="_Currency_Merger Plans2 5 2 3 2" xfId="41793" xr:uid="{00000000-0005-0000-0000-0000CA070000}"/>
    <cellStyle name="_Currency_Merger Plans2 5 2 4" xfId="41794" xr:uid="{00000000-0005-0000-0000-0000CB070000}"/>
    <cellStyle name="_Currency_Merger Plans2 5 3" xfId="41795" xr:uid="{00000000-0005-0000-0000-0000CC070000}"/>
    <cellStyle name="_Currency_Merger Plans2 5 3 2" xfId="41796" xr:uid="{00000000-0005-0000-0000-0000CD070000}"/>
    <cellStyle name="_Currency_Merger Plans2 5 3 2 2" xfId="41797" xr:uid="{00000000-0005-0000-0000-0000CE070000}"/>
    <cellStyle name="_Currency_Merger Plans2 5 3 3" xfId="41798" xr:uid="{00000000-0005-0000-0000-0000CF070000}"/>
    <cellStyle name="_Currency_Merger Plans2 5 4" xfId="41799" xr:uid="{00000000-0005-0000-0000-0000D0070000}"/>
    <cellStyle name="_Currency_Merger Plans2 5 4 2" xfId="41800" xr:uid="{00000000-0005-0000-0000-0000D1070000}"/>
    <cellStyle name="_Currency_Merger Plans2 5 5" xfId="41801" xr:uid="{00000000-0005-0000-0000-0000D2070000}"/>
    <cellStyle name="_Currency_Merger Plans2 6" xfId="41802" xr:uid="{00000000-0005-0000-0000-0000D3070000}"/>
    <cellStyle name="_Currency_Merger Plans2 6 2" xfId="41803" xr:uid="{00000000-0005-0000-0000-0000D4070000}"/>
    <cellStyle name="_Currency_Merger Plans2 6 2 2" xfId="41804" xr:uid="{00000000-0005-0000-0000-0000D5070000}"/>
    <cellStyle name="_Currency_Merger Plans2 6 2 2 2" xfId="41805" xr:uid="{00000000-0005-0000-0000-0000D6070000}"/>
    <cellStyle name="_Currency_Merger Plans2 6 2 2 2 2" xfId="41806" xr:uid="{00000000-0005-0000-0000-0000D7070000}"/>
    <cellStyle name="_Currency_Merger Plans2 6 2 2 3" xfId="41807" xr:uid="{00000000-0005-0000-0000-0000D8070000}"/>
    <cellStyle name="_Currency_Merger Plans2 6 2 3" xfId="41808" xr:uid="{00000000-0005-0000-0000-0000D9070000}"/>
    <cellStyle name="_Currency_Merger Plans2 6 2 3 2" xfId="41809" xr:uid="{00000000-0005-0000-0000-0000DA070000}"/>
    <cellStyle name="_Currency_Merger Plans2 6 2 4" xfId="41810" xr:uid="{00000000-0005-0000-0000-0000DB070000}"/>
    <cellStyle name="_Currency_Merger Plans2 6 3" xfId="41811" xr:uid="{00000000-0005-0000-0000-0000DC070000}"/>
    <cellStyle name="_Currency_Merger Plans2 6 3 2" xfId="41812" xr:uid="{00000000-0005-0000-0000-0000DD070000}"/>
    <cellStyle name="_Currency_Merger Plans2 6 3 2 2" xfId="41813" xr:uid="{00000000-0005-0000-0000-0000DE070000}"/>
    <cellStyle name="_Currency_Merger Plans2 6 3 3" xfId="41814" xr:uid="{00000000-0005-0000-0000-0000DF070000}"/>
    <cellStyle name="_Currency_Merger Plans2 6 4" xfId="41815" xr:uid="{00000000-0005-0000-0000-0000E0070000}"/>
    <cellStyle name="_Currency_Merger Plans2 6 4 2" xfId="41816" xr:uid="{00000000-0005-0000-0000-0000E1070000}"/>
    <cellStyle name="_Currency_Merger Plans2 6 5" xfId="41817" xr:uid="{00000000-0005-0000-0000-0000E2070000}"/>
    <cellStyle name="_Currency_Merger Plans2 7" xfId="41818" xr:uid="{00000000-0005-0000-0000-0000E3070000}"/>
    <cellStyle name="_Currency_Merger Plans2 7 2" xfId="41819" xr:uid="{00000000-0005-0000-0000-0000E4070000}"/>
    <cellStyle name="_Currency_Merger Plans2 7 2 2" xfId="41820" xr:uid="{00000000-0005-0000-0000-0000E5070000}"/>
    <cellStyle name="_Currency_Merger Plans2 7 2 2 2" xfId="41821" xr:uid="{00000000-0005-0000-0000-0000E6070000}"/>
    <cellStyle name="_Currency_Merger Plans2 7 2 3" xfId="41822" xr:uid="{00000000-0005-0000-0000-0000E7070000}"/>
    <cellStyle name="_Currency_Merger Plans2 7 3" xfId="41823" xr:uid="{00000000-0005-0000-0000-0000E8070000}"/>
    <cellStyle name="_Currency_Merger Plans2 7 3 2" xfId="41824" xr:uid="{00000000-0005-0000-0000-0000E9070000}"/>
    <cellStyle name="_Currency_Merger Plans2 7 3 2 2" xfId="41825" xr:uid="{00000000-0005-0000-0000-0000EA070000}"/>
    <cellStyle name="_Currency_Merger Plans2 7 3 3" xfId="41826" xr:uid="{00000000-0005-0000-0000-0000EB070000}"/>
    <cellStyle name="_Currency_Merger Plans2 7 4" xfId="41827" xr:uid="{00000000-0005-0000-0000-0000EC070000}"/>
    <cellStyle name="_Currency_Merger Plans2 7 4 2" xfId="41828" xr:uid="{00000000-0005-0000-0000-0000ED070000}"/>
    <cellStyle name="_Currency_Merger Plans2 7 5" xfId="41829" xr:uid="{00000000-0005-0000-0000-0000EE070000}"/>
    <cellStyle name="_Currency_Merger Plans2 8" xfId="41830" xr:uid="{00000000-0005-0000-0000-0000EF070000}"/>
    <cellStyle name="_Currency_Merger Plans2 8 2" xfId="41831" xr:uid="{00000000-0005-0000-0000-0000F0070000}"/>
    <cellStyle name="_Currency_Merger Plans2 8 2 2" xfId="41832" xr:uid="{00000000-0005-0000-0000-0000F1070000}"/>
    <cellStyle name="_Currency_Merger Plans2 8 3" xfId="41833" xr:uid="{00000000-0005-0000-0000-0000F2070000}"/>
    <cellStyle name="_Currency_Merger Plans2 9" xfId="41834" xr:uid="{00000000-0005-0000-0000-0000F3070000}"/>
    <cellStyle name="_Currency_Merger Plans2 9 2" xfId="41835" xr:uid="{00000000-0005-0000-0000-0000F4070000}"/>
    <cellStyle name="_Currency_Merger Plans2 9 2 2" xfId="41836" xr:uid="{00000000-0005-0000-0000-0000F5070000}"/>
    <cellStyle name="_Currency_Merger Plans2 9 3" xfId="41837"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60"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8"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39" xr:uid="{00000000-0005-0000-0000-000016080000}"/>
    <cellStyle name="_CurrencySpace 10 2" xfId="41840" xr:uid="{00000000-0005-0000-0000-000017080000}"/>
    <cellStyle name="_CurrencySpace 11" xfId="41841" xr:uid="{00000000-0005-0000-0000-000018080000}"/>
    <cellStyle name="_CurrencySpace 12" xfId="41842" xr:uid="{00000000-0005-0000-0000-000019080000}"/>
    <cellStyle name="_CurrencySpace 13" xfId="41843" xr:uid="{00000000-0005-0000-0000-00001A080000}"/>
    <cellStyle name="_CurrencySpace 14" xfId="41844" xr:uid="{00000000-0005-0000-0000-00001B080000}"/>
    <cellStyle name="_CurrencySpace 2" xfId="247" xr:uid="{00000000-0005-0000-0000-00001C080000}"/>
    <cellStyle name="_CurrencySpace 2 2" xfId="12225" xr:uid="{00000000-0005-0000-0000-00001D080000}"/>
    <cellStyle name="_CurrencySpace 2 2 2" xfId="41845" xr:uid="{00000000-0005-0000-0000-00001E080000}"/>
    <cellStyle name="_CurrencySpace 2 2 2 2" xfId="41846" xr:uid="{00000000-0005-0000-0000-00001F080000}"/>
    <cellStyle name="_CurrencySpace 2 2 2 2 2" xfId="41847" xr:uid="{00000000-0005-0000-0000-000020080000}"/>
    <cellStyle name="_CurrencySpace 2 2 2 3" xfId="41848" xr:uid="{00000000-0005-0000-0000-000021080000}"/>
    <cellStyle name="_CurrencySpace 2 2 3" xfId="41849" xr:uid="{00000000-0005-0000-0000-000022080000}"/>
    <cellStyle name="_CurrencySpace 2 2 3 2" xfId="41850" xr:uid="{00000000-0005-0000-0000-000023080000}"/>
    <cellStyle name="_CurrencySpace 2 2 4" xfId="41851" xr:uid="{00000000-0005-0000-0000-000024080000}"/>
    <cellStyle name="_CurrencySpace 2 3" xfId="37061" xr:uid="{00000000-0005-0000-0000-000025080000}"/>
    <cellStyle name="_CurrencySpace 2 3 2" xfId="41852" xr:uid="{00000000-0005-0000-0000-000026080000}"/>
    <cellStyle name="_CurrencySpace 2 3 2 2" xfId="41853" xr:uid="{00000000-0005-0000-0000-000027080000}"/>
    <cellStyle name="_CurrencySpace 2 3 3" xfId="41854" xr:uid="{00000000-0005-0000-0000-000028080000}"/>
    <cellStyle name="_CurrencySpace 2 4" xfId="41855" xr:uid="{00000000-0005-0000-0000-000029080000}"/>
    <cellStyle name="_CurrencySpace 2 4 2" xfId="41856" xr:uid="{00000000-0005-0000-0000-00002A080000}"/>
    <cellStyle name="_CurrencySpace 2 4 2 2" xfId="41857" xr:uid="{00000000-0005-0000-0000-00002B080000}"/>
    <cellStyle name="_CurrencySpace 2 4 3" xfId="41858" xr:uid="{00000000-0005-0000-0000-00002C080000}"/>
    <cellStyle name="_CurrencySpace 2 5" xfId="41859" xr:uid="{00000000-0005-0000-0000-00002D080000}"/>
    <cellStyle name="_CurrencySpace 2 5 2" xfId="41860" xr:uid="{00000000-0005-0000-0000-00002E080000}"/>
    <cellStyle name="_CurrencySpace 2 6" xfId="41861"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2" xr:uid="{00000000-0005-0000-0000-000033080000}"/>
    <cellStyle name="_CurrencySpace 3 2 3" xfId="41863" xr:uid="{00000000-0005-0000-0000-000034080000}"/>
    <cellStyle name="_CurrencySpace 3 3" xfId="12229" xr:uid="{00000000-0005-0000-0000-000035080000}"/>
    <cellStyle name="_CurrencySpace 3 3 2" xfId="41864" xr:uid="{00000000-0005-0000-0000-000036080000}"/>
    <cellStyle name="_CurrencySpace 3 3 3" xfId="41865" xr:uid="{00000000-0005-0000-0000-000037080000}"/>
    <cellStyle name="_CurrencySpace 3 3 4" xfId="41866" xr:uid="{00000000-0005-0000-0000-000038080000}"/>
    <cellStyle name="_CurrencySpace 3 4" xfId="37062" xr:uid="{00000000-0005-0000-0000-000039080000}"/>
    <cellStyle name="_CurrencySpace 4" xfId="12230" xr:uid="{00000000-0005-0000-0000-00003A080000}"/>
    <cellStyle name="_CurrencySpace 4 2" xfId="12231" xr:uid="{00000000-0005-0000-0000-00003B080000}"/>
    <cellStyle name="_CurrencySpace 4 2 2" xfId="41867" xr:uid="{00000000-0005-0000-0000-00003C080000}"/>
    <cellStyle name="_CurrencySpace 4 2 2 2" xfId="41868" xr:uid="{00000000-0005-0000-0000-00003D080000}"/>
    <cellStyle name="_CurrencySpace 4 2 2 2 2" xfId="41869" xr:uid="{00000000-0005-0000-0000-00003E080000}"/>
    <cellStyle name="_CurrencySpace 4 2 2 3" xfId="41870" xr:uid="{00000000-0005-0000-0000-00003F080000}"/>
    <cellStyle name="_CurrencySpace 4 2 3" xfId="41871" xr:uid="{00000000-0005-0000-0000-000040080000}"/>
    <cellStyle name="_CurrencySpace 4 2 3 2" xfId="41872" xr:uid="{00000000-0005-0000-0000-000041080000}"/>
    <cellStyle name="_CurrencySpace 4 2 4" xfId="41873" xr:uid="{00000000-0005-0000-0000-000042080000}"/>
    <cellStyle name="_CurrencySpace 4 3" xfId="37063" xr:uid="{00000000-0005-0000-0000-000043080000}"/>
    <cellStyle name="_CurrencySpace 4 3 2" xfId="41874" xr:uid="{00000000-0005-0000-0000-000044080000}"/>
    <cellStyle name="_CurrencySpace 4 3 2 2" xfId="41875" xr:uid="{00000000-0005-0000-0000-000045080000}"/>
    <cellStyle name="_CurrencySpace 4 3 3" xfId="41876" xr:uid="{00000000-0005-0000-0000-000046080000}"/>
    <cellStyle name="_CurrencySpace 4 4" xfId="41877" xr:uid="{00000000-0005-0000-0000-000047080000}"/>
    <cellStyle name="_CurrencySpace 4 4 2" xfId="41878" xr:uid="{00000000-0005-0000-0000-000048080000}"/>
    <cellStyle name="_CurrencySpace 4 5" xfId="41879" xr:uid="{00000000-0005-0000-0000-000049080000}"/>
    <cellStyle name="_CurrencySpace 5" xfId="37064" xr:uid="{00000000-0005-0000-0000-00004A080000}"/>
    <cellStyle name="_CurrencySpace 5 2" xfId="41880" xr:uid="{00000000-0005-0000-0000-00004B080000}"/>
    <cellStyle name="_CurrencySpace 5 2 2" xfId="41881" xr:uid="{00000000-0005-0000-0000-00004C080000}"/>
    <cellStyle name="_CurrencySpace 5 2 2 2" xfId="41882" xr:uid="{00000000-0005-0000-0000-00004D080000}"/>
    <cellStyle name="_CurrencySpace 5 2 2 2 2" xfId="41883" xr:uid="{00000000-0005-0000-0000-00004E080000}"/>
    <cellStyle name="_CurrencySpace 5 2 2 3" xfId="41884" xr:uid="{00000000-0005-0000-0000-00004F080000}"/>
    <cellStyle name="_CurrencySpace 5 2 3" xfId="41885" xr:uid="{00000000-0005-0000-0000-000050080000}"/>
    <cellStyle name="_CurrencySpace 5 2 3 2" xfId="41886" xr:uid="{00000000-0005-0000-0000-000051080000}"/>
    <cellStyle name="_CurrencySpace 5 2 4" xfId="41887" xr:uid="{00000000-0005-0000-0000-000052080000}"/>
    <cellStyle name="_CurrencySpace 5 3" xfId="41888" xr:uid="{00000000-0005-0000-0000-000053080000}"/>
    <cellStyle name="_CurrencySpace 5 3 2" xfId="41889" xr:uid="{00000000-0005-0000-0000-000054080000}"/>
    <cellStyle name="_CurrencySpace 5 3 2 2" xfId="41890" xr:uid="{00000000-0005-0000-0000-000055080000}"/>
    <cellStyle name="_CurrencySpace 5 3 3" xfId="41891" xr:uid="{00000000-0005-0000-0000-000056080000}"/>
    <cellStyle name="_CurrencySpace 5 4" xfId="41892" xr:uid="{00000000-0005-0000-0000-000057080000}"/>
    <cellStyle name="_CurrencySpace 5 4 2" xfId="41893" xr:uid="{00000000-0005-0000-0000-000058080000}"/>
    <cellStyle name="_CurrencySpace 5 5" xfId="41894" xr:uid="{00000000-0005-0000-0000-000059080000}"/>
    <cellStyle name="_CurrencySpace 6" xfId="41895" xr:uid="{00000000-0005-0000-0000-00005A080000}"/>
    <cellStyle name="_CurrencySpace 6 2" xfId="41896" xr:uid="{00000000-0005-0000-0000-00005B080000}"/>
    <cellStyle name="_CurrencySpace 6 2 2" xfId="41897" xr:uid="{00000000-0005-0000-0000-00005C080000}"/>
    <cellStyle name="_CurrencySpace 6 2 2 2" xfId="41898" xr:uid="{00000000-0005-0000-0000-00005D080000}"/>
    <cellStyle name="_CurrencySpace 6 2 2 2 2" xfId="41899" xr:uid="{00000000-0005-0000-0000-00005E080000}"/>
    <cellStyle name="_CurrencySpace 6 2 2 3" xfId="41900" xr:uid="{00000000-0005-0000-0000-00005F080000}"/>
    <cellStyle name="_CurrencySpace 6 2 3" xfId="41901" xr:uid="{00000000-0005-0000-0000-000060080000}"/>
    <cellStyle name="_CurrencySpace 6 2 3 2" xfId="41902" xr:uid="{00000000-0005-0000-0000-000061080000}"/>
    <cellStyle name="_CurrencySpace 6 2 4" xfId="41903" xr:uid="{00000000-0005-0000-0000-000062080000}"/>
    <cellStyle name="_CurrencySpace 6 3" xfId="41904" xr:uid="{00000000-0005-0000-0000-000063080000}"/>
    <cellStyle name="_CurrencySpace 6 3 2" xfId="41905" xr:uid="{00000000-0005-0000-0000-000064080000}"/>
    <cellStyle name="_CurrencySpace 6 3 2 2" xfId="41906" xr:uid="{00000000-0005-0000-0000-000065080000}"/>
    <cellStyle name="_CurrencySpace 6 3 3" xfId="41907" xr:uid="{00000000-0005-0000-0000-000066080000}"/>
    <cellStyle name="_CurrencySpace 6 4" xfId="41908" xr:uid="{00000000-0005-0000-0000-000067080000}"/>
    <cellStyle name="_CurrencySpace 6 4 2" xfId="41909" xr:uid="{00000000-0005-0000-0000-000068080000}"/>
    <cellStyle name="_CurrencySpace 6 5" xfId="41910" xr:uid="{00000000-0005-0000-0000-000069080000}"/>
    <cellStyle name="_CurrencySpace 7" xfId="41911" xr:uid="{00000000-0005-0000-0000-00006A080000}"/>
    <cellStyle name="_CurrencySpace 7 2" xfId="41912" xr:uid="{00000000-0005-0000-0000-00006B080000}"/>
    <cellStyle name="_CurrencySpace 7 2 2" xfId="41913" xr:uid="{00000000-0005-0000-0000-00006C080000}"/>
    <cellStyle name="_CurrencySpace 7 2 2 2" xfId="41914" xr:uid="{00000000-0005-0000-0000-00006D080000}"/>
    <cellStyle name="_CurrencySpace 7 2 3" xfId="41915" xr:uid="{00000000-0005-0000-0000-00006E080000}"/>
    <cellStyle name="_CurrencySpace 7 3" xfId="41916" xr:uid="{00000000-0005-0000-0000-00006F080000}"/>
    <cellStyle name="_CurrencySpace 7 3 2" xfId="41917" xr:uid="{00000000-0005-0000-0000-000070080000}"/>
    <cellStyle name="_CurrencySpace 7 3 2 2" xfId="41918" xr:uid="{00000000-0005-0000-0000-000071080000}"/>
    <cellStyle name="_CurrencySpace 7 3 3" xfId="41919" xr:uid="{00000000-0005-0000-0000-000072080000}"/>
    <cellStyle name="_CurrencySpace 7 4" xfId="41920" xr:uid="{00000000-0005-0000-0000-000073080000}"/>
    <cellStyle name="_CurrencySpace 7 4 2" xfId="41921" xr:uid="{00000000-0005-0000-0000-000074080000}"/>
    <cellStyle name="_CurrencySpace 7 5" xfId="41922" xr:uid="{00000000-0005-0000-0000-000075080000}"/>
    <cellStyle name="_CurrencySpace 8" xfId="41923" xr:uid="{00000000-0005-0000-0000-000076080000}"/>
    <cellStyle name="_CurrencySpace 8 2" xfId="41924" xr:uid="{00000000-0005-0000-0000-000077080000}"/>
    <cellStyle name="_CurrencySpace 8 2 2" xfId="41925" xr:uid="{00000000-0005-0000-0000-000078080000}"/>
    <cellStyle name="_CurrencySpace 8 3" xfId="41926" xr:uid="{00000000-0005-0000-0000-000079080000}"/>
    <cellStyle name="_CurrencySpace 9" xfId="41927" xr:uid="{00000000-0005-0000-0000-00007A080000}"/>
    <cellStyle name="_CurrencySpace 9 2" xfId="41928" xr:uid="{00000000-0005-0000-0000-00007B080000}"/>
    <cellStyle name="_CurrencySpace 9 2 2" xfId="41929" xr:uid="{00000000-0005-0000-0000-00007C080000}"/>
    <cellStyle name="_CurrencySpace 9 3" xfId="41930" xr:uid="{00000000-0005-0000-0000-00007D080000}"/>
    <cellStyle name="_CurrencySpace_03-Egne aksjer 1002" xfId="12232" xr:uid="{00000000-0005-0000-0000-00007E080000}"/>
    <cellStyle name="_CurrencySpace_03-Egne aksjer 1002 2" xfId="37065" xr:uid="{00000000-0005-0000-0000-00007F080000}"/>
    <cellStyle name="_CurrencySpace_03-Egne aksjer 1003" xfId="12233" xr:uid="{00000000-0005-0000-0000-000080080000}"/>
    <cellStyle name="_CurrencySpace_03-Egne aksjer 1003 2" xfId="37066" xr:uid="{00000000-0005-0000-0000-000081080000}"/>
    <cellStyle name="_CurrencySpace_06-Tilknytta 0909" xfId="12234" xr:uid="{00000000-0005-0000-0000-000082080000}"/>
    <cellStyle name="_CurrencySpace_Adj_Operating_expenses" xfId="41931" xr:uid="{00000000-0005-0000-0000-000083080000}"/>
    <cellStyle name="_CurrencySpace_Adj_Spec_capital_require" xfId="12235" xr:uid="{00000000-0005-0000-0000-000084080000}"/>
    <cellStyle name="_CurrencySpace_Ark1" xfId="37067" xr:uid="{00000000-0005-0000-0000-000085080000}"/>
    <cellStyle name="_CurrencySpace_AVA DVA EL" xfId="41932" xr:uid="{00000000-0005-0000-0000-000086080000}"/>
    <cellStyle name="_CurrencySpace_EK 0912" xfId="12236" xr:uid="{00000000-0005-0000-0000-000087080000}"/>
    <cellStyle name="_CurrencySpace_EK oppstilling 1Q09" xfId="41933" xr:uid="{00000000-0005-0000-0000-000088080000}"/>
    <cellStyle name="_CurrencySpace_Expenses (1)" xfId="41934" xr:uid="{00000000-0005-0000-0000-000089080000}"/>
    <cellStyle name="_CurrencySpace_Group_DnB_NORD_B2008-11_to_DnB_NOR061107" xfId="12237" xr:uid="{00000000-0005-0000-0000-00008A080000}"/>
    <cellStyle name="_CurrencySpace_IFRS MORBANK" xfId="37068" xr:uid="{00000000-0005-0000-0000-00008B080000}"/>
    <cellStyle name="_CurrencySpace_Income statement ASA" xfId="37069" xr:uid="{00000000-0005-0000-0000-00008C080000}"/>
    <cellStyle name="_CurrencySpace_Income statement Group" xfId="37070" xr:uid="{00000000-0005-0000-0000-00008D080000}"/>
    <cellStyle name="_CurrencySpace_Kontantstrømanalyse 3Q09-konsernet" xfId="12238" xr:uid="{00000000-0005-0000-0000-00008E080000}"/>
    <cellStyle name="_CurrencySpace_Kontantstrømanalyse 3Q09-konsernet 2" xfId="37071" xr:uid="{00000000-0005-0000-0000-00008F080000}"/>
    <cellStyle name="_CurrencySpace_Kontantstrømanalyse 4Q09-konsernet" xfId="12239" xr:uid="{00000000-0005-0000-0000-000090080000}"/>
    <cellStyle name="_CurrencySpace_Kontantstrømanalyse 4Q09-konsernet 2" xfId="37072" xr:uid="{00000000-0005-0000-0000-000091080000}"/>
    <cellStyle name="_CurrencySpace_Note utlån" xfId="37073" xr:uid="{00000000-0005-0000-0000-000092080000}"/>
    <cellStyle name="_CurrencySpace_Other MTM adjustments" xfId="41935"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4" xr:uid="{00000000-0005-0000-0000-000099080000}"/>
    <cellStyle name="_Def_Nøkkeltall" xfId="37075" xr:uid="{00000000-0005-0000-0000-00009A080000}"/>
    <cellStyle name="_Def_Q Sum_Res N" xfId="37076" xr:uid="{00000000-0005-0000-0000-00009B080000}"/>
    <cellStyle name="_Def_Resultat" xfId="37077" xr:uid="{00000000-0005-0000-0000-00009C080000}"/>
    <cellStyle name="_economic profit" xfId="41936"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7"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8"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8" xr:uid="{00000000-0005-0000-0000-0000AE080000}"/>
    <cellStyle name="_Heading_prestemp_Nøkkeltall" xfId="37079"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80" xr:uid="{00000000-0005-0000-0000-0000B3080000}"/>
    <cellStyle name="_Highlight 2_Adj_Income_statement" xfId="37081" xr:uid="{00000000-0005-0000-0000-0000B4080000}"/>
    <cellStyle name="_Highlight 2_Adj_IncomeStatement" xfId="37082" xr:uid="{00000000-0005-0000-0000-0000B5080000}"/>
    <cellStyle name="_Highlight 2_Adj_IncomeStatement_1" xfId="37083"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4"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5" xr:uid="{00000000-0005-0000-0000-0000BC080000}"/>
    <cellStyle name="_Highlight 2_Ark1" xfId="37086" xr:uid="{00000000-0005-0000-0000-0000BD080000}"/>
    <cellStyle name="_Highlight 2_Ark2" xfId="37087" xr:uid="{00000000-0005-0000-0000-0000BE080000}"/>
    <cellStyle name="_Highlight 2_Balanse" xfId="12262" xr:uid="{00000000-0005-0000-0000-0000BF080000}"/>
    <cellStyle name="_Highlight 2_Bank ASA" xfId="37088" xr:uid="{00000000-0005-0000-0000-0000C0080000}"/>
    <cellStyle name="_Highlight 2_CC1" xfId="53219" xr:uid="{4236D272-2E60-4906-AF22-7AAD147BBD82}"/>
    <cellStyle name="_Highlight 2_Hovedtall" xfId="37089" xr:uid="{00000000-0005-0000-0000-0000C1080000}"/>
    <cellStyle name="_Highlight 2_Income statement Group" xfId="37090" xr:uid="{00000000-0005-0000-0000-0000C2080000}"/>
    <cellStyle name="_Highlight 2_KM1" xfId="12548" xr:uid="{00000000-0005-0000-0000-0000C3080000}"/>
    <cellStyle name="_Highlight 2_LR2" xfId="53198" xr:uid="{26B8F902-A963-4C61-B768-D174747CBF73}"/>
    <cellStyle name="_Highlight 2_Nøkkeltall" xfId="37091" xr:uid="{00000000-0005-0000-0000-0000C4080000}"/>
    <cellStyle name="_Highlight 2_Rapp fra SAP 1512" xfId="37092" xr:uid="{00000000-0005-0000-0000-0000C5080000}"/>
    <cellStyle name="_Highlight 2_Resultat" xfId="37093" xr:uid="{00000000-0005-0000-0000-0000C6080000}"/>
    <cellStyle name="_Highlight 3" xfId="37094" xr:uid="{00000000-0005-0000-0000-0000C7080000}"/>
    <cellStyle name="_Highlight_Adj_comprehensive_income" xfId="37095" xr:uid="{00000000-0005-0000-0000-0000C8080000}"/>
    <cellStyle name="_Highlight_Adj_comprehensive_income_1" xfId="37096" xr:uid="{00000000-0005-0000-0000-0000C9080000}"/>
    <cellStyle name="_Highlight_Adj_comprehensive_income_Trends" xfId="37097" xr:uid="{00000000-0005-0000-0000-0000CA080000}"/>
    <cellStyle name="_Highlight_Adj_Income_statement" xfId="37098" xr:uid="{00000000-0005-0000-0000-0000CB080000}"/>
    <cellStyle name="_Highlight_Adj_IncomeStatement" xfId="37099" xr:uid="{00000000-0005-0000-0000-0000CC080000}"/>
    <cellStyle name="_Highlight_Adj_IncomeStatement_1" xfId="37100"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1" xr:uid="{00000000-0005-0000-0000-0000D0080000}"/>
    <cellStyle name="_Highlight_Adj-Debt securities issued_1" xfId="37102" xr:uid="{00000000-0005-0000-0000-0000D1080000}"/>
    <cellStyle name="_Highlight_Adj-IncomeStatement_Trends" xfId="37103"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4" xr:uid="{00000000-0005-0000-0000-0000D5080000}"/>
    <cellStyle name="_Highlight_Ark1" xfId="37105" xr:uid="{00000000-0005-0000-0000-0000D6080000}"/>
    <cellStyle name="_Highlight_Balanse" xfId="12267" xr:uid="{00000000-0005-0000-0000-0000D7080000}"/>
    <cellStyle name="_Highlight_BalanseBoligkreditt" xfId="37106" xr:uid="{00000000-0005-0000-0000-0000D8080000}"/>
    <cellStyle name="_Highlight_CC1" xfId="53218" xr:uid="{49711077-19D2-423A-AD9B-A990D4717DF6}"/>
    <cellStyle name="_Highlight_Expenses (1)" xfId="41939" xr:uid="{00000000-0005-0000-0000-0000D9080000}"/>
    <cellStyle name="_Highlight_Hovedtall" xfId="37107" xr:uid="{00000000-0005-0000-0000-0000DA080000}"/>
    <cellStyle name="_Highlight_Income statement ASA" xfId="37108" xr:uid="{00000000-0005-0000-0000-0000DB080000}"/>
    <cellStyle name="_Highlight_Income statement Group" xfId="37109" xr:uid="{00000000-0005-0000-0000-0000DC080000}"/>
    <cellStyle name="_Highlight_KM1" xfId="12547" xr:uid="{00000000-0005-0000-0000-0000DD080000}"/>
    <cellStyle name="_Highlight_LR2" xfId="53197" xr:uid="{CC99BCD3-563E-471A-B224-4C8B5B6132BD}"/>
    <cellStyle name="_Highlight_Note del 5" xfId="37110" xr:uid="{00000000-0005-0000-0000-0000DF080000}"/>
    <cellStyle name="_Highlight_Nøkkeltall" xfId="37111" xr:uid="{00000000-0005-0000-0000-0000DE080000}"/>
    <cellStyle name="_Highlight_Resultat" xfId="37112" xr:uid="{00000000-0005-0000-0000-0000E0080000}"/>
    <cellStyle name="_Highlight_Resultat Boligkreditt" xfId="37113" xr:uid="{00000000-0005-0000-0000-0000E1080000}"/>
    <cellStyle name="_Highlight_Solver BAL3" xfId="37114"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40"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1" xr:uid="{00000000-0005-0000-0000-0000EB080000}"/>
    <cellStyle name="_Index" xfId="253" xr:uid="{00000000-0005-0000-0000-0000EC080000}"/>
    <cellStyle name="_Item 3.2_Enclosure 1 Group budget and financial plan 2010-12" xfId="41942"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3" xr:uid="{00000000-0005-0000-0000-0000F2080000}"/>
    <cellStyle name="_Kontrollrapport 2 2 2" xfId="41944" xr:uid="{00000000-0005-0000-0000-0000F3080000}"/>
    <cellStyle name="_Kontrollrapport 2 2 2 2" xfId="41945" xr:uid="{00000000-0005-0000-0000-0000F4080000}"/>
    <cellStyle name="_Kontrollrapport 2 2 3" xfId="41946" xr:uid="{00000000-0005-0000-0000-0000F5080000}"/>
    <cellStyle name="_Kontrollrapport 2 3" xfId="41947" xr:uid="{00000000-0005-0000-0000-0000F6080000}"/>
    <cellStyle name="_Kontrollrapport 2 3 2" xfId="41948" xr:uid="{00000000-0005-0000-0000-0000F7080000}"/>
    <cellStyle name="_Kontrollrapport 2 4" xfId="41949" xr:uid="{00000000-0005-0000-0000-0000F8080000}"/>
    <cellStyle name="_Kontrollrapport 2_Kontroll ME" xfId="12277" xr:uid="{00000000-0005-0000-0000-0000F9080000}"/>
    <cellStyle name="_Kontrollrapport 2_Kontroll-fane" xfId="12278" xr:uid="{00000000-0005-0000-0000-0000FA080000}"/>
    <cellStyle name="_Kontrollrapport 3" xfId="41950" xr:uid="{00000000-0005-0000-0000-0000FB080000}"/>
    <cellStyle name="_Kontrollrapport 3 2" xfId="41951" xr:uid="{00000000-0005-0000-0000-0000FC080000}"/>
    <cellStyle name="_Kontrollrapport 4" xfId="41952" xr:uid="{00000000-0005-0000-0000-0000FD080000}"/>
    <cellStyle name="_Kontrollrapport 4 2" xfId="41953" xr:uid="{00000000-0005-0000-0000-0000FE080000}"/>
    <cellStyle name="_Kontrollrapport 5" xfId="41954" xr:uid="{00000000-0005-0000-0000-0000FF080000}"/>
    <cellStyle name="_Kontrollrapport_Expenses (1)" xfId="41955"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5" xr:uid="{00000000-0005-0000-0000-000003090000}"/>
    <cellStyle name="_Kontrollrapport_Prognose eksponering  2" xfId="41956" xr:uid="{00000000-0005-0000-0000-000004090000}"/>
    <cellStyle name="_Kontrollrapport_Prognose eksponering  2 2" xfId="41957" xr:uid="{00000000-0005-0000-0000-000005090000}"/>
    <cellStyle name="_Kontrollrapport_Prognose eksponering  2 2 2" xfId="41958" xr:uid="{00000000-0005-0000-0000-000006090000}"/>
    <cellStyle name="_Kontrollrapport_Prognose eksponering  2 3" xfId="41959" xr:uid="{00000000-0005-0000-0000-000007090000}"/>
    <cellStyle name="_Kontrollrapport_Prognose eksponering  3" xfId="41960" xr:uid="{00000000-0005-0000-0000-000008090000}"/>
    <cellStyle name="_Kontrollrapport_Prognose eksponering  3 2" xfId="41961" xr:uid="{00000000-0005-0000-0000-000009090000}"/>
    <cellStyle name="_Kontrollrapport_Prognose eksponering  4" xfId="41962" xr:uid="{00000000-0005-0000-0000-00000A090000}"/>
    <cellStyle name="_Kontrollrapport_Results &amp; key fig." xfId="41963" xr:uid="{00000000-0005-0000-0000-00000B090000}"/>
    <cellStyle name="_Kontrollrapport_Vedlegg" xfId="41964" xr:uid="{00000000-0005-0000-0000-00000C090000}"/>
    <cellStyle name="_Kontrollrapport_Vedlegg 2" xfId="41965" xr:uid="{00000000-0005-0000-0000-00000D090000}"/>
    <cellStyle name="_Kontrollrapport_Vedlegg 2 2" xfId="41966" xr:uid="{00000000-0005-0000-0000-00000E090000}"/>
    <cellStyle name="_Kontrollrapport_Vedlegg 2 2 2" xfId="41967" xr:uid="{00000000-0005-0000-0000-00000F090000}"/>
    <cellStyle name="_Kontrollrapport_Vedlegg 2 3" xfId="41968" xr:uid="{00000000-0005-0000-0000-000010090000}"/>
    <cellStyle name="_Kontrollrapport_Vedlegg 2 3 2" xfId="41969" xr:uid="{00000000-0005-0000-0000-000011090000}"/>
    <cellStyle name="_Kontrollrapport_Vedlegg 2 4" xfId="41970" xr:uid="{00000000-0005-0000-0000-000012090000}"/>
    <cellStyle name="_Kontrollrapport_Vedlegg 3" xfId="41971" xr:uid="{00000000-0005-0000-0000-000013090000}"/>
    <cellStyle name="_Kontrollrapport_Vedlegg 3 2" xfId="41972" xr:uid="{00000000-0005-0000-0000-000014090000}"/>
    <cellStyle name="_Kontrollrapport_Vedlegg 4" xfId="41973" xr:uid="{00000000-0005-0000-0000-000015090000}"/>
    <cellStyle name="_Kontrollrapport_Vedlegg 4 2" xfId="41974" xr:uid="{00000000-0005-0000-0000-000016090000}"/>
    <cellStyle name="_Kontrollrapport_Vedlegg 5" xfId="41975" xr:uid="{00000000-0005-0000-0000-000017090000}"/>
    <cellStyle name="_Kontrollrapport_Vedlegg_1" xfId="41976" xr:uid="{00000000-0005-0000-0000-000018090000}"/>
    <cellStyle name="_Kontrollrapport_Vedlegg_1 2" xfId="41977" xr:uid="{00000000-0005-0000-0000-000019090000}"/>
    <cellStyle name="_Kontrollrapport_Vedlegg_1 2 2" xfId="41978" xr:uid="{00000000-0005-0000-0000-00001A090000}"/>
    <cellStyle name="_Kontrollrapport_Vedlegg_1 2 2 2" xfId="41979" xr:uid="{00000000-0005-0000-0000-00001B090000}"/>
    <cellStyle name="_Kontrollrapport_Vedlegg_1 2 3" xfId="41980" xr:uid="{00000000-0005-0000-0000-00001C090000}"/>
    <cellStyle name="_Kontrollrapport_Vedlegg_1 3" xfId="41981" xr:uid="{00000000-0005-0000-0000-00001D090000}"/>
    <cellStyle name="_Kontrollrapport_Vedlegg_1 3 2" xfId="41982" xr:uid="{00000000-0005-0000-0000-00001E090000}"/>
    <cellStyle name="_Kontrollrapport_Vedlegg_1 4" xfId="41983"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4" xr:uid="{00000000-0005-0000-0000-000023090000}"/>
    <cellStyle name="_Markedsandel" xfId="37116" xr:uid="{00000000-0005-0000-0000-000024090000}"/>
    <cellStyle name="_Markedsandel_Q Sum_Res N" xfId="37117"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5" xr:uid="{00000000-0005-0000-0000-000029090000}"/>
    <cellStyle name="_Max 10% Obligasjoner Inv 2 2 2" xfId="41986" xr:uid="{00000000-0005-0000-0000-00002A090000}"/>
    <cellStyle name="_Max 10% Obligasjoner Inv 2 2 2 2" xfId="41987" xr:uid="{00000000-0005-0000-0000-00002B090000}"/>
    <cellStyle name="_Max 10% Obligasjoner Inv 2 2 3" xfId="41988" xr:uid="{00000000-0005-0000-0000-00002C090000}"/>
    <cellStyle name="_Max 10% Obligasjoner Inv 2 3" xfId="41989" xr:uid="{00000000-0005-0000-0000-00002D090000}"/>
    <cellStyle name="_Max 10% Obligasjoner Inv 2 3 2" xfId="41990" xr:uid="{00000000-0005-0000-0000-00002E090000}"/>
    <cellStyle name="_Max 10% Obligasjoner Inv 2 4" xfId="41991"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2" xr:uid="{00000000-0005-0000-0000-000032090000}"/>
    <cellStyle name="_Max 10% Obligasjoner Inv 3 2" xfId="41993" xr:uid="{00000000-0005-0000-0000-000033090000}"/>
    <cellStyle name="_Max 10% Obligasjoner Inv 4" xfId="41994" xr:uid="{00000000-0005-0000-0000-000034090000}"/>
    <cellStyle name="_Max 10% Obligasjoner Inv 4 2" xfId="41995" xr:uid="{00000000-0005-0000-0000-000035090000}"/>
    <cellStyle name="_Max 10% Obligasjoner Inv 5" xfId="41996" xr:uid="{00000000-0005-0000-0000-000036090000}"/>
    <cellStyle name="_Max 10% Obligasjoner Inv_Expenses (1)" xfId="41997"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8" xr:uid="{00000000-0005-0000-0000-00003A090000}"/>
    <cellStyle name="_Max 10% Obligasjoner Inv_Prognose eksponering  2" xfId="41998" xr:uid="{00000000-0005-0000-0000-00003B090000}"/>
    <cellStyle name="_Max 10% Obligasjoner Inv_Prognose eksponering  2 2" xfId="41999" xr:uid="{00000000-0005-0000-0000-00003C090000}"/>
    <cellStyle name="_Max 10% Obligasjoner Inv_Prognose eksponering  2 2 2" xfId="42000" xr:uid="{00000000-0005-0000-0000-00003D090000}"/>
    <cellStyle name="_Max 10% Obligasjoner Inv_Prognose eksponering  2 3" xfId="42001" xr:uid="{00000000-0005-0000-0000-00003E090000}"/>
    <cellStyle name="_Max 10% Obligasjoner Inv_Prognose eksponering  3" xfId="42002" xr:uid="{00000000-0005-0000-0000-00003F090000}"/>
    <cellStyle name="_Max 10% Obligasjoner Inv_Prognose eksponering  3 2" xfId="42003" xr:uid="{00000000-0005-0000-0000-000040090000}"/>
    <cellStyle name="_Max 10% Obligasjoner Inv_Prognose eksponering  4" xfId="42004" xr:uid="{00000000-0005-0000-0000-000041090000}"/>
    <cellStyle name="_Max 10% Obligasjoner Inv_Results &amp; key fig." xfId="42005" xr:uid="{00000000-0005-0000-0000-000042090000}"/>
    <cellStyle name="_Max 10% Obligasjoner Inv_Vedlegg" xfId="42006" xr:uid="{00000000-0005-0000-0000-000043090000}"/>
    <cellStyle name="_Max 10% Obligasjoner Inv_Vedlegg 2" xfId="42007" xr:uid="{00000000-0005-0000-0000-000044090000}"/>
    <cellStyle name="_Max 10% Obligasjoner Inv_Vedlegg 2 2" xfId="42008" xr:uid="{00000000-0005-0000-0000-000045090000}"/>
    <cellStyle name="_Max 10% Obligasjoner Inv_Vedlegg 2 2 2" xfId="42009" xr:uid="{00000000-0005-0000-0000-000046090000}"/>
    <cellStyle name="_Max 10% Obligasjoner Inv_Vedlegg 2 3" xfId="42010" xr:uid="{00000000-0005-0000-0000-000047090000}"/>
    <cellStyle name="_Max 10% Obligasjoner Inv_Vedlegg 2 3 2" xfId="42011" xr:uid="{00000000-0005-0000-0000-000048090000}"/>
    <cellStyle name="_Max 10% Obligasjoner Inv_Vedlegg 2 4" xfId="42012" xr:uid="{00000000-0005-0000-0000-000049090000}"/>
    <cellStyle name="_Max 10% Obligasjoner Inv_Vedlegg 3" xfId="42013" xr:uid="{00000000-0005-0000-0000-00004A090000}"/>
    <cellStyle name="_Max 10% Obligasjoner Inv_Vedlegg 3 2" xfId="42014" xr:uid="{00000000-0005-0000-0000-00004B090000}"/>
    <cellStyle name="_Max 10% Obligasjoner Inv_Vedlegg 4" xfId="42015" xr:uid="{00000000-0005-0000-0000-00004C090000}"/>
    <cellStyle name="_Max 10% Obligasjoner Inv_Vedlegg 4 2" xfId="42016" xr:uid="{00000000-0005-0000-0000-00004D090000}"/>
    <cellStyle name="_Max 10% Obligasjoner Inv_Vedlegg 5" xfId="42017" xr:uid="{00000000-0005-0000-0000-00004E090000}"/>
    <cellStyle name="_Max 10% Obligasjoner Inv_Vedlegg_1" xfId="42018" xr:uid="{00000000-0005-0000-0000-00004F090000}"/>
    <cellStyle name="_Max 10% Obligasjoner Inv_Vedlegg_1 2" xfId="42019" xr:uid="{00000000-0005-0000-0000-000050090000}"/>
    <cellStyle name="_Max 10% Obligasjoner Inv_Vedlegg_1 2 2" xfId="42020" xr:uid="{00000000-0005-0000-0000-000051090000}"/>
    <cellStyle name="_Max 10% Obligasjoner Inv_Vedlegg_1 2 2 2" xfId="42021" xr:uid="{00000000-0005-0000-0000-000052090000}"/>
    <cellStyle name="_Max 10% Obligasjoner Inv_Vedlegg_1 2 3" xfId="42022" xr:uid="{00000000-0005-0000-0000-000053090000}"/>
    <cellStyle name="_Max 10% Obligasjoner Inv_Vedlegg_1 3" xfId="42023" xr:uid="{00000000-0005-0000-0000-000054090000}"/>
    <cellStyle name="_Max 10% Obligasjoner Inv_Vedlegg_1 3 2" xfId="42024" xr:uid="{00000000-0005-0000-0000-000055090000}"/>
    <cellStyle name="_Max 10% Obligasjoner Inv_Vedlegg_1 4" xfId="42025"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6" xr:uid="{00000000-0005-0000-0000-00005C090000}"/>
    <cellStyle name="_Multiple 10 2" xfId="42027" xr:uid="{00000000-0005-0000-0000-00005D090000}"/>
    <cellStyle name="_Multiple 11" xfId="42028" xr:uid="{00000000-0005-0000-0000-00005E090000}"/>
    <cellStyle name="_Multiple 12" xfId="42029" xr:uid="{00000000-0005-0000-0000-00005F090000}"/>
    <cellStyle name="_Multiple 13" xfId="42030" xr:uid="{00000000-0005-0000-0000-000060090000}"/>
    <cellStyle name="_Multiple 14" xfId="42031" xr:uid="{00000000-0005-0000-0000-000061090000}"/>
    <cellStyle name="_Multiple 2" xfId="262" xr:uid="{00000000-0005-0000-0000-000062090000}"/>
    <cellStyle name="_Multiple 2 2" xfId="12289" xr:uid="{00000000-0005-0000-0000-000063090000}"/>
    <cellStyle name="_Multiple 2 2 2" xfId="42032" xr:uid="{00000000-0005-0000-0000-000064090000}"/>
    <cellStyle name="_Multiple 2 2 2 2" xfId="42033" xr:uid="{00000000-0005-0000-0000-000065090000}"/>
    <cellStyle name="_Multiple 2 2 2 2 2" xfId="42034" xr:uid="{00000000-0005-0000-0000-000066090000}"/>
    <cellStyle name="_Multiple 2 2 2 3" xfId="42035" xr:uid="{00000000-0005-0000-0000-000067090000}"/>
    <cellStyle name="_Multiple 2 2 3" xfId="42036" xr:uid="{00000000-0005-0000-0000-000068090000}"/>
    <cellStyle name="_Multiple 2 2 3 2" xfId="42037" xr:uid="{00000000-0005-0000-0000-000069090000}"/>
    <cellStyle name="_Multiple 2 2 4" xfId="42038" xr:uid="{00000000-0005-0000-0000-00006A090000}"/>
    <cellStyle name="_Multiple 2 3" xfId="37119" xr:uid="{00000000-0005-0000-0000-00006B090000}"/>
    <cellStyle name="_Multiple 2 3 2" xfId="42039" xr:uid="{00000000-0005-0000-0000-00006C090000}"/>
    <cellStyle name="_Multiple 2 3 2 2" xfId="42040" xr:uid="{00000000-0005-0000-0000-00006D090000}"/>
    <cellStyle name="_Multiple 2 3 3" xfId="42041" xr:uid="{00000000-0005-0000-0000-00006E090000}"/>
    <cellStyle name="_Multiple 2 4" xfId="42042" xr:uid="{00000000-0005-0000-0000-00006F090000}"/>
    <cellStyle name="_Multiple 2 4 2" xfId="42043" xr:uid="{00000000-0005-0000-0000-000070090000}"/>
    <cellStyle name="_Multiple 2 4 2 2" xfId="42044" xr:uid="{00000000-0005-0000-0000-000071090000}"/>
    <cellStyle name="_Multiple 2 4 3" xfId="42045" xr:uid="{00000000-0005-0000-0000-000072090000}"/>
    <cellStyle name="_Multiple 2 5" xfId="42046" xr:uid="{00000000-0005-0000-0000-000073090000}"/>
    <cellStyle name="_Multiple 2 5 2" xfId="42047" xr:uid="{00000000-0005-0000-0000-000074090000}"/>
    <cellStyle name="_Multiple 2 6" xfId="42048"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49" xr:uid="{00000000-0005-0000-0000-000079090000}"/>
    <cellStyle name="_Multiple 3 2 3" xfId="42050" xr:uid="{00000000-0005-0000-0000-00007A090000}"/>
    <cellStyle name="_Multiple 3 3" xfId="12293" xr:uid="{00000000-0005-0000-0000-00007B090000}"/>
    <cellStyle name="_Multiple 3 3 2" xfId="42051" xr:uid="{00000000-0005-0000-0000-00007C090000}"/>
    <cellStyle name="_Multiple 3 3 3" xfId="42052" xr:uid="{00000000-0005-0000-0000-00007D090000}"/>
    <cellStyle name="_Multiple 3 3 4" xfId="42053" xr:uid="{00000000-0005-0000-0000-00007E090000}"/>
    <cellStyle name="_Multiple 3 4" xfId="37120" xr:uid="{00000000-0005-0000-0000-00007F090000}"/>
    <cellStyle name="_Multiple 4" xfId="12294" xr:uid="{00000000-0005-0000-0000-000080090000}"/>
    <cellStyle name="_Multiple 4 2" xfId="12295" xr:uid="{00000000-0005-0000-0000-000081090000}"/>
    <cellStyle name="_Multiple 4 2 2" xfId="42054" xr:uid="{00000000-0005-0000-0000-000082090000}"/>
    <cellStyle name="_Multiple 4 2 2 2" xfId="42055" xr:uid="{00000000-0005-0000-0000-000083090000}"/>
    <cellStyle name="_Multiple 4 2 2 2 2" xfId="42056" xr:uid="{00000000-0005-0000-0000-000084090000}"/>
    <cellStyle name="_Multiple 4 2 2 3" xfId="42057" xr:uid="{00000000-0005-0000-0000-000085090000}"/>
    <cellStyle name="_Multiple 4 2 3" xfId="42058" xr:uid="{00000000-0005-0000-0000-000086090000}"/>
    <cellStyle name="_Multiple 4 2 3 2" xfId="42059" xr:uid="{00000000-0005-0000-0000-000087090000}"/>
    <cellStyle name="_Multiple 4 2 4" xfId="42060" xr:uid="{00000000-0005-0000-0000-000088090000}"/>
    <cellStyle name="_Multiple 4 3" xfId="37121" xr:uid="{00000000-0005-0000-0000-000089090000}"/>
    <cellStyle name="_Multiple 4 3 2" xfId="42061" xr:uid="{00000000-0005-0000-0000-00008A090000}"/>
    <cellStyle name="_Multiple 4 3 2 2" xfId="42062" xr:uid="{00000000-0005-0000-0000-00008B090000}"/>
    <cellStyle name="_Multiple 4 3 3" xfId="42063" xr:uid="{00000000-0005-0000-0000-00008C090000}"/>
    <cellStyle name="_Multiple 4 4" xfId="42064" xr:uid="{00000000-0005-0000-0000-00008D090000}"/>
    <cellStyle name="_Multiple 4 4 2" xfId="42065" xr:uid="{00000000-0005-0000-0000-00008E090000}"/>
    <cellStyle name="_Multiple 4 5" xfId="42066" xr:uid="{00000000-0005-0000-0000-00008F090000}"/>
    <cellStyle name="_Multiple 5" xfId="37122" xr:uid="{00000000-0005-0000-0000-000090090000}"/>
    <cellStyle name="_Multiple 5 2" xfId="42067" xr:uid="{00000000-0005-0000-0000-000091090000}"/>
    <cellStyle name="_Multiple 5 2 2" xfId="42068" xr:uid="{00000000-0005-0000-0000-000092090000}"/>
    <cellStyle name="_Multiple 5 2 2 2" xfId="42069" xr:uid="{00000000-0005-0000-0000-000093090000}"/>
    <cellStyle name="_Multiple 5 2 2 2 2" xfId="42070" xr:uid="{00000000-0005-0000-0000-000094090000}"/>
    <cellStyle name="_Multiple 5 2 2 3" xfId="42071" xr:uid="{00000000-0005-0000-0000-000095090000}"/>
    <cellStyle name="_Multiple 5 2 3" xfId="42072" xr:uid="{00000000-0005-0000-0000-000096090000}"/>
    <cellStyle name="_Multiple 5 2 3 2" xfId="42073" xr:uid="{00000000-0005-0000-0000-000097090000}"/>
    <cellStyle name="_Multiple 5 2 4" xfId="42074" xr:uid="{00000000-0005-0000-0000-000098090000}"/>
    <cellStyle name="_Multiple 5 3" xfId="42075" xr:uid="{00000000-0005-0000-0000-000099090000}"/>
    <cellStyle name="_Multiple 5 3 2" xfId="42076" xr:uid="{00000000-0005-0000-0000-00009A090000}"/>
    <cellStyle name="_Multiple 5 3 2 2" xfId="42077" xr:uid="{00000000-0005-0000-0000-00009B090000}"/>
    <cellStyle name="_Multiple 5 3 3" xfId="42078" xr:uid="{00000000-0005-0000-0000-00009C090000}"/>
    <cellStyle name="_Multiple 5 4" xfId="42079" xr:uid="{00000000-0005-0000-0000-00009D090000}"/>
    <cellStyle name="_Multiple 5 4 2" xfId="42080" xr:uid="{00000000-0005-0000-0000-00009E090000}"/>
    <cellStyle name="_Multiple 5 5" xfId="42081" xr:uid="{00000000-0005-0000-0000-00009F090000}"/>
    <cellStyle name="_Multiple 6" xfId="42082" xr:uid="{00000000-0005-0000-0000-0000A0090000}"/>
    <cellStyle name="_Multiple 6 2" xfId="42083" xr:uid="{00000000-0005-0000-0000-0000A1090000}"/>
    <cellStyle name="_Multiple 6 2 2" xfId="42084" xr:uid="{00000000-0005-0000-0000-0000A2090000}"/>
    <cellStyle name="_Multiple 6 2 2 2" xfId="42085" xr:uid="{00000000-0005-0000-0000-0000A3090000}"/>
    <cellStyle name="_Multiple 6 2 2 2 2" xfId="42086" xr:uid="{00000000-0005-0000-0000-0000A4090000}"/>
    <cellStyle name="_Multiple 6 2 2 3" xfId="42087" xr:uid="{00000000-0005-0000-0000-0000A5090000}"/>
    <cellStyle name="_Multiple 6 2 3" xfId="42088" xr:uid="{00000000-0005-0000-0000-0000A6090000}"/>
    <cellStyle name="_Multiple 6 2 3 2" xfId="42089" xr:uid="{00000000-0005-0000-0000-0000A7090000}"/>
    <cellStyle name="_Multiple 6 2 4" xfId="42090" xr:uid="{00000000-0005-0000-0000-0000A8090000}"/>
    <cellStyle name="_Multiple 6 3" xfId="42091" xr:uid="{00000000-0005-0000-0000-0000A9090000}"/>
    <cellStyle name="_Multiple 6 3 2" xfId="42092" xr:uid="{00000000-0005-0000-0000-0000AA090000}"/>
    <cellStyle name="_Multiple 6 3 2 2" xfId="42093" xr:uid="{00000000-0005-0000-0000-0000AB090000}"/>
    <cellStyle name="_Multiple 6 3 3" xfId="42094" xr:uid="{00000000-0005-0000-0000-0000AC090000}"/>
    <cellStyle name="_Multiple 6 4" xfId="42095" xr:uid="{00000000-0005-0000-0000-0000AD090000}"/>
    <cellStyle name="_Multiple 6 4 2" xfId="42096" xr:uid="{00000000-0005-0000-0000-0000AE090000}"/>
    <cellStyle name="_Multiple 6 5" xfId="42097" xr:uid="{00000000-0005-0000-0000-0000AF090000}"/>
    <cellStyle name="_Multiple 7" xfId="42098" xr:uid="{00000000-0005-0000-0000-0000B0090000}"/>
    <cellStyle name="_Multiple 7 2" xfId="42099" xr:uid="{00000000-0005-0000-0000-0000B1090000}"/>
    <cellStyle name="_Multiple 7 2 2" xfId="42100" xr:uid="{00000000-0005-0000-0000-0000B2090000}"/>
    <cellStyle name="_Multiple 7 2 2 2" xfId="42101" xr:uid="{00000000-0005-0000-0000-0000B3090000}"/>
    <cellStyle name="_Multiple 7 2 3" xfId="42102" xr:uid="{00000000-0005-0000-0000-0000B4090000}"/>
    <cellStyle name="_Multiple 7 3" xfId="42103" xr:uid="{00000000-0005-0000-0000-0000B5090000}"/>
    <cellStyle name="_Multiple 7 3 2" xfId="42104" xr:uid="{00000000-0005-0000-0000-0000B6090000}"/>
    <cellStyle name="_Multiple 7 3 2 2" xfId="42105" xr:uid="{00000000-0005-0000-0000-0000B7090000}"/>
    <cellStyle name="_Multiple 7 3 3" xfId="42106" xr:uid="{00000000-0005-0000-0000-0000B8090000}"/>
    <cellStyle name="_Multiple 7 4" xfId="42107" xr:uid="{00000000-0005-0000-0000-0000B9090000}"/>
    <cellStyle name="_Multiple 7 4 2" xfId="42108" xr:uid="{00000000-0005-0000-0000-0000BA090000}"/>
    <cellStyle name="_Multiple 7 5" xfId="42109" xr:uid="{00000000-0005-0000-0000-0000BB090000}"/>
    <cellStyle name="_Multiple 8" xfId="42110" xr:uid="{00000000-0005-0000-0000-0000BC090000}"/>
    <cellStyle name="_Multiple 8 2" xfId="42111" xr:uid="{00000000-0005-0000-0000-0000BD090000}"/>
    <cellStyle name="_Multiple 8 2 2" xfId="42112" xr:uid="{00000000-0005-0000-0000-0000BE090000}"/>
    <cellStyle name="_Multiple 8 3" xfId="42113" xr:uid="{00000000-0005-0000-0000-0000BF090000}"/>
    <cellStyle name="_Multiple 9" xfId="42114" xr:uid="{00000000-0005-0000-0000-0000C0090000}"/>
    <cellStyle name="_Multiple 9 2" xfId="42115" xr:uid="{00000000-0005-0000-0000-0000C1090000}"/>
    <cellStyle name="_Multiple 9 2 2" xfId="42116" xr:uid="{00000000-0005-0000-0000-0000C2090000}"/>
    <cellStyle name="_Multiple 9 3" xfId="42117" xr:uid="{00000000-0005-0000-0000-0000C3090000}"/>
    <cellStyle name="_Multiple_03-Egne aksjer 1002" xfId="12296" xr:uid="{00000000-0005-0000-0000-0000C4090000}"/>
    <cellStyle name="_Multiple_03-Egne aksjer 1002 2" xfId="37123" xr:uid="{00000000-0005-0000-0000-0000C5090000}"/>
    <cellStyle name="_Multiple_03-Egne aksjer 1003" xfId="12297" xr:uid="{00000000-0005-0000-0000-0000C6090000}"/>
    <cellStyle name="_Multiple_03-Egne aksjer 1003 2" xfId="37124" xr:uid="{00000000-0005-0000-0000-0000C7090000}"/>
    <cellStyle name="_Multiple_06-Tilknytta 0909" xfId="12298" xr:uid="{00000000-0005-0000-0000-0000C8090000}"/>
    <cellStyle name="_Multiple_Adj_Operating_expenses" xfId="42118" xr:uid="{00000000-0005-0000-0000-0000C9090000}"/>
    <cellStyle name="_Multiple_Adj_Spec_capital_require" xfId="12299" xr:uid="{00000000-0005-0000-0000-0000CA090000}"/>
    <cellStyle name="_Multiple_Ark1" xfId="37125" xr:uid="{00000000-0005-0000-0000-0000CB090000}"/>
    <cellStyle name="_Multiple_AVA DVA EL" xfId="42119" xr:uid="{00000000-0005-0000-0000-0000CC090000}"/>
    <cellStyle name="_Multiple_EK 0912" xfId="12300" xr:uid="{00000000-0005-0000-0000-0000CD090000}"/>
    <cellStyle name="_Multiple_EK oppstilling 1Q09" xfId="42120" xr:uid="{00000000-0005-0000-0000-0000CE090000}"/>
    <cellStyle name="_Multiple_Expenses (1)" xfId="42121" xr:uid="{00000000-0005-0000-0000-0000CF090000}"/>
    <cellStyle name="_Multiple_Group_DnB_NORD_B2008-11_to_DnB_NOR061107" xfId="12301" xr:uid="{00000000-0005-0000-0000-0000D0090000}"/>
    <cellStyle name="_Multiple_IFRS MORBANK" xfId="37126" xr:uid="{00000000-0005-0000-0000-0000D1090000}"/>
    <cellStyle name="_Multiple_Income statement ASA" xfId="37127" xr:uid="{00000000-0005-0000-0000-0000D2090000}"/>
    <cellStyle name="_Multiple_Income statement Group" xfId="37128" xr:uid="{00000000-0005-0000-0000-0000D3090000}"/>
    <cellStyle name="_Multiple_Kontantstrømanalyse 3Q09-konsernet" xfId="12302" xr:uid="{00000000-0005-0000-0000-0000D4090000}"/>
    <cellStyle name="_Multiple_Kontantstrømanalyse 3Q09-konsernet 2" xfId="37129" xr:uid="{00000000-0005-0000-0000-0000D5090000}"/>
    <cellStyle name="_Multiple_Kontantstrømanalyse 4Q09-konsernet" xfId="12303" xr:uid="{00000000-0005-0000-0000-0000D6090000}"/>
    <cellStyle name="_Multiple_Kontantstrømanalyse 4Q09-konsernet 2" xfId="37130" xr:uid="{00000000-0005-0000-0000-0000D7090000}"/>
    <cellStyle name="_Multiple_Note utlån" xfId="37131" xr:uid="{00000000-0005-0000-0000-0000D8090000}"/>
    <cellStyle name="_Multiple_Other MTM adjustments" xfId="42122"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3" xr:uid="{00000000-0005-0000-0000-0000DD090000}"/>
    <cellStyle name="_MultipleSpace 10 2" xfId="42124" xr:uid="{00000000-0005-0000-0000-0000DE090000}"/>
    <cellStyle name="_MultipleSpace 11" xfId="42125" xr:uid="{00000000-0005-0000-0000-0000DF090000}"/>
    <cellStyle name="_MultipleSpace 12" xfId="42126" xr:uid="{00000000-0005-0000-0000-0000E0090000}"/>
    <cellStyle name="_MultipleSpace 13" xfId="42127" xr:uid="{00000000-0005-0000-0000-0000E1090000}"/>
    <cellStyle name="_MultipleSpace 14" xfId="42128" xr:uid="{00000000-0005-0000-0000-0000E2090000}"/>
    <cellStyle name="_MultipleSpace 2" xfId="264" xr:uid="{00000000-0005-0000-0000-0000E3090000}"/>
    <cellStyle name="_MultipleSpace 2 2" xfId="12306" xr:uid="{00000000-0005-0000-0000-0000E4090000}"/>
    <cellStyle name="_MultipleSpace 2 2 2" xfId="42129" xr:uid="{00000000-0005-0000-0000-0000E5090000}"/>
    <cellStyle name="_MultipleSpace 2 2 2 2" xfId="42130" xr:uid="{00000000-0005-0000-0000-0000E6090000}"/>
    <cellStyle name="_MultipleSpace 2 2 2 2 2" xfId="42131" xr:uid="{00000000-0005-0000-0000-0000E7090000}"/>
    <cellStyle name="_MultipleSpace 2 2 2 3" xfId="42132" xr:uid="{00000000-0005-0000-0000-0000E8090000}"/>
    <cellStyle name="_MultipleSpace 2 2 3" xfId="42133" xr:uid="{00000000-0005-0000-0000-0000E9090000}"/>
    <cellStyle name="_MultipleSpace 2 2 3 2" xfId="42134" xr:uid="{00000000-0005-0000-0000-0000EA090000}"/>
    <cellStyle name="_MultipleSpace 2 2 4" xfId="42135" xr:uid="{00000000-0005-0000-0000-0000EB090000}"/>
    <cellStyle name="_MultipleSpace 2 3" xfId="37132" xr:uid="{00000000-0005-0000-0000-0000EC090000}"/>
    <cellStyle name="_MultipleSpace 2 3 2" xfId="42136" xr:uid="{00000000-0005-0000-0000-0000ED090000}"/>
    <cellStyle name="_MultipleSpace 2 3 2 2" xfId="42137" xr:uid="{00000000-0005-0000-0000-0000EE090000}"/>
    <cellStyle name="_MultipleSpace 2 3 3" xfId="42138" xr:uid="{00000000-0005-0000-0000-0000EF090000}"/>
    <cellStyle name="_MultipleSpace 2 4" xfId="42139" xr:uid="{00000000-0005-0000-0000-0000F0090000}"/>
    <cellStyle name="_MultipleSpace 2 4 2" xfId="42140" xr:uid="{00000000-0005-0000-0000-0000F1090000}"/>
    <cellStyle name="_MultipleSpace 2 4 2 2" xfId="42141" xr:uid="{00000000-0005-0000-0000-0000F2090000}"/>
    <cellStyle name="_MultipleSpace 2 4 3" xfId="42142" xr:uid="{00000000-0005-0000-0000-0000F3090000}"/>
    <cellStyle name="_MultipleSpace 2 5" xfId="42143" xr:uid="{00000000-0005-0000-0000-0000F4090000}"/>
    <cellStyle name="_MultipleSpace 2 5 2" xfId="42144" xr:uid="{00000000-0005-0000-0000-0000F5090000}"/>
    <cellStyle name="_MultipleSpace 2 6" xfId="42145"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6" xr:uid="{00000000-0005-0000-0000-0000FA090000}"/>
    <cellStyle name="_MultipleSpace 3 2 3" xfId="42147" xr:uid="{00000000-0005-0000-0000-0000FB090000}"/>
    <cellStyle name="_MultipleSpace 3 3" xfId="12310" xr:uid="{00000000-0005-0000-0000-0000FC090000}"/>
    <cellStyle name="_MultipleSpace 3 3 2" xfId="42148" xr:uid="{00000000-0005-0000-0000-0000FD090000}"/>
    <cellStyle name="_MultipleSpace 3 3 3" xfId="42149" xr:uid="{00000000-0005-0000-0000-0000FE090000}"/>
    <cellStyle name="_MultipleSpace 3 3 4" xfId="42150" xr:uid="{00000000-0005-0000-0000-0000FF090000}"/>
    <cellStyle name="_MultipleSpace 3 4" xfId="37133" xr:uid="{00000000-0005-0000-0000-0000000A0000}"/>
    <cellStyle name="_MultipleSpace 4" xfId="12311" xr:uid="{00000000-0005-0000-0000-0000010A0000}"/>
    <cellStyle name="_MultipleSpace 4 2" xfId="12312" xr:uid="{00000000-0005-0000-0000-0000020A0000}"/>
    <cellStyle name="_MultipleSpace 4 2 2" xfId="42151" xr:uid="{00000000-0005-0000-0000-0000030A0000}"/>
    <cellStyle name="_MultipleSpace 4 2 2 2" xfId="42152" xr:uid="{00000000-0005-0000-0000-0000040A0000}"/>
    <cellStyle name="_MultipleSpace 4 2 2 2 2" xfId="42153" xr:uid="{00000000-0005-0000-0000-0000050A0000}"/>
    <cellStyle name="_MultipleSpace 4 2 2 3" xfId="42154" xr:uid="{00000000-0005-0000-0000-0000060A0000}"/>
    <cellStyle name="_MultipleSpace 4 2 3" xfId="42155" xr:uid="{00000000-0005-0000-0000-0000070A0000}"/>
    <cellStyle name="_MultipleSpace 4 2 3 2" xfId="42156" xr:uid="{00000000-0005-0000-0000-0000080A0000}"/>
    <cellStyle name="_MultipleSpace 4 2 4" xfId="42157" xr:uid="{00000000-0005-0000-0000-0000090A0000}"/>
    <cellStyle name="_MultipleSpace 4 3" xfId="37134" xr:uid="{00000000-0005-0000-0000-00000A0A0000}"/>
    <cellStyle name="_MultipleSpace 4 3 2" xfId="42158" xr:uid="{00000000-0005-0000-0000-00000B0A0000}"/>
    <cellStyle name="_MultipleSpace 4 3 2 2" xfId="42159" xr:uid="{00000000-0005-0000-0000-00000C0A0000}"/>
    <cellStyle name="_MultipleSpace 4 3 3" xfId="42160" xr:uid="{00000000-0005-0000-0000-00000D0A0000}"/>
    <cellStyle name="_MultipleSpace 4 4" xfId="42161" xr:uid="{00000000-0005-0000-0000-00000E0A0000}"/>
    <cellStyle name="_MultipleSpace 4 4 2" xfId="42162" xr:uid="{00000000-0005-0000-0000-00000F0A0000}"/>
    <cellStyle name="_MultipleSpace 4 5" xfId="42163" xr:uid="{00000000-0005-0000-0000-0000100A0000}"/>
    <cellStyle name="_MultipleSpace 5" xfId="37135" xr:uid="{00000000-0005-0000-0000-0000110A0000}"/>
    <cellStyle name="_MultipleSpace 5 2" xfId="42164" xr:uid="{00000000-0005-0000-0000-0000120A0000}"/>
    <cellStyle name="_MultipleSpace 5 2 2" xfId="42165" xr:uid="{00000000-0005-0000-0000-0000130A0000}"/>
    <cellStyle name="_MultipleSpace 5 2 2 2" xfId="42166" xr:uid="{00000000-0005-0000-0000-0000140A0000}"/>
    <cellStyle name="_MultipleSpace 5 2 2 2 2" xfId="42167" xr:uid="{00000000-0005-0000-0000-0000150A0000}"/>
    <cellStyle name="_MultipleSpace 5 2 2 3" xfId="42168" xr:uid="{00000000-0005-0000-0000-0000160A0000}"/>
    <cellStyle name="_MultipleSpace 5 2 3" xfId="42169" xr:uid="{00000000-0005-0000-0000-0000170A0000}"/>
    <cellStyle name="_MultipleSpace 5 2 3 2" xfId="42170" xr:uid="{00000000-0005-0000-0000-0000180A0000}"/>
    <cellStyle name="_MultipleSpace 5 2 4" xfId="42171" xr:uid="{00000000-0005-0000-0000-0000190A0000}"/>
    <cellStyle name="_MultipleSpace 5 3" xfId="42172" xr:uid="{00000000-0005-0000-0000-00001A0A0000}"/>
    <cellStyle name="_MultipleSpace 5 3 2" xfId="42173" xr:uid="{00000000-0005-0000-0000-00001B0A0000}"/>
    <cellStyle name="_MultipleSpace 5 3 2 2" xfId="42174" xr:uid="{00000000-0005-0000-0000-00001C0A0000}"/>
    <cellStyle name="_MultipleSpace 5 3 3" xfId="42175" xr:uid="{00000000-0005-0000-0000-00001D0A0000}"/>
    <cellStyle name="_MultipleSpace 5 4" xfId="42176" xr:uid="{00000000-0005-0000-0000-00001E0A0000}"/>
    <cellStyle name="_MultipleSpace 5 4 2" xfId="42177" xr:uid="{00000000-0005-0000-0000-00001F0A0000}"/>
    <cellStyle name="_MultipleSpace 5 5" xfId="42178" xr:uid="{00000000-0005-0000-0000-0000200A0000}"/>
    <cellStyle name="_MultipleSpace 6" xfId="42179" xr:uid="{00000000-0005-0000-0000-0000210A0000}"/>
    <cellStyle name="_MultipleSpace 6 2" xfId="42180" xr:uid="{00000000-0005-0000-0000-0000220A0000}"/>
    <cellStyle name="_MultipleSpace 6 2 2" xfId="42181" xr:uid="{00000000-0005-0000-0000-0000230A0000}"/>
    <cellStyle name="_MultipleSpace 6 2 2 2" xfId="42182" xr:uid="{00000000-0005-0000-0000-0000240A0000}"/>
    <cellStyle name="_MultipleSpace 6 2 2 2 2" xfId="42183" xr:uid="{00000000-0005-0000-0000-0000250A0000}"/>
    <cellStyle name="_MultipleSpace 6 2 2 3" xfId="42184" xr:uid="{00000000-0005-0000-0000-0000260A0000}"/>
    <cellStyle name="_MultipleSpace 6 2 3" xfId="42185" xr:uid="{00000000-0005-0000-0000-0000270A0000}"/>
    <cellStyle name="_MultipleSpace 6 2 3 2" xfId="42186" xr:uid="{00000000-0005-0000-0000-0000280A0000}"/>
    <cellStyle name="_MultipleSpace 6 2 4" xfId="42187" xr:uid="{00000000-0005-0000-0000-0000290A0000}"/>
    <cellStyle name="_MultipleSpace 6 3" xfId="42188" xr:uid="{00000000-0005-0000-0000-00002A0A0000}"/>
    <cellStyle name="_MultipleSpace 6 3 2" xfId="42189" xr:uid="{00000000-0005-0000-0000-00002B0A0000}"/>
    <cellStyle name="_MultipleSpace 6 3 2 2" xfId="42190" xr:uid="{00000000-0005-0000-0000-00002C0A0000}"/>
    <cellStyle name="_MultipleSpace 6 3 3" xfId="42191" xr:uid="{00000000-0005-0000-0000-00002D0A0000}"/>
    <cellStyle name="_MultipleSpace 6 4" xfId="42192" xr:uid="{00000000-0005-0000-0000-00002E0A0000}"/>
    <cellStyle name="_MultipleSpace 6 4 2" xfId="42193" xr:uid="{00000000-0005-0000-0000-00002F0A0000}"/>
    <cellStyle name="_MultipleSpace 6 5" xfId="42194" xr:uid="{00000000-0005-0000-0000-0000300A0000}"/>
    <cellStyle name="_MultipleSpace 7" xfId="42195" xr:uid="{00000000-0005-0000-0000-0000310A0000}"/>
    <cellStyle name="_MultipleSpace 7 2" xfId="42196" xr:uid="{00000000-0005-0000-0000-0000320A0000}"/>
    <cellStyle name="_MultipleSpace 7 2 2" xfId="42197" xr:uid="{00000000-0005-0000-0000-0000330A0000}"/>
    <cellStyle name="_MultipleSpace 7 2 2 2" xfId="42198" xr:uid="{00000000-0005-0000-0000-0000340A0000}"/>
    <cellStyle name="_MultipleSpace 7 2 3" xfId="42199" xr:uid="{00000000-0005-0000-0000-0000350A0000}"/>
    <cellStyle name="_MultipleSpace 7 3" xfId="42200" xr:uid="{00000000-0005-0000-0000-0000360A0000}"/>
    <cellStyle name="_MultipleSpace 7 3 2" xfId="42201" xr:uid="{00000000-0005-0000-0000-0000370A0000}"/>
    <cellStyle name="_MultipleSpace 7 3 2 2" xfId="42202" xr:uid="{00000000-0005-0000-0000-0000380A0000}"/>
    <cellStyle name="_MultipleSpace 7 3 3" xfId="42203" xr:uid="{00000000-0005-0000-0000-0000390A0000}"/>
    <cellStyle name="_MultipleSpace 7 4" xfId="42204" xr:uid="{00000000-0005-0000-0000-00003A0A0000}"/>
    <cellStyle name="_MultipleSpace 7 4 2" xfId="42205" xr:uid="{00000000-0005-0000-0000-00003B0A0000}"/>
    <cellStyle name="_MultipleSpace 7 5" xfId="42206" xr:uid="{00000000-0005-0000-0000-00003C0A0000}"/>
    <cellStyle name="_MultipleSpace 8" xfId="42207" xr:uid="{00000000-0005-0000-0000-00003D0A0000}"/>
    <cellStyle name="_MultipleSpace 8 2" xfId="42208" xr:uid="{00000000-0005-0000-0000-00003E0A0000}"/>
    <cellStyle name="_MultipleSpace 8 2 2" xfId="42209" xr:uid="{00000000-0005-0000-0000-00003F0A0000}"/>
    <cellStyle name="_MultipleSpace 8 3" xfId="42210" xr:uid="{00000000-0005-0000-0000-0000400A0000}"/>
    <cellStyle name="_MultipleSpace 9" xfId="42211" xr:uid="{00000000-0005-0000-0000-0000410A0000}"/>
    <cellStyle name="_MultipleSpace 9 2" xfId="42212" xr:uid="{00000000-0005-0000-0000-0000420A0000}"/>
    <cellStyle name="_MultipleSpace 9 2 2" xfId="42213" xr:uid="{00000000-0005-0000-0000-0000430A0000}"/>
    <cellStyle name="_MultipleSpace 9 3" xfId="42214" xr:uid="{00000000-0005-0000-0000-0000440A0000}"/>
    <cellStyle name="_MultipleSpace_03-Egne aksjer 1002" xfId="12313" xr:uid="{00000000-0005-0000-0000-0000450A0000}"/>
    <cellStyle name="_MultipleSpace_03-Egne aksjer 1002 2" xfId="37136" xr:uid="{00000000-0005-0000-0000-0000460A0000}"/>
    <cellStyle name="_MultipleSpace_03-Egne aksjer 1003" xfId="12314" xr:uid="{00000000-0005-0000-0000-0000470A0000}"/>
    <cellStyle name="_MultipleSpace_03-Egne aksjer 1003 2" xfId="37137" xr:uid="{00000000-0005-0000-0000-0000480A0000}"/>
    <cellStyle name="_MultipleSpace_06-Tilknytta 0909" xfId="12315" xr:uid="{00000000-0005-0000-0000-0000490A0000}"/>
    <cellStyle name="_MultipleSpace_Adj_Operating_expenses" xfId="42215" xr:uid="{00000000-0005-0000-0000-00004A0A0000}"/>
    <cellStyle name="_MultipleSpace_Adj_Spec_capital_require" xfId="12316" xr:uid="{00000000-0005-0000-0000-00004B0A0000}"/>
    <cellStyle name="_MultipleSpace_Ark1" xfId="37138" xr:uid="{00000000-0005-0000-0000-00004C0A0000}"/>
    <cellStyle name="_MultipleSpace_AVA DVA EL" xfId="42216" xr:uid="{00000000-0005-0000-0000-00004D0A0000}"/>
    <cellStyle name="_MultipleSpace_EK 0912" xfId="12317" xr:uid="{00000000-0005-0000-0000-00004E0A0000}"/>
    <cellStyle name="_MultipleSpace_EK oppstilling 1Q09" xfId="42217" xr:uid="{00000000-0005-0000-0000-00004F0A0000}"/>
    <cellStyle name="_MultipleSpace_Expenses (1)" xfId="42218" xr:uid="{00000000-0005-0000-0000-0000500A0000}"/>
    <cellStyle name="_MultipleSpace_Group_DnB_NORD_B2008-11_to_DnB_NOR061107" xfId="12318" xr:uid="{00000000-0005-0000-0000-0000510A0000}"/>
    <cellStyle name="_MultipleSpace_IFRS MORBANK" xfId="37139" xr:uid="{00000000-0005-0000-0000-0000520A0000}"/>
    <cellStyle name="_MultipleSpace_Income statement ASA" xfId="37140" xr:uid="{00000000-0005-0000-0000-0000530A0000}"/>
    <cellStyle name="_MultipleSpace_Income statement Group" xfId="37141" xr:uid="{00000000-0005-0000-0000-0000540A0000}"/>
    <cellStyle name="_MultipleSpace_Kontantstrømanalyse 3Q09-konsernet" xfId="12319" xr:uid="{00000000-0005-0000-0000-0000550A0000}"/>
    <cellStyle name="_MultipleSpace_Kontantstrømanalyse 3Q09-konsernet 2" xfId="37142" xr:uid="{00000000-0005-0000-0000-0000560A0000}"/>
    <cellStyle name="_MultipleSpace_Kontantstrømanalyse 4Q09-konsernet" xfId="12320" xr:uid="{00000000-0005-0000-0000-0000570A0000}"/>
    <cellStyle name="_MultipleSpace_Kontantstrømanalyse 4Q09-konsernet 2" xfId="37143" xr:uid="{00000000-0005-0000-0000-0000580A0000}"/>
    <cellStyle name="_MultipleSpace_Note utlån" xfId="37144" xr:uid="{00000000-0005-0000-0000-0000590A0000}"/>
    <cellStyle name="_MultipleSpace_Other MTM adjustments" xfId="42219"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5" xr:uid="{00000000-0005-0000-0000-00005F0A0000}"/>
    <cellStyle name="_Nedskrivninger i prosen av utlån 3Q09 3" xfId="37146"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20" xr:uid="{00000000-0005-0000-0000-0000620A0000}"/>
    <cellStyle name="_Nøkkeltall 2" xfId="12328" xr:uid="{00000000-0005-0000-0000-0000630A0000}"/>
    <cellStyle name="_Nøkkeltall 2 2" xfId="42221" xr:uid="{00000000-0005-0000-0000-0000640A0000}"/>
    <cellStyle name="_Nøkkeltall 2 2 2" xfId="42222" xr:uid="{00000000-0005-0000-0000-0000650A0000}"/>
    <cellStyle name="_Nøkkeltall 2 2 2 2" xfId="42223" xr:uid="{00000000-0005-0000-0000-0000660A0000}"/>
    <cellStyle name="_Nøkkeltall 2 2 3" xfId="42224" xr:uid="{00000000-0005-0000-0000-0000670A0000}"/>
    <cellStyle name="_Nøkkeltall 2 3" xfId="42225" xr:uid="{00000000-0005-0000-0000-0000680A0000}"/>
    <cellStyle name="_Nøkkeltall 2 3 2" xfId="42226" xr:uid="{00000000-0005-0000-0000-0000690A0000}"/>
    <cellStyle name="_Nøkkeltall 2 4" xfId="42227" xr:uid="{00000000-0005-0000-0000-00006A0A0000}"/>
    <cellStyle name="_Nøkkeltall 2_Kontroll ME" xfId="12329" xr:uid="{00000000-0005-0000-0000-00006B0A0000}"/>
    <cellStyle name="_Nøkkeltall 2_Kontroll-fane" xfId="12330" xr:uid="{00000000-0005-0000-0000-00006C0A0000}"/>
    <cellStyle name="_Nøkkeltall 3" xfId="42228" xr:uid="{00000000-0005-0000-0000-00006D0A0000}"/>
    <cellStyle name="_Nøkkeltall 3 2" xfId="42229" xr:uid="{00000000-0005-0000-0000-00006E0A0000}"/>
    <cellStyle name="_Nøkkeltall 4" xfId="42230" xr:uid="{00000000-0005-0000-0000-00006F0A0000}"/>
    <cellStyle name="_Nøkkeltall 4 2" xfId="42231" xr:uid="{00000000-0005-0000-0000-0000700A0000}"/>
    <cellStyle name="_Nøkkeltall 5" xfId="42232" xr:uid="{00000000-0005-0000-0000-0000710A0000}"/>
    <cellStyle name="_Nøkkeltall 6" xfId="42233" xr:uid="{00000000-0005-0000-0000-0000720A0000}"/>
    <cellStyle name="_Nøkkeltall 7" xfId="42234" xr:uid="{00000000-0005-0000-0000-0000730A0000}"/>
    <cellStyle name="_Nøkkeltall_Expenses (1)" xfId="42235" xr:uid="{00000000-0005-0000-0000-0000740A0000}"/>
    <cellStyle name="_Nøkkeltall_Kontroll ME" xfId="12331" xr:uid="{00000000-0005-0000-0000-0000750A0000}"/>
    <cellStyle name="_Nøkkeltall_Kontroll-fane" xfId="12332" xr:uid="{00000000-0005-0000-0000-0000760A0000}"/>
    <cellStyle name="_Nøkkeltall_Prognose eksponering " xfId="37147" xr:uid="{00000000-0005-0000-0000-0000770A0000}"/>
    <cellStyle name="_Nøkkeltall_Prognose eksponering  2" xfId="42236" xr:uid="{00000000-0005-0000-0000-0000780A0000}"/>
    <cellStyle name="_Nøkkeltall_Prognose eksponering  2 2" xfId="42237" xr:uid="{00000000-0005-0000-0000-0000790A0000}"/>
    <cellStyle name="_Nøkkeltall_Prognose eksponering  2 2 2" xfId="42238" xr:uid="{00000000-0005-0000-0000-00007A0A0000}"/>
    <cellStyle name="_Nøkkeltall_Prognose eksponering  2 3" xfId="42239" xr:uid="{00000000-0005-0000-0000-00007B0A0000}"/>
    <cellStyle name="_Nøkkeltall_Prognose eksponering  3" xfId="42240" xr:uid="{00000000-0005-0000-0000-00007C0A0000}"/>
    <cellStyle name="_Nøkkeltall_Prognose eksponering  3 2" xfId="42241" xr:uid="{00000000-0005-0000-0000-00007D0A0000}"/>
    <cellStyle name="_Nøkkeltall_Prognose eksponering  4" xfId="42242" xr:uid="{00000000-0005-0000-0000-00007E0A0000}"/>
    <cellStyle name="_Nøkkeltall_Results &amp; key fig." xfId="42243" xr:uid="{00000000-0005-0000-0000-00007F0A0000}"/>
    <cellStyle name="_Nøkkeltall_Vedlegg" xfId="42244" xr:uid="{00000000-0005-0000-0000-0000800A0000}"/>
    <cellStyle name="_Nøkkeltall_Vedlegg 2" xfId="42245" xr:uid="{00000000-0005-0000-0000-0000810A0000}"/>
    <cellStyle name="_Nøkkeltall_Vedlegg 2 2" xfId="42246" xr:uid="{00000000-0005-0000-0000-0000820A0000}"/>
    <cellStyle name="_Nøkkeltall_Vedlegg 2 2 2" xfId="42247" xr:uid="{00000000-0005-0000-0000-0000830A0000}"/>
    <cellStyle name="_Nøkkeltall_Vedlegg 2 3" xfId="42248" xr:uid="{00000000-0005-0000-0000-0000840A0000}"/>
    <cellStyle name="_Nøkkeltall_Vedlegg 2 3 2" xfId="42249" xr:uid="{00000000-0005-0000-0000-0000850A0000}"/>
    <cellStyle name="_Nøkkeltall_Vedlegg 2 4" xfId="42250" xr:uid="{00000000-0005-0000-0000-0000860A0000}"/>
    <cellStyle name="_Nøkkeltall_Vedlegg 3" xfId="42251" xr:uid="{00000000-0005-0000-0000-0000870A0000}"/>
    <cellStyle name="_Nøkkeltall_Vedlegg 3 2" xfId="42252" xr:uid="{00000000-0005-0000-0000-0000880A0000}"/>
    <cellStyle name="_Nøkkeltall_Vedlegg 4" xfId="42253" xr:uid="{00000000-0005-0000-0000-0000890A0000}"/>
    <cellStyle name="_Nøkkeltall_Vedlegg 4 2" xfId="42254" xr:uid="{00000000-0005-0000-0000-00008A0A0000}"/>
    <cellStyle name="_Nøkkeltall_Vedlegg 5" xfId="42255" xr:uid="{00000000-0005-0000-0000-00008B0A0000}"/>
    <cellStyle name="_Nøkkeltall_Vedlegg_1" xfId="42256" xr:uid="{00000000-0005-0000-0000-00008C0A0000}"/>
    <cellStyle name="_Nøkkeltall_Vedlegg_1 2" xfId="42257" xr:uid="{00000000-0005-0000-0000-00008D0A0000}"/>
    <cellStyle name="_Nøkkeltall_Vedlegg_1 2 2" xfId="42258" xr:uid="{00000000-0005-0000-0000-00008E0A0000}"/>
    <cellStyle name="_Nøkkeltall_Vedlegg_1 2 2 2" xfId="42259" xr:uid="{00000000-0005-0000-0000-00008F0A0000}"/>
    <cellStyle name="_Nøkkeltall_Vedlegg_1 2 3" xfId="42260" xr:uid="{00000000-0005-0000-0000-0000900A0000}"/>
    <cellStyle name="_Nøkkeltall_Vedlegg_1 3" xfId="42261" xr:uid="{00000000-0005-0000-0000-0000910A0000}"/>
    <cellStyle name="_Nøkkeltall_Vedlegg_1 3 2" xfId="42262" xr:uid="{00000000-0005-0000-0000-0000920A0000}"/>
    <cellStyle name="_Nøkkeltall_Vedlegg_1 4" xfId="42263"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8" xr:uid="{00000000-0005-0000-0000-00009E0A0000}"/>
    <cellStyle name="_Order_Nøkkeltall" xfId="37149" xr:uid="{00000000-0005-0000-0000-00009F0A0000}"/>
    <cellStyle name="_Order_Q Sum_Res N" xfId="37150" xr:uid="{00000000-0005-0000-0000-0000A00A0000}"/>
    <cellStyle name="_Order_Resultat" xfId="37151" xr:uid="{00000000-0005-0000-0000-0000A10A0000}"/>
    <cellStyle name="_Output" xfId="273" xr:uid="{00000000-0005-0000-0000-0000A20A0000}"/>
    <cellStyle name="_PAM" xfId="274" xr:uid="{00000000-0005-0000-0000-0000A30A0000}"/>
    <cellStyle name="_Percent" xfId="275" xr:uid="{00000000-0005-0000-0000-0000A40A0000}"/>
    <cellStyle name="_Percent 10" xfId="42264" xr:uid="{00000000-0005-0000-0000-0000A50A0000}"/>
    <cellStyle name="_Percent 10 2" xfId="42265" xr:uid="{00000000-0005-0000-0000-0000A60A0000}"/>
    <cellStyle name="_Percent 11" xfId="42266" xr:uid="{00000000-0005-0000-0000-0000A70A0000}"/>
    <cellStyle name="_Percent 12" xfId="42267" xr:uid="{00000000-0005-0000-0000-0000A80A0000}"/>
    <cellStyle name="_Percent 13" xfId="42268" xr:uid="{00000000-0005-0000-0000-0000A90A0000}"/>
    <cellStyle name="_Percent 2" xfId="276" xr:uid="{00000000-0005-0000-0000-0000AA0A0000}"/>
    <cellStyle name="_Percent 2 2" xfId="12333" xr:uid="{00000000-0005-0000-0000-0000AB0A0000}"/>
    <cellStyle name="_Percent 2 2 2" xfId="42269" xr:uid="{00000000-0005-0000-0000-0000AC0A0000}"/>
    <cellStyle name="_Percent 2 2 2 2" xfId="42270" xr:uid="{00000000-0005-0000-0000-0000AD0A0000}"/>
    <cellStyle name="_Percent 2 2 2 2 2" xfId="42271" xr:uid="{00000000-0005-0000-0000-0000AE0A0000}"/>
    <cellStyle name="_Percent 2 2 2 3" xfId="42272" xr:uid="{00000000-0005-0000-0000-0000AF0A0000}"/>
    <cellStyle name="_Percent 2 2 3" xfId="42273" xr:uid="{00000000-0005-0000-0000-0000B00A0000}"/>
    <cellStyle name="_Percent 2 2 3 2" xfId="42274" xr:uid="{00000000-0005-0000-0000-0000B10A0000}"/>
    <cellStyle name="_Percent 2 2 4" xfId="42275" xr:uid="{00000000-0005-0000-0000-0000B20A0000}"/>
    <cellStyle name="_Percent 2 3" xfId="37152" xr:uid="{00000000-0005-0000-0000-0000B30A0000}"/>
    <cellStyle name="_Percent 2 3 2" xfId="42276" xr:uid="{00000000-0005-0000-0000-0000B40A0000}"/>
    <cellStyle name="_Percent 2 3 2 2" xfId="42277" xr:uid="{00000000-0005-0000-0000-0000B50A0000}"/>
    <cellStyle name="_Percent 2 3 3" xfId="42278" xr:uid="{00000000-0005-0000-0000-0000B60A0000}"/>
    <cellStyle name="_Percent 2 4" xfId="42279" xr:uid="{00000000-0005-0000-0000-0000B70A0000}"/>
    <cellStyle name="_Percent 2 4 2" xfId="42280" xr:uid="{00000000-0005-0000-0000-0000B80A0000}"/>
    <cellStyle name="_Percent 2 4 2 2" xfId="42281" xr:uid="{00000000-0005-0000-0000-0000B90A0000}"/>
    <cellStyle name="_Percent 2 4 3" xfId="42282" xr:uid="{00000000-0005-0000-0000-0000BA0A0000}"/>
    <cellStyle name="_Percent 2 5" xfId="42283" xr:uid="{00000000-0005-0000-0000-0000BB0A0000}"/>
    <cellStyle name="_Percent 2 5 2" xfId="42284" xr:uid="{00000000-0005-0000-0000-0000BC0A0000}"/>
    <cellStyle name="_Percent 2 6" xfId="42285"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6" xr:uid="{00000000-0005-0000-0000-0000C10A0000}"/>
    <cellStyle name="_Percent 3 2 3" xfId="42287" xr:uid="{00000000-0005-0000-0000-0000C20A0000}"/>
    <cellStyle name="_Percent 3 3" xfId="12337" xr:uid="{00000000-0005-0000-0000-0000C30A0000}"/>
    <cellStyle name="_Percent 3 3 2" xfId="42288" xr:uid="{00000000-0005-0000-0000-0000C40A0000}"/>
    <cellStyle name="_Percent 3 3 3" xfId="42289" xr:uid="{00000000-0005-0000-0000-0000C50A0000}"/>
    <cellStyle name="_Percent 3 3 4" xfId="42290" xr:uid="{00000000-0005-0000-0000-0000C60A0000}"/>
    <cellStyle name="_Percent 3 4" xfId="37153" xr:uid="{00000000-0005-0000-0000-0000C70A0000}"/>
    <cellStyle name="_Percent 4" xfId="12338" xr:uid="{00000000-0005-0000-0000-0000C80A0000}"/>
    <cellStyle name="_Percent 4 2" xfId="12339" xr:uid="{00000000-0005-0000-0000-0000C90A0000}"/>
    <cellStyle name="_Percent 4 2 2" xfId="42291" xr:uid="{00000000-0005-0000-0000-0000CA0A0000}"/>
    <cellStyle name="_Percent 4 2 2 2" xfId="42292" xr:uid="{00000000-0005-0000-0000-0000CB0A0000}"/>
    <cellStyle name="_Percent 4 2 2 2 2" xfId="42293" xr:uid="{00000000-0005-0000-0000-0000CC0A0000}"/>
    <cellStyle name="_Percent 4 2 2 3" xfId="42294" xr:uid="{00000000-0005-0000-0000-0000CD0A0000}"/>
    <cellStyle name="_Percent 4 2 3" xfId="42295" xr:uid="{00000000-0005-0000-0000-0000CE0A0000}"/>
    <cellStyle name="_Percent 4 2 3 2" xfId="42296" xr:uid="{00000000-0005-0000-0000-0000CF0A0000}"/>
    <cellStyle name="_Percent 4 2 4" xfId="42297" xr:uid="{00000000-0005-0000-0000-0000D00A0000}"/>
    <cellStyle name="_Percent 4 3" xfId="37154" xr:uid="{00000000-0005-0000-0000-0000D10A0000}"/>
    <cellStyle name="_Percent 4 3 2" xfId="42298" xr:uid="{00000000-0005-0000-0000-0000D20A0000}"/>
    <cellStyle name="_Percent 4 3 2 2" xfId="42299" xr:uid="{00000000-0005-0000-0000-0000D30A0000}"/>
    <cellStyle name="_Percent 4 3 3" xfId="42300" xr:uid="{00000000-0005-0000-0000-0000D40A0000}"/>
    <cellStyle name="_Percent 4 4" xfId="42301" xr:uid="{00000000-0005-0000-0000-0000D50A0000}"/>
    <cellStyle name="_Percent 4 4 2" xfId="42302" xr:uid="{00000000-0005-0000-0000-0000D60A0000}"/>
    <cellStyle name="_Percent 4 5" xfId="42303" xr:uid="{00000000-0005-0000-0000-0000D70A0000}"/>
    <cellStyle name="_Percent 5" xfId="37155" xr:uid="{00000000-0005-0000-0000-0000D80A0000}"/>
    <cellStyle name="_Percent 5 2" xfId="42304" xr:uid="{00000000-0005-0000-0000-0000D90A0000}"/>
    <cellStyle name="_Percent 5 2 2" xfId="42305" xr:uid="{00000000-0005-0000-0000-0000DA0A0000}"/>
    <cellStyle name="_Percent 5 2 2 2" xfId="42306" xr:uid="{00000000-0005-0000-0000-0000DB0A0000}"/>
    <cellStyle name="_Percent 5 2 2 2 2" xfId="42307" xr:uid="{00000000-0005-0000-0000-0000DC0A0000}"/>
    <cellStyle name="_Percent 5 2 2 3" xfId="42308" xr:uid="{00000000-0005-0000-0000-0000DD0A0000}"/>
    <cellStyle name="_Percent 5 2 3" xfId="42309" xr:uid="{00000000-0005-0000-0000-0000DE0A0000}"/>
    <cellStyle name="_Percent 5 2 3 2" xfId="42310" xr:uid="{00000000-0005-0000-0000-0000DF0A0000}"/>
    <cellStyle name="_Percent 5 2 4" xfId="42311" xr:uid="{00000000-0005-0000-0000-0000E00A0000}"/>
    <cellStyle name="_Percent 5 3" xfId="42312" xr:uid="{00000000-0005-0000-0000-0000E10A0000}"/>
    <cellStyle name="_Percent 5 3 2" xfId="42313" xr:uid="{00000000-0005-0000-0000-0000E20A0000}"/>
    <cellStyle name="_Percent 5 3 2 2" xfId="42314" xr:uid="{00000000-0005-0000-0000-0000E30A0000}"/>
    <cellStyle name="_Percent 5 3 3" xfId="42315" xr:uid="{00000000-0005-0000-0000-0000E40A0000}"/>
    <cellStyle name="_Percent 5 4" xfId="42316" xr:uid="{00000000-0005-0000-0000-0000E50A0000}"/>
    <cellStyle name="_Percent 5 4 2" xfId="42317" xr:uid="{00000000-0005-0000-0000-0000E60A0000}"/>
    <cellStyle name="_Percent 5 5" xfId="42318" xr:uid="{00000000-0005-0000-0000-0000E70A0000}"/>
    <cellStyle name="_Percent 6" xfId="42319" xr:uid="{00000000-0005-0000-0000-0000E80A0000}"/>
    <cellStyle name="_Percent 6 2" xfId="42320" xr:uid="{00000000-0005-0000-0000-0000E90A0000}"/>
    <cellStyle name="_Percent 6 2 2" xfId="42321" xr:uid="{00000000-0005-0000-0000-0000EA0A0000}"/>
    <cellStyle name="_Percent 6 2 2 2" xfId="42322" xr:uid="{00000000-0005-0000-0000-0000EB0A0000}"/>
    <cellStyle name="_Percent 6 2 2 2 2" xfId="42323" xr:uid="{00000000-0005-0000-0000-0000EC0A0000}"/>
    <cellStyle name="_Percent 6 2 2 3" xfId="42324" xr:uid="{00000000-0005-0000-0000-0000ED0A0000}"/>
    <cellStyle name="_Percent 6 2 3" xfId="42325" xr:uid="{00000000-0005-0000-0000-0000EE0A0000}"/>
    <cellStyle name="_Percent 6 2 3 2" xfId="42326" xr:uid="{00000000-0005-0000-0000-0000EF0A0000}"/>
    <cellStyle name="_Percent 6 2 4" xfId="42327" xr:uid="{00000000-0005-0000-0000-0000F00A0000}"/>
    <cellStyle name="_Percent 6 3" xfId="42328" xr:uid="{00000000-0005-0000-0000-0000F10A0000}"/>
    <cellStyle name="_Percent 6 3 2" xfId="42329" xr:uid="{00000000-0005-0000-0000-0000F20A0000}"/>
    <cellStyle name="_Percent 6 3 2 2" xfId="42330" xr:uid="{00000000-0005-0000-0000-0000F30A0000}"/>
    <cellStyle name="_Percent 6 3 3" xfId="42331" xr:uid="{00000000-0005-0000-0000-0000F40A0000}"/>
    <cellStyle name="_Percent 6 4" xfId="42332" xr:uid="{00000000-0005-0000-0000-0000F50A0000}"/>
    <cellStyle name="_Percent 6 4 2" xfId="42333" xr:uid="{00000000-0005-0000-0000-0000F60A0000}"/>
    <cellStyle name="_Percent 6 5" xfId="42334" xr:uid="{00000000-0005-0000-0000-0000F70A0000}"/>
    <cellStyle name="_Percent 7" xfId="42335" xr:uid="{00000000-0005-0000-0000-0000F80A0000}"/>
    <cellStyle name="_Percent 7 2" xfId="42336" xr:uid="{00000000-0005-0000-0000-0000F90A0000}"/>
    <cellStyle name="_Percent 7 2 2" xfId="42337" xr:uid="{00000000-0005-0000-0000-0000FA0A0000}"/>
    <cellStyle name="_Percent 7 2 2 2" xfId="42338" xr:uid="{00000000-0005-0000-0000-0000FB0A0000}"/>
    <cellStyle name="_Percent 7 2 3" xfId="42339" xr:uid="{00000000-0005-0000-0000-0000FC0A0000}"/>
    <cellStyle name="_Percent 7 3" xfId="42340" xr:uid="{00000000-0005-0000-0000-0000FD0A0000}"/>
    <cellStyle name="_Percent 7 3 2" xfId="42341" xr:uid="{00000000-0005-0000-0000-0000FE0A0000}"/>
    <cellStyle name="_Percent 7 3 2 2" xfId="42342" xr:uid="{00000000-0005-0000-0000-0000FF0A0000}"/>
    <cellStyle name="_Percent 7 3 3" xfId="42343" xr:uid="{00000000-0005-0000-0000-0000000B0000}"/>
    <cellStyle name="_Percent 7 4" xfId="42344" xr:uid="{00000000-0005-0000-0000-0000010B0000}"/>
    <cellStyle name="_Percent 7 4 2" xfId="42345" xr:uid="{00000000-0005-0000-0000-0000020B0000}"/>
    <cellStyle name="_Percent 7 5" xfId="42346" xr:uid="{00000000-0005-0000-0000-0000030B0000}"/>
    <cellStyle name="_Percent 8" xfId="42347" xr:uid="{00000000-0005-0000-0000-0000040B0000}"/>
    <cellStyle name="_Percent 8 2" xfId="42348" xr:uid="{00000000-0005-0000-0000-0000050B0000}"/>
    <cellStyle name="_Percent 8 2 2" xfId="42349" xr:uid="{00000000-0005-0000-0000-0000060B0000}"/>
    <cellStyle name="_Percent 8 3" xfId="42350" xr:uid="{00000000-0005-0000-0000-0000070B0000}"/>
    <cellStyle name="_Percent 9" xfId="42351" xr:uid="{00000000-0005-0000-0000-0000080B0000}"/>
    <cellStyle name="_Percent 9 2" xfId="42352" xr:uid="{00000000-0005-0000-0000-0000090B0000}"/>
    <cellStyle name="_Percent 9 2 2" xfId="42353" xr:uid="{00000000-0005-0000-0000-00000A0B0000}"/>
    <cellStyle name="_Percent 9 3" xfId="42354" xr:uid="{00000000-0005-0000-0000-00000B0B0000}"/>
    <cellStyle name="_PercentSpace" xfId="277" xr:uid="{00000000-0005-0000-0000-00000C0B0000}"/>
    <cellStyle name="_PercentSpace 10" xfId="42355" xr:uid="{00000000-0005-0000-0000-00000D0B0000}"/>
    <cellStyle name="_PercentSpace 10 2" xfId="42356" xr:uid="{00000000-0005-0000-0000-00000E0B0000}"/>
    <cellStyle name="_PercentSpace 11" xfId="42357" xr:uid="{00000000-0005-0000-0000-00000F0B0000}"/>
    <cellStyle name="_PercentSpace 12" xfId="42358" xr:uid="{00000000-0005-0000-0000-0000100B0000}"/>
    <cellStyle name="_PercentSpace 13" xfId="42359" xr:uid="{00000000-0005-0000-0000-0000110B0000}"/>
    <cellStyle name="_PercentSpace 2" xfId="278" xr:uid="{00000000-0005-0000-0000-0000120B0000}"/>
    <cellStyle name="_PercentSpace 2 2" xfId="12340" xr:uid="{00000000-0005-0000-0000-0000130B0000}"/>
    <cellStyle name="_PercentSpace 2 2 2" xfId="42360" xr:uid="{00000000-0005-0000-0000-0000140B0000}"/>
    <cellStyle name="_PercentSpace 2 2 2 2" xfId="42361" xr:uid="{00000000-0005-0000-0000-0000150B0000}"/>
    <cellStyle name="_PercentSpace 2 2 2 2 2" xfId="42362" xr:uid="{00000000-0005-0000-0000-0000160B0000}"/>
    <cellStyle name="_PercentSpace 2 2 2 3" xfId="42363" xr:uid="{00000000-0005-0000-0000-0000170B0000}"/>
    <cellStyle name="_PercentSpace 2 2 3" xfId="42364" xr:uid="{00000000-0005-0000-0000-0000180B0000}"/>
    <cellStyle name="_PercentSpace 2 2 3 2" xfId="42365" xr:uid="{00000000-0005-0000-0000-0000190B0000}"/>
    <cellStyle name="_PercentSpace 2 2 4" xfId="42366" xr:uid="{00000000-0005-0000-0000-00001A0B0000}"/>
    <cellStyle name="_PercentSpace 2 3" xfId="37156" xr:uid="{00000000-0005-0000-0000-00001B0B0000}"/>
    <cellStyle name="_PercentSpace 2 3 2" xfId="42367" xr:uid="{00000000-0005-0000-0000-00001C0B0000}"/>
    <cellStyle name="_PercentSpace 2 3 2 2" xfId="42368" xr:uid="{00000000-0005-0000-0000-00001D0B0000}"/>
    <cellStyle name="_PercentSpace 2 3 3" xfId="42369" xr:uid="{00000000-0005-0000-0000-00001E0B0000}"/>
    <cellStyle name="_PercentSpace 2 4" xfId="42370" xr:uid="{00000000-0005-0000-0000-00001F0B0000}"/>
    <cellStyle name="_PercentSpace 2 4 2" xfId="42371" xr:uid="{00000000-0005-0000-0000-0000200B0000}"/>
    <cellStyle name="_PercentSpace 2 4 2 2" xfId="42372" xr:uid="{00000000-0005-0000-0000-0000210B0000}"/>
    <cellStyle name="_PercentSpace 2 4 3" xfId="42373" xr:uid="{00000000-0005-0000-0000-0000220B0000}"/>
    <cellStyle name="_PercentSpace 2 5" xfId="42374" xr:uid="{00000000-0005-0000-0000-0000230B0000}"/>
    <cellStyle name="_PercentSpace 2 5 2" xfId="42375" xr:uid="{00000000-0005-0000-0000-0000240B0000}"/>
    <cellStyle name="_PercentSpace 2 6" xfId="42376"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7" xr:uid="{00000000-0005-0000-0000-0000290B0000}"/>
    <cellStyle name="_PercentSpace 3 2 3" xfId="42378" xr:uid="{00000000-0005-0000-0000-00002A0B0000}"/>
    <cellStyle name="_PercentSpace 3 3" xfId="12344" xr:uid="{00000000-0005-0000-0000-00002B0B0000}"/>
    <cellStyle name="_PercentSpace 3 3 2" xfId="42379" xr:uid="{00000000-0005-0000-0000-00002C0B0000}"/>
    <cellStyle name="_PercentSpace 3 3 3" xfId="42380" xr:uid="{00000000-0005-0000-0000-00002D0B0000}"/>
    <cellStyle name="_PercentSpace 3 3 4" xfId="42381" xr:uid="{00000000-0005-0000-0000-00002E0B0000}"/>
    <cellStyle name="_PercentSpace 3 4" xfId="37157" xr:uid="{00000000-0005-0000-0000-00002F0B0000}"/>
    <cellStyle name="_PercentSpace 4" xfId="12345" xr:uid="{00000000-0005-0000-0000-0000300B0000}"/>
    <cellStyle name="_PercentSpace 4 2" xfId="12346" xr:uid="{00000000-0005-0000-0000-0000310B0000}"/>
    <cellStyle name="_PercentSpace 4 2 2" xfId="42382" xr:uid="{00000000-0005-0000-0000-0000320B0000}"/>
    <cellStyle name="_PercentSpace 4 2 2 2" xfId="42383" xr:uid="{00000000-0005-0000-0000-0000330B0000}"/>
    <cellStyle name="_PercentSpace 4 2 2 2 2" xfId="42384" xr:uid="{00000000-0005-0000-0000-0000340B0000}"/>
    <cellStyle name="_PercentSpace 4 2 2 3" xfId="42385" xr:uid="{00000000-0005-0000-0000-0000350B0000}"/>
    <cellStyle name="_PercentSpace 4 2 3" xfId="42386" xr:uid="{00000000-0005-0000-0000-0000360B0000}"/>
    <cellStyle name="_PercentSpace 4 2 3 2" xfId="42387" xr:uid="{00000000-0005-0000-0000-0000370B0000}"/>
    <cellStyle name="_PercentSpace 4 2 4" xfId="42388" xr:uid="{00000000-0005-0000-0000-0000380B0000}"/>
    <cellStyle name="_PercentSpace 4 3" xfId="37158" xr:uid="{00000000-0005-0000-0000-0000390B0000}"/>
    <cellStyle name="_PercentSpace 4 3 2" xfId="42389" xr:uid="{00000000-0005-0000-0000-00003A0B0000}"/>
    <cellStyle name="_PercentSpace 4 3 2 2" xfId="42390" xr:uid="{00000000-0005-0000-0000-00003B0B0000}"/>
    <cellStyle name="_PercentSpace 4 3 3" xfId="42391" xr:uid="{00000000-0005-0000-0000-00003C0B0000}"/>
    <cellStyle name="_PercentSpace 4 4" xfId="42392" xr:uid="{00000000-0005-0000-0000-00003D0B0000}"/>
    <cellStyle name="_PercentSpace 4 4 2" xfId="42393" xr:uid="{00000000-0005-0000-0000-00003E0B0000}"/>
    <cellStyle name="_PercentSpace 4 5" xfId="42394" xr:uid="{00000000-0005-0000-0000-00003F0B0000}"/>
    <cellStyle name="_PercentSpace 5" xfId="37159" xr:uid="{00000000-0005-0000-0000-0000400B0000}"/>
    <cellStyle name="_PercentSpace 5 2" xfId="42395" xr:uid="{00000000-0005-0000-0000-0000410B0000}"/>
    <cellStyle name="_PercentSpace 5 2 2" xfId="42396" xr:uid="{00000000-0005-0000-0000-0000420B0000}"/>
    <cellStyle name="_PercentSpace 5 2 2 2" xfId="42397" xr:uid="{00000000-0005-0000-0000-0000430B0000}"/>
    <cellStyle name="_PercentSpace 5 2 2 2 2" xfId="42398" xr:uid="{00000000-0005-0000-0000-0000440B0000}"/>
    <cellStyle name="_PercentSpace 5 2 2 3" xfId="42399" xr:uid="{00000000-0005-0000-0000-0000450B0000}"/>
    <cellStyle name="_PercentSpace 5 2 3" xfId="42400" xr:uid="{00000000-0005-0000-0000-0000460B0000}"/>
    <cellStyle name="_PercentSpace 5 2 3 2" xfId="42401" xr:uid="{00000000-0005-0000-0000-0000470B0000}"/>
    <cellStyle name="_PercentSpace 5 2 4" xfId="42402" xr:uid="{00000000-0005-0000-0000-0000480B0000}"/>
    <cellStyle name="_PercentSpace 5 3" xfId="42403" xr:uid="{00000000-0005-0000-0000-0000490B0000}"/>
    <cellStyle name="_PercentSpace 5 3 2" xfId="42404" xr:uid="{00000000-0005-0000-0000-00004A0B0000}"/>
    <cellStyle name="_PercentSpace 5 3 2 2" xfId="42405" xr:uid="{00000000-0005-0000-0000-00004B0B0000}"/>
    <cellStyle name="_PercentSpace 5 3 3" xfId="42406" xr:uid="{00000000-0005-0000-0000-00004C0B0000}"/>
    <cellStyle name="_PercentSpace 5 4" xfId="42407" xr:uid="{00000000-0005-0000-0000-00004D0B0000}"/>
    <cellStyle name="_PercentSpace 5 4 2" xfId="42408" xr:uid="{00000000-0005-0000-0000-00004E0B0000}"/>
    <cellStyle name="_PercentSpace 5 5" xfId="42409" xr:uid="{00000000-0005-0000-0000-00004F0B0000}"/>
    <cellStyle name="_PercentSpace 6" xfId="42410" xr:uid="{00000000-0005-0000-0000-0000500B0000}"/>
    <cellStyle name="_PercentSpace 6 2" xfId="42411" xr:uid="{00000000-0005-0000-0000-0000510B0000}"/>
    <cellStyle name="_PercentSpace 6 2 2" xfId="42412" xr:uid="{00000000-0005-0000-0000-0000520B0000}"/>
    <cellStyle name="_PercentSpace 6 2 2 2" xfId="42413" xr:uid="{00000000-0005-0000-0000-0000530B0000}"/>
    <cellStyle name="_PercentSpace 6 2 2 2 2" xfId="42414" xr:uid="{00000000-0005-0000-0000-0000540B0000}"/>
    <cellStyle name="_PercentSpace 6 2 2 3" xfId="42415" xr:uid="{00000000-0005-0000-0000-0000550B0000}"/>
    <cellStyle name="_PercentSpace 6 2 3" xfId="42416" xr:uid="{00000000-0005-0000-0000-0000560B0000}"/>
    <cellStyle name="_PercentSpace 6 2 3 2" xfId="42417" xr:uid="{00000000-0005-0000-0000-0000570B0000}"/>
    <cellStyle name="_PercentSpace 6 2 4" xfId="42418" xr:uid="{00000000-0005-0000-0000-0000580B0000}"/>
    <cellStyle name="_PercentSpace 6 3" xfId="42419" xr:uid="{00000000-0005-0000-0000-0000590B0000}"/>
    <cellStyle name="_PercentSpace 6 3 2" xfId="42420" xr:uid="{00000000-0005-0000-0000-00005A0B0000}"/>
    <cellStyle name="_PercentSpace 6 3 2 2" xfId="42421" xr:uid="{00000000-0005-0000-0000-00005B0B0000}"/>
    <cellStyle name="_PercentSpace 6 3 3" xfId="42422" xr:uid="{00000000-0005-0000-0000-00005C0B0000}"/>
    <cellStyle name="_PercentSpace 6 4" xfId="42423" xr:uid="{00000000-0005-0000-0000-00005D0B0000}"/>
    <cellStyle name="_PercentSpace 6 4 2" xfId="42424" xr:uid="{00000000-0005-0000-0000-00005E0B0000}"/>
    <cellStyle name="_PercentSpace 6 5" xfId="42425" xr:uid="{00000000-0005-0000-0000-00005F0B0000}"/>
    <cellStyle name="_PercentSpace 7" xfId="42426" xr:uid="{00000000-0005-0000-0000-0000600B0000}"/>
    <cellStyle name="_PercentSpace 7 2" xfId="42427" xr:uid="{00000000-0005-0000-0000-0000610B0000}"/>
    <cellStyle name="_PercentSpace 7 2 2" xfId="42428" xr:uid="{00000000-0005-0000-0000-0000620B0000}"/>
    <cellStyle name="_PercentSpace 7 2 2 2" xfId="42429" xr:uid="{00000000-0005-0000-0000-0000630B0000}"/>
    <cellStyle name="_PercentSpace 7 2 3" xfId="42430" xr:uid="{00000000-0005-0000-0000-0000640B0000}"/>
    <cellStyle name="_PercentSpace 7 3" xfId="42431" xr:uid="{00000000-0005-0000-0000-0000650B0000}"/>
    <cellStyle name="_PercentSpace 7 3 2" xfId="42432" xr:uid="{00000000-0005-0000-0000-0000660B0000}"/>
    <cellStyle name="_PercentSpace 7 3 2 2" xfId="42433" xr:uid="{00000000-0005-0000-0000-0000670B0000}"/>
    <cellStyle name="_PercentSpace 7 3 3" xfId="42434" xr:uid="{00000000-0005-0000-0000-0000680B0000}"/>
    <cellStyle name="_PercentSpace 7 4" xfId="42435" xr:uid="{00000000-0005-0000-0000-0000690B0000}"/>
    <cellStyle name="_PercentSpace 7 4 2" xfId="42436" xr:uid="{00000000-0005-0000-0000-00006A0B0000}"/>
    <cellStyle name="_PercentSpace 7 5" xfId="42437" xr:uid="{00000000-0005-0000-0000-00006B0B0000}"/>
    <cellStyle name="_PercentSpace 8" xfId="42438" xr:uid="{00000000-0005-0000-0000-00006C0B0000}"/>
    <cellStyle name="_PercentSpace 8 2" xfId="42439" xr:uid="{00000000-0005-0000-0000-00006D0B0000}"/>
    <cellStyle name="_PercentSpace 8 2 2" xfId="42440" xr:uid="{00000000-0005-0000-0000-00006E0B0000}"/>
    <cellStyle name="_PercentSpace 8 3" xfId="42441" xr:uid="{00000000-0005-0000-0000-00006F0B0000}"/>
    <cellStyle name="_PercentSpace 9" xfId="42442" xr:uid="{00000000-0005-0000-0000-0000700B0000}"/>
    <cellStyle name="_PercentSpace 9 2" xfId="42443" xr:uid="{00000000-0005-0000-0000-0000710B0000}"/>
    <cellStyle name="_PercentSpace 9 2 2" xfId="42444" xr:uid="{00000000-0005-0000-0000-0000720B0000}"/>
    <cellStyle name="_PercentSpace 9 3" xfId="42445" xr:uid="{00000000-0005-0000-0000-0000730B0000}"/>
    <cellStyle name="_PercentSpace_Bal Sheet, P&amp;L v4" xfId="279" xr:uid="{00000000-0005-0000-0000-0000740B0000}"/>
    <cellStyle name="_PercentSpace_Bal Sheet, P&amp;L v4 2" xfId="42446" xr:uid="{00000000-0005-0000-0000-0000750B0000}"/>
    <cellStyle name="_PercentSpace_Market Cap" xfId="280" xr:uid="{00000000-0005-0000-0000-0000760B0000}"/>
    <cellStyle name="_PercentSpace_Market Cap 10" xfId="42447" xr:uid="{00000000-0005-0000-0000-0000770B0000}"/>
    <cellStyle name="_PercentSpace_Market Cap 10 2" xfId="42448" xr:uid="{00000000-0005-0000-0000-0000780B0000}"/>
    <cellStyle name="_PercentSpace_Market Cap 11" xfId="42449" xr:uid="{00000000-0005-0000-0000-0000790B0000}"/>
    <cellStyle name="_PercentSpace_Market Cap 12" xfId="42450" xr:uid="{00000000-0005-0000-0000-00007A0B0000}"/>
    <cellStyle name="_PercentSpace_Market Cap 13" xfId="42451" xr:uid="{00000000-0005-0000-0000-00007B0B0000}"/>
    <cellStyle name="_PercentSpace_Market Cap 2" xfId="281" xr:uid="{00000000-0005-0000-0000-00007C0B0000}"/>
    <cellStyle name="_PercentSpace_Market Cap 2 2" xfId="12347" xr:uid="{00000000-0005-0000-0000-00007D0B0000}"/>
    <cellStyle name="_PercentSpace_Market Cap 2 2 2" xfId="42452" xr:uid="{00000000-0005-0000-0000-00007E0B0000}"/>
    <cellStyle name="_PercentSpace_Market Cap 2 2 2 2" xfId="42453" xr:uid="{00000000-0005-0000-0000-00007F0B0000}"/>
    <cellStyle name="_PercentSpace_Market Cap 2 2 2 2 2" xfId="42454" xr:uid="{00000000-0005-0000-0000-0000800B0000}"/>
    <cellStyle name="_PercentSpace_Market Cap 2 2 2 3" xfId="42455" xr:uid="{00000000-0005-0000-0000-0000810B0000}"/>
    <cellStyle name="_PercentSpace_Market Cap 2 2 3" xfId="42456" xr:uid="{00000000-0005-0000-0000-0000820B0000}"/>
    <cellStyle name="_PercentSpace_Market Cap 2 2 3 2" xfId="42457" xr:uid="{00000000-0005-0000-0000-0000830B0000}"/>
    <cellStyle name="_PercentSpace_Market Cap 2 2 4" xfId="42458" xr:uid="{00000000-0005-0000-0000-0000840B0000}"/>
    <cellStyle name="_PercentSpace_Market Cap 2 3" xfId="37160" xr:uid="{00000000-0005-0000-0000-0000850B0000}"/>
    <cellStyle name="_PercentSpace_Market Cap 2 3 2" xfId="42459" xr:uid="{00000000-0005-0000-0000-0000860B0000}"/>
    <cellStyle name="_PercentSpace_Market Cap 2 3 2 2" xfId="42460" xr:uid="{00000000-0005-0000-0000-0000870B0000}"/>
    <cellStyle name="_PercentSpace_Market Cap 2 3 3" xfId="42461" xr:uid="{00000000-0005-0000-0000-0000880B0000}"/>
    <cellStyle name="_PercentSpace_Market Cap 2 4" xfId="42462" xr:uid="{00000000-0005-0000-0000-0000890B0000}"/>
    <cellStyle name="_PercentSpace_Market Cap 2 4 2" xfId="42463" xr:uid="{00000000-0005-0000-0000-00008A0B0000}"/>
    <cellStyle name="_PercentSpace_Market Cap 2 4 2 2" xfId="42464" xr:uid="{00000000-0005-0000-0000-00008B0B0000}"/>
    <cellStyle name="_PercentSpace_Market Cap 2 4 3" xfId="42465" xr:uid="{00000000-0005-0000-0000-00008C0B0000}"/>
    <cellStyle name="_PercentSpace_Market Cap 2 5" xfId="42466" xr:uid="{00000000-0005-0000-0000-00008D0B0000}"/>
    <cellStyle name="_PercentSpace_Market Cap 2 5 2" xfId="42467" xr:uid="{00000000-0005-0000-0000-00008E0B0000}"/>
    <cellStyle name="_PercentSpace_Market Cap 2 6" xfId="42468"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69" xr:uid="{00000000-0005-0000-0000-0000930B0000}"/>
    <cellStyle name="_PercentSpace_Market Cap 3 2 3" xfId="42470" xr:uid="{00000000-0005-0000-0000-0000940B0000}"/>
    <cellStyle name="_PercentSpace_Market Cap 3 3" xfId="12351" xr:uid="{00000000-0005-0000-0000-0000950B0000}"/>
    <cellStyle name="_PercentSpace_Market Cap 3 3 2" xfId="42471" xr:uid="{00000000-0005-0000-0000-0000960B0000}"/>
    <cellStyle name="_PercentSpace_Market Cap 3 3 3" xfId="42472" xr:uid="{00000000-0005-0000-0000-0000970B0000}"/>
    <cellStyle name="_PercentSpace_Market Cap 3 3 4" xfId="42473" xr:uid="{00000000-0005-0000-0000-0000980B0000}"/>
    <cellStyle name="_PercentSpace_Market Cap 3 4" xfId="37161" xr:uid="{00000000-0005-0000-0000-0000990B0000}"/>
    <cellStyle name="_PercentSpace_Market Cap 4" xfId="12352" xr:uid="{00000000-0005-0000-0000-00009A0B0000}"/>
    <cellStyle name="_PercentSpace_Market Cap 4 2" xfId="12353" xr:uid="{00000000-0005-0000-0000-00009B0B0000}"/>
    <cellStyle name="_PercentSpace_Market Cap 4 2 2" xfId="42474" xr:uid="{00000000-0005-0000-0000-00009C0B0000}"/>
    <cellStyle name="_PercentSpace_Market Cap 4 2 2 2" xfId="42475" xr:uid="{00000000-0005-0000-0000-00009D0B0000}"/>
    <cellStyle name="_PercentSpace_Market Cap 4 2 2 2 2" xfId="42476" xr:uid="{00000000-0005-0000-0000-00009E0B0000}"/>
    <cellStyle name="_PercentSpace_Market Cap 4 2 2 3" xfId="42477" xr:uid="{00000000-0005-0000-0000-00009F0B0000}"/>
    <cellStyle name="_PercentSpace_Market Cap 4 2 3" xfId="42478" xr:uid="{00000000-0005-0000-0000-0000A00B0000}"/>
    <cellStyle name="_PercentSpace_Market Cap 4 2 3 2" xfId="42479" xr:uid="{00000000-0005-0000-0000-0000A10B0000}"/>
    <cellStyle name="_PercentSpace_Market Cap 4 2 4" xfId="42480" xr:uid="{00000000-0005-0000-0000-0000A20B0000}"/>
    <cellStyle name="_PercentSpace_Market Cap 4 3" xfId="37162" xr:uid="{00000000-0005-0000-0000-0000A30B0000}"/>
    <cellStyle name="_PercentSpace_Market Cap 4 3 2" xfId="42481" xr:uid="{00000000-0005-0000-0000-0000A40B0000}"/>
    <cellStyle name="_PercentSpace_Market Cap 4 3 2 2" xfId="42482" xr:uid="{00000000-0005-0000-0000-0000A50B0000}"/>
    <cellStyle name="_PercentSpace_Market Cap 4 3 3" xfId="42483" xr:uid="{00000000-0005-0000-0000-0000A60B0000}"/>
    <cellStyle name="_PercentSpace_Market Cap 4 4" xfId="42484" xr:uid="{00000000-0005-0000-0000-0000A70B0000}"/>
    <cellStyle name="_PercentSpace_Market Cap 4 4 2" xfId="42485" xr:uid="{00000000-0005-0000-0000-0000A80B0000}"/>
    <cellStyle name="_PercentSpace_Market Cap 4 5" xfId="42486" xr:uid="{00000000-0005-0000-0000-0000A90B0000}"/>
    <cellStyle name="_PercentSpace_Market Cap 5" xfId="37163" xr:uid="{00000000-0005-0000-0000-0000AA0B0000}"/>
    <cellStyle name="_PercentSpace_Market Cap 5 2" xfId="42487" xr:uid="{00000000-0005-0000-0000-0000AB0B0000}"/>
    <cellStyle name="_PercentSpace_Market Cap 5 2 2" xfId="42488" xr:uid="{00000000-0005-0000-0000-0000AC0B0000}"/>
    <cellStyle name="_PercentSpace_Market Cap 5 2 2 2" xfId="42489" xr:uid="{00000000-0005-0000-0000-0000AD0B0000}"/>
    <cellStyle name="_PercentSpace_Market Cap 5 2 2 2 2" xfId="42490" xr:uid="{00000000-0005-0000-0000-0000AE0B0000}"/>
    <cellStyle name="_PercentSpace_Market Cap 5 2 2 3" xfId="42491" xr:uid="{00000000-0005-0000-0000-0000AF0B0000}"/>
    <cellStyle name="_PercentSpace_Market Cap 5 2 3" xfId="42492" xr:uid="{00000000-0005-0000-0000-0000B00B0000}"/>
    <cellStyle name="_PercentSpace_Market Cap 5 2 3 2" xfId="42493" xr:uid="{00000000-0005-0000-0000-0000B10B0000}"/>
    <cellStyle name="_PercentSpace_Market Cap 5 2 4" xfId="42494" xr:uid="{00000000-0005-0000-0000-0000B20B0000}"/>
    <cellStyle name="_PercentSpace_Market Cap 5 3" xfId="42495" xr:uid="{00000000-0005-0000-0000-0000B30B0000}"/>
    <cellStyle name="_PercentSpace_Market Cap 5 3 2" xfId="42496" xr:uid="{00000000-0005-0000-0000-0000B40B0000}"/>
    <cellStyle name="_PercentSpace_Market Cap 5 3 2 2" xfId="42497" xr:uid="{00000000-0005-0000-0000-0000B50B0000}"/>
    <cellStyle name="_PercentSpace_Market Cap 5 3 3" xfId="42498" xr:uid="{00000000-0005-0000-0000-0000B60B0000}"/>
    <cellStyle name="_PercentSpace_Market Cap 5 4" xfId="42499" xr:uid="{00000000-0005-0000-0000-0000B70B0000}"/>
    <cellStyle name="_PercentSpace_Market Cap 5 4 2" xfId="42500" xr:uid="{00000000-0005-0000-0000-0000B80B0000}"/>
    <cellStyle name="_PercentSpace_Market Cap 5 5" xfId="42501" xr:uid="{00000000-0005-0000-0000-0000B90B0000}"/>
    <cellStyle name="_PercentSpace_Market Cap 6" xfId="42502" xr:uid="{00000000-0005-0000-0000-0000BA0B0000}"/>
    <cellStyle name="_PercentSpace_Market Cap 6 2" xfId="42503" xr:uid="{00000000-0005-0000-0000-0000BB0B0000}"/>
    <cellStyle name="_PercentSpace_Market Cap 6 2 2" xfId="42504" xr:uid="{00000000-0005-0000-0000-0000BC0B0000}"/>
    <cellStyle name="_PercentSpace_Market Cap 6 2 2 2" xfId="42505" xr:uid="{00000000-0005-0000-0000-0000BD0B0000}"/>
    <cellStyle name="_PercentSpace_Market Cap 6 2 2 2 2" xfId="42506" xr:uid="{00000000-0005-0000-0000-0000BE0B0000}"/>
    <cellStyle name="_PercentSpace_Market Cap 6 2 2 3" xfId="42507" xr:uid="{00000000-0005-0000-0000-0000BF0B0000}"/>
    <cellStyle name="_PercentSpace_Market Cap 6 2 3" xfId="42508" xr:uid="{00000000-0005-0000-0000-0000C00B0000}"/>
    <cellStyle name="_PercentSpace_Market Cap 6 2 3 2" xfId="42509" xr:uid="{00000000-0005-0000-0000-0000C10B0000}"/>
    <cellStyle name="_PercentSpace_Market Cap 6 2 4" xfId="42510" xr:uid="{00000000-0005-0000-0000-0000C20B0000}"/>
    <cellStyle name="_PercentSpace_Market Cap 6 3" xfId="42511" xr:uid="{00000000-0005-0000-0000-0000C30B0000}"/>
    <cellStyle name="_PercentSpace_Market Cap 6 3 2" xfId="42512" xr:uid="{00000000-0005-0000-0000-0000C40B0000}"/>
    <cellStyle name="_PercentSpace_Market Cap 6 3 2 2" xfId="42513" xr:uid="{00000000-0005-0000-0000-0000C50B0000}"/>
    <cellStyle name="_PercentSpace_Market Cap 6 3 3" xfId="42514" xr:uid="{00000000-0005-0000-0000-0000C60B0000}"/>
    <cellStyle name="_PercentSpace_Market Cap 6 4" xfId="42515" xr:uid="{00000000-0005-0000-0000-0000C70B0000}"/>
    <cellStyle name="_PercentSpace_Market Cap 6 4 2" xfId="42516" xr:uid="{00000000-0005-0000-0000-0000C80B0000}"/>
    <cellStyle name="_PercentSpace_Market Cap 6 5" xfId="42517" xr:uid="{00000000-0005-0000-0000-0000C90B0000}"/>
    <cellStyle name="_PercentSpace_Market Cap 7" xfId="42518" xr:uid="{00000000-0005-0000-0000-0000CA0B0000}"/>
    <cellStyle name="_PercentSpace_Market Cap 7 2" xfId="42519" xr:uid="{00000000-0005-0000-0000-0000CB0B0000}"/>
    <cellStyle name="_PercentSpace_Market Cap 7 2 2" xfId="42520" xr:uid="{00000000-0005-0000-0000-0000CC0B0000}"/>
    <cellStyle name="_PercentSpace_Market Cap 7 2 2 2" xfId="42521" xr:uid="{00000000-0005-0000-0000-0000CD0B0000}"/>
    <cellStyle name="_PercentSpace_Market Cap 7 2 3" xfId="42522" xr:uid="{00000000-0005-0000-0000-0000CE0B0000}"/>
    <cellStyle name="_PercentSpace_Market Cap 7 3" xfId="42523" xr:uid="{00000000-0005-0000-0000-0000CF0B0000}"/>
    <cellStyle name="_PercentSpace_Market Cap 7 3 2" xfId="42524" xr:uid="{00000000-0005-0000-0000-0000D00B0000}"/>
    <cellStyle name="_PercentSpace_Market Cap 7 3 2 2" xfId="42525" xr:uid="{00000000-0005-0000-0000-0000D10B0000}"/>
    <cellStyle name="_PercentSpace_Market Cap 7 3 3" xfId="42526" xr:uid="{00000000-0005-0000-0000-0000D20B0000}"/>
    <cellStyle name="_PercentSpace_Market Cap 7 4" xfId="42527" xr:uid="{00000000-0005-0000-0000-0000D30B0000}"/>
    <cellStyle name="_PercentSpace_Market Cap 7 4 2" xfId="42528" xr:uid="{00000000-0005-0000-0000-0000D40B0000}"/>
    <cellStyle name="_PercentSpace_Market Cap 7 5" xfId="42529" xr:uid="{00000000-0005-0000-0000-0000D50B0000}"/>
    <cellStyle name="_PercentSpace_Market Cap 8" xfId="42530" xr:uid="{00000000-0005-0000-0000-0000D60B0000}"/>
    <cellStyle name="_PercentSpace_Market Cap 8 2" xfId="42531" xr:uid="{00000000-0005-0000-0000-0000D70B0000}"/>
    <cellStyle name="_PercentSpace_Market Cap 8 2 2" xfId="42532" xr:uid="{00000000-0005-0000-0000-0000D80B0000}"/>
    <cellStyle name="_PercentSpace_Market Cap 8 3" xfId="42533" xr:uid="{00000000-0005-0000-0000-0000D90B0000}"/>
    <cellStyle name="_PercentSpace_Market Cap 9" xfId="42534" xr:uid="{00000000-0005-0000-0000-0000DA0B0000}"/>
    <cellStyle name="_PercentSpace_Market Cap 9 2" xfId="42535" xr:uid="{00000000-0005-0000-0000-0000DB0B0000}"/>
    <cellStyle name="_PercentSpace_Market Cap 9 2 2" xfId="42536" xr:uid="{00000000-0005-0000-0000-0000DC0B0000}"/>
    <cellStyle name="_PercentSpace_Market Cap 9 3" xfId="42537"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8"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39" xr:uid="{00000000-0005-0000-0000-0000E70B0000}"/>
    <cellStyle name="_R21 A390000 Finans 220110" xfId="12360" xr:uid="{00000000-0005-0000-0000-0000E80B0000}"/>
    <cellStyle name="_Rapport_kreditt_1004_Hilde" xfId="42540" xr:uid="{00000000-0005-0000-0000-0000E90B0000}"/>
    <cellStyle name="_Res 09 10" xfId="37164" xr:uid="{00000000-0005-0000-0000-0000EA0B0000}"/>
    <cellStyle name="_Res 09 10_Q Sum_Res N" xfId="37165"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1" xr:uid="{00000000-0005-0000-0000-0000F00B0000}"/>
    <cellStyle name="_RETAIL 2008_Kontroll ME" xfId="12365" xr:uid="{00000000-0005-0000-0000-0000F10B0000}"/>
    <cellStyle name="_RETAIL 2008_Kontroll-fane" xfId="12366" xr:uid="{00000000-0005-0000-0000-0000F20B0000}"/>
    <cellStyle name="_RETAIL 2008_Q Sum_Res N" xfId="37166" xr:uid="{00000000-0005-0000-0000-0000F30B0000}"/>
    <cellStyle name="_RETAIL 2008_Results &amp; key fig." xfId="42542"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3"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4" xr:uid="{00000000-0005-0000-0000-0000FC0B0000}"/>
    <cellStyle name="_Samleoversikt" xfId="284" xr:uid="{00000000-0005-0000-0000-0000FD0B0000}"/>
    <cellStyle name="_Samleoversikt 10" xfId="42545" xr:uid="{00000000-0005-0000-0000-0000FE0B0000}"/>
    <cellStyle name="_Samleoversikt 10 2" xfId="42546" xr:uid="{00000000-0005-0000-0000-0000FF0B0000}"/>
    <cellStyle name="_Samleoversikt 10 2 2" xfId="42547" xr:uid="{00000000-0005-0000-0000-0000000C0000}"/>
    <cellStyle name="_Samleoversikt 10 2 2 2" xfId="42548" xr:uid="{00000000-0005-0000-0000-0000010C0000}"/>
    <cellStyle name="_Samleoversikt 10 2 3" xfId="42549" xr:uid="{00000000-0005-0000-0000-0000020C0000}"/>
    <cellStyle name="_Samleoversikt 10 2 3 2" xfId="42550" xr:uid="{00000000-0005-0000-0000-0000030C0000}"/>
    <cellStyle name="_Samleoversikt 10 2 4" xfId="42551" xr:uid="{00000000-0005-0000-0000-0000040C0000}"/>
    <cellStyle name="_Samleoversikt 10 3" xfId="42552" xr:uid="{00000000-0005-0000-0000-0000050C0000}"/>
    <cellStyle name="_Samleoversikt 10 3 2" xfId="42553" xr:uid="{00000000-0005-0000-0000-0000060C0000}"/>
    <cellStyle name="_Samleoversikt 10 4" xfId="42554" xr:uid="{00000000-0005-0000-0000-0000070C0000}"/>
    <cellStyle name="_Samleoversikt 10 4 2" xfId="42555" xr:uid="{00000000-0005-0000-0000-0000080C0000}"/>
    <cellStyle name="_Samleoversikt 10 5" xfId="42556" xr:uid="{00000000-0005-0000-0000-0000090C0000}"/>
    <cellStyle name="_Samleoversikt 11" xfId="42557" xr:uid="{00000000-0005-0000-0000-00000A0C0000}"/>
    <cellStyle name="_Samleoversikt 11 2" xfId="42558" xr:uid="{00000000-0005-0000-0000-00000B0C0000}"/>
    <cellStyle name="_Samleoversikt 11 2 2" xfId="42559" xr:uid="{00000000-0005-0000-0000-00000C0C0000}"/>
    <cellStyle name="_Samleoversikt 11 3" xfId="42560" xr:uid="{00000000-0005-0000-0000-00000D0C0000}"/>
    <cellStyle name="_Samleoversikt 11 3 2" xfId="42561" xr:uid="{00000000-0005-0000-0000-00000E0C0000}"/>
    <cellStyle name="_Samleoversikt 11 4" xfId="42562" xr:uid="{00000000-0005-0000-0000-00000F0C0000}"/>
    <cellStyle name="_Samleoversikt 12" xfId="42563" xr:uid="{00000000-0005-0000-0000-0000100C0000}"/>
    <cellStyle name="_Samleoversikt 12 2" xfId="42564" xr:uid="{00000000-0005-0000-0000-0000110C0000}"/>
    <cellStyle name="_Samleoversikt 12 2 2" xfId="42565" xr:uid="{00000000-0005-0000-0000-0000120C0000}"/>
    <cellStyle name="_Samleoversikt 12 3" xfId="42566" xr:uid="{00000000-0005-0000-0000-0000130C0000}"/>
    <cellStyle name="_Samleoversikt 13" xfId="42567" xr:uid="{00000000-0005-0000-0000-0000140C0000}"/>
    <cellStyle name="_Samleoversikt 13 2" xfId="42568" xr:uid="{00000000-0005-0000-0000-0000150C0000}"/>
    <cellStyle name="_Samleoversikt 13 2 2" xfId="42569" xr:uid="{00000000-0005-0000-0000-0000160C0000}"/>
    <cellStyle name="_Samleoversikt 13 2 3" xfId="42570" xr:uid="{00000000-0005-0000-0000-0000170C0000}"/>
    <cellStyle name="_Samleoversikt 14" xfId="42571" xr:uid="{00000000-0005-0000-0000-0000180C0000}"/>
    <cellStyle name="_Samleoversikt 14 2" xfId="42572" xr:uid="{00000000-0005-0000-0000-0000190C0000}"/>
    <cellStyle name="_Samleoversikt 14 3" xfId="42573" xr:uid="{00000000-0005-0000-0000-00001A0C0000}"/>
    <cellStyle name="_Samleoversikt 15" xfId="42574" xr:uid="{00000000-0005-0000-0000-00001B0C0000}"/>
    <cellStyle name="_Samleoversikt 15 2" xfId="42575" xr:uid="{00000000-0005-0000-0000-00001C0C0000}"/>
    <cellStyle name="_Samleoversikt 16" xfId="42576" xr:uid="{00000000-0005-0000-0000-00001D0C0000}"/>
    <cellStyle name="_Samleoversikt 16 2" xfId="42577" xr:uid="{00000000-0005-0000-0000-00001E0C0000}"/>
    <cellStyle name="_Samleoversikt 16 3" xfId="42578" xr:uid="{00000000-0005-0000-0000-00001F0C0000}"/>
    <cellStyle name="_Samleoversikt 17" xfId="42579" xr:uid="{00000000-0005-0000-0000-0000200C0000}"/>
    <cellStyle name="_Samleoversikt 17 2" xfId="42580" xr:uid="{00000000-0005-0000-0000-0000210C0000}"/>
    <cellStyle name="_Samleoversikt 17 3" xfId="42581" xr:uid="{00000000-0005-0000-0000-0000220C0000}"/>
    <cellStyle name="_Samleoversikt 18" xfId="42582" xr:uid="{00000000-0005-0000-0000-0000230C0000}"/>
    <cellStyle name="_Samleoversikt 18 2" xfId="42583" xr:uid="{00000000-0005-0000-0000-0000240C0000}"/>
    <cellStyle name="_Samleoversikt 19" xfId="42584" xr:uid="{00000000-0005-0000-0000-0000250C0000}"/>
    <cellStyle name="_Samleoversikt 2" xfId="285" xr:uid="{00000000-0005-0000-0000-0000260C0000}"/>
    <cellStyle name="_Samleoversikt 2 2" xfId="37167" xr:uid="{00000000-0005-0000-0000-0000270C0000}"/>
    <cellStyle name="_Samleoversikt 2 2 2" xfId="42585" xr:uid="{00000000-0005-0000-0000-0000280C0000}"/>
    <cellStyle name="_Samleoversikt 2 2 2 2" xfId="42586" xr:uid="{00000000-0005-0000-0000-0000290C0000}"/>
    <cellStyle name="_Samleoversikt 2 2 2 2 2" xfId="42587" xr:uid="{00000000-0005-0000-0000-00002A0C0000}"/>
    <cellStyle name="_Samleoversikt 2 2 2 2 2 2" xfId="42588" xr:uid="{00000000-0005-0000-0000-00002B0C0000}"/>
    <cellStyle name="_Samleoversikt 2 2 2 2 2 2 2" xfId="42589" xr:uid="{00000000-0005-0000-0000-00002C0C0000}"/>
    <cellStyle name="_Samleoversikt 2 2 2 2 2 3" xfId="42590" xr:uid="{00000000-0005-0000-0000-00002D0C0000}"/>
    <cellStyle name="_Samleoversikt 2 2 2 2 3" xfId="42591" xr:uid="{00000000-0005-0000-0000-00002E0C0000}"/>
    <cellStyle name="_Samleoversikt 2 2 2 2 3 2" xfId="42592" xr:uid="{00000000-0005-0000-0000-00002F0C0000}"/>
    <cellStyle name="_Samleoversikt 2 2 2 2 4" xfId="42593" xr:uid="{00000000-0005-0000-0000-0000300C0000}"/>
    <cellStyle name="_Samleoversikt 2 2 2 3" xfId="42594" xr:uid="{00000000-0005-0000-0000-0000310C0000}"/>
    <cellStyle name="_Samleoversikt 2 2 2 3 2" xfId="42595" xr:uid="{00000000-0005-0000-0000-0000320C0000}"/>
    <cellStyle name="_Samleoversikt 2 2 2 3 2 2" xfId="42596" xr:uid="{00000000-0005-0000-0000-0000330C0000}"/>
    <cellStyle name="_Samleoversikt 2 2 2 3 3" xfId="42597" xr:uid="{00000000-0005-0000-0000-0000340C0000}"/>
    <cellStyle name="_Samleoversikt 2 2 2 4" xfId="42598" xr:uid="{00000000-0005-0000-0000-0000350C0000}"/>
    <cellStyle name="_Samleoversikt 2 2 2 4 2" xfId="42599" xr:uid="{00000000-0005-0000-0000-0000360C0000}"/>
    <cellStyle name="_Samleoversikt 2 2 2 5" xfId="42600" xr:uid="{00000000-0005-0000-0000-0000370C0000}"/>
    <cellStyle name="_Samleoversikt 2 2 3" xfId="42601" xr:uid="{00000000-0005-0000-0000-0000380C0000}"/>
    <cellStyle name="_Samleoversikt 2 2 3 2" xfId="42602" xr:uid="{00000000-0005-0000-0000-0000390C0000}"/>
    <cellStyle name="_Samleoversikt 2 2 3 2 2" xfId="42603" xr:uid="{00000000-0005-0000-0000-00003A0C0000}"/>
    <cellStyle name="_Samleoversikt 2 2 3 2 2 2" xfId="42604" xr:uid="{00000000-0005-0000-0000-00003B0C0000}"/>
    <cellStyle name="_Samleoversikt 2 2 3 2 3" xfId="42605" xr:uid="{00000000-0005-0000-0000-00003C0C0000}"/>
    <cellStyle name="_Samleoversikt 2 2 3 3" xfId="42606" xr:uid="{00000000-0005-0000-0000-00003D0C0000}"/>
    <cellStyle name="_Samleoversikt 2 2 3 3 2" xfId="42607" xr:uid="{00000000-0005-0000-0000-00003E0C0000}"/>
    <cellStyle name="_Samleoversikt 2 2 3 4" xfId="42608" xr:uid="{00000000-0005-0000-0000-00003F0C0000}"/>
    <cellStyle name="_Samleoversikt 2 2 4" xfId="42609" xr:uid="{00000000-0005-0000-0000-0000400C0000}"/>
    <cellStyle name="_Samleoversikt 2 2 4 2" xfId="42610" xr:uid="{00000000-0005-0000-0000-0000410C0000}"/>
    <cellStyle name="_Samleoversikt 2 2 4 2 2" xfId="42611" xr:uid="{00000000-0005-0000-0000-0000420C0000}"/>
    <cellStyle name="_Samleoversikt 2 2 4 3" xfId="42612" xr:uid="{00000000-0005-0000-0000-0000430C0000}"/>
    <cellStyle name="_Samleoversikt 2 2 5" xfId="42613" xr:uid="{00000000-0005-0000-0000-0000440C0000}"/>
    <cellStyle name="_Samleoversikt 2 2 5 2" xfId="42614" xr:uid="{00000000-0005-0000-0000-0000450C0000}"/>
    <cellStyle name="_Samleoversikt 2 2 6" xfId="42615" xr:uid="{00000000-0005-0000-0000-0000460C0000}"/>
    <cellStyle name="_Samleoversikt 2 3" xfId="42616" xr:uid="{00000000-0005-0000-0000-0000470C0000}"/>
    <cellStyle name="_Samleoversikt 2 3 2" xfId="42617" xr:uid="{00000000-0005-0000-0000-0000480C0000}"/>
    <cellStyle name="_Samleoversikt 2 3 2 2" xfId="42618" xr:uid="{00000000-0005-0000-0000-0000490C0000}"/>
    <cellStyle name="_Samleoversikt 2 3 2 2 2" xfId="42619" xr:uid="{00000000-0005-0000-0000-00004A0C0000}"/>
    <cellStyle name="_Samleoversikt 2 3 2 2 2 2" xfId="42620" xr:uid="{00000000-0005-0000-0000-00004B0C0000}"/>
    <cellStyle name="_Samleoversikt 2 3 2 2 3" xfId="42621" xr:uid="{00000000-0005-0000-0000-00004C0C0000}"/>
    <cellStyle name="_Samleoversikt 2 3 2 3" xfId="42622" xr:uid="{00000000-0005-0000-0000-00004D0C0000}"/>
    <cellStyle name="_Samleoversikt 2 3 2 3 2" xfId="42623" xr:uid="{00000000-0005-0000-0000-00004E0C0000}"/>
    <cellStyle name="_Samleoversikt 2 3 2 4" xfId="42624" xr:uid="{00000000-0005-0000-0000-00004F0C0000}"/>
    <cellStyle name="_Samleoversikt 2 3 3" xfId="42625" xr:uid="{00000000-0005-0000-0000-0000500C0000}"/>
    <cellStyle name="_Samleoversikt 2 3 3 2" xfId="42626" xr:uid="{00000000-0005-0000-0000-0000510C0000}"/>
    <cellStyle name="_Samleoversikt 2 3 3 2 2" xfId="42627" xr:uid="{00000000-0005-0000-0000-0000520C0000}"/>
    <cellStyle name="_Samleoversikt 2 3 3 3" xfId="42628" xr:uid="{00000000-0005-0000-0000-0000530C0000}"/>
    <cellStyle name="_Samleoversikt 2 3 3 3 2" xfId="42629" xr:uid="{00000000-0005-0000-0000-0000540C0000}"/>
    <cellStyle name="_Samleoversikt 2 3 3 4" xfId="42630" xr:uid="{00000000-0005-0000-0000-0000550C0000}"/>
    <cellStyle name="_Samleoversikt 2 3 4" xfId="42631" xr:uid="{00000000-0005-0000-0000-0000560C0000}"/>
    <cellStyle name="_Samleoversikt 2 3 4 2" xfId="42632" xr:uid="{00000000-0005-0000-0000-0000570C0000}"/>
    <cellStyle name="_Samleoversikt 2 3 5" xfId="42633" xr:uid="{00000000-0005-0000-0000-0000580C0000}"/>
    <cellStyle name="_Samleoversikt 2 3 5 2" xfId="42634" xr:uid="{00000000-0005-0000-0000-0000590C0000}"/>
    <cellStyle name="_Samleoversikt 2 3 6" xfId="42635" xr:uid="{00000000-0005-0000-0000-00005A0C0000}"/>
    <cellStyle name="_Samleoversikt 2 3_Prognose eksponering " xfId="37168" xr:uid="{00000000-0005-0000-0000-00005B0C0000}"/>
    <cellStyle name="_Samleoversikt 2 3_Prognose eksponering  2" xfId="42636" xr:uid="{00000000-0005-0000-0000-00005C0C0000}"/>
    <cellStyle name="_Samleoversikt 2 3_Prognose eksponering  2 2" xfId="42637" xr:uid="{00000000-0005-0000-0000-00005D0C0000}"/>
    <cellStyle name="_Samleoversikt 2 3_Prognose eksponering  2 2 2" xfId="42638" xr:uid="{00000000-0005-0000-0000-00005E0C0000}"/>
    <cellStyle name="_Samleoversikt 2 3_Prognose eksponering  2 3" xfId="42639" xr:uid="{00000000-0005-0000-0000-00005F0C0000}"/>
    <cellStyle name="_Samleoversikt 2 3_Prognose eksponering  3" xfId="42640" xr:uid="{00000000-0005-0000-0000-0000600C0000}"/>
    <cellStyle name="_Samleoversikt 2 3_Prognose eksponering  3 2" xfId="42641" xr:uid="{00000000-0005-0000-0000-0000610C0000}"/>
    <cellStyle name="_Samleoversikt 2 3_Prognose eksponering  4" xfId="42642" xr:uid="{00000000-0005-0000-0000-0000620C0000}"/>
    <cellStyle name="_Samleoversikt 2 3_Vedlegg" xfId="42643" xr:uid="{00000000-0005-0000-0000-0000630C0000}"/>
    <cellStyle name="_Samleoversikt 2 3_Vedlegg 2" xfId="42644" xr:uid="{00000000-0005-0000-0000-0000640C0000}"/>
    <cellStyle name="_Samleoversikt 2 3_Vedlegg 2 2" xfId="42645" xr:uid="{00000000-0005-0000-0000-0000650C0000}"/>
    <cellStyle name="_Samleoversikt 2 3_Vedlegg 2 2 2" xfId="42646" xr:uid="{00000000-0005-0000-0000-0000660C0000}"/>
    <cellStyle name="_Samleoversikt 2 3_Vedlegg 2 3" xfId="42647" xr:uid="{00000000-0005-0000-0000-0000670C0000}"/>
    <cellStyle name="_Samleoversikt 2 3_Vedlegg 3" xfId="42648" xr:uid="{00000000-0005-0000-0000-0000680C0000}"/>
    <cellStyle name="_Samleoversikt 2 3_Vedlegg 3 2" xfId="42649" xr:uid="{00000000-0005-0000-0000-0000690C0000}"/>
    <cellStyle name="_Samleoversikt 2 3_Vedlegg 4" xfId="42650" xr:uid="{00000000-0005-0000-0000-00006A0C0000}"/>
    <cellStyle name="_Samleoversikt 2 4" xfId="42651" xr:uid="{00000000-0005-0000-0000-00006B0C0000}"/>
    <cellStyle name="_Samleoversikt 2 4 2" xfId="42652" xr:uid="{00000000-0005-0000-0000-00006C0C0000}"/>
    <cellStyle name="_Samleoversikt 2 4 2 2" xfId="42653" xr:uid="{00000000-0005-0000-0000-00006D0C0000}"/>
    <cellStyle name="_Samleoversikt 2 4 2 2 2" xfId="42654" xr:uid="{00000000-0005-0000-0000-00006E0C0000}"/>
    <cellStyle name="_Samleoversikt 2 4 2 3" xfId="42655" xr:uid="{00000000-0005-0000-0000-00006F0C0000}"/>
    <cellStyle name="_Samleoversikt 2 4 3" xfId="42656" xr:uid="{00000000-0005-0000-0000-0000700C0000}"/>
    <cellStyle name="_Samleoversikt 2 4 3 2" xfId="42657" xr:uid="{00000000-0005-0000-0000-0000710C0000}"/>
    <cellStyle name="_Samleoversikt 2 4 4" xfId="42658" xr:uid="{00000000-0005-0000-0000-0000720C0000}"/>
    <cellStyle name="_Samleoversikt 2 5" xfId="42659" xr:uid="{00000000-0005-0000-0000-0000730C0000}"/>
    <cellStyle name="_Samleoversikt 2 5 2" xfId="42660" xr:uid="{00000000-0005-0000-0000-0000740C0000}"/>
    <cellStyle name="_Samleoversikt 2 6" xfId="42661" xr:uid="{00000000-0005-0000-0000-0000750C0000}"/>
    <cellStyle name="_Samleoversikt 2 6 2" xfId="42662" xr:uid="{00000000-0005-0000-0000-0000760C0000}"/>
    <cellStyle name="_Samleoversikt 2 7" xfId="42663" xr:uid="{00000000-0005-0000-0000-0000770C0000}"/>
    <cellStyle name="_Samleoversikt 2 7 2" xfId="42664" xr:uid="{00000000-0005-0000-0000-0000780C0000}"/>
    <cellStyle name="_Samleoversikt 2 8" xfId="42665" xr:uid="{00000000-0005-0000-0000-0000790C0000}"/>
    <cellStyle name="_Samleoversikt 2_1" xfId="42666" xr:uid="{00000000-0005-0000-0000-00007A0C0000}"/>
    <cellStyle name="_Samleoversikt 2_8" xfId="42667"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8" xr:uid="{00000000-0005-0000-0000-00007F0C0000}"/>
    <cellStyle name="_Samleoversikt 3 2 2" xfId="42669" xr:uid="{00000000-0005-0000-0000-0000800C0000}"/>
    <cellStyle name="_Samleoversikt 3 2 2 2" xfId="42670" xr:uid="{00000000-0005-0000-0000-0000810C0000}"/>
    <cellStyle name="_Samleoversikt 3 2 2 2 2" xfId="42671" xr:uid="{00000000-0005-0000-0000-0000820C0000}"/>
    <cellStyle name="_Samleoversikt 3 2 2 3" xfId="42672" xr:uid="{00000000-0005-0000-0000-0000830C0000}"/>
    <cellStyle name="_Samleoversikt 3 2 3" xfId="42673" xr:uid="{00000000-0005-0000-0000-0000840C0000}"/>
    <cellStyle name="_Samleoversikt 3 2 3 2" xfId="42674" xr:uid="{00000000-0005-0000-0000-0000850C0000}"/>
    <cellStyle name="_Samleoversikt 3 2 4" xfId="42675" xr:uid="{00000000-0005-0000-0000-0000860C0000}"/>
    <cellStyle name="_Samleoversikt 3 3" xfId="42676" xr:uid="{00000000-0005-0000-0000-0000870C0000}"/>
    <cellStyle name="_Samleoversikt 3 3 2" xfId="42677" xr:uid="{00000000-0005-0000-0000-0000880C0000}"/>
    <cellStyle name="_Samleoversikt 3 3 2 2" xfId="42678" xr:uid="{00000000-0005-0000-0000-0000890C0000}"/>
    <cellStyle name="_Samleoversikt 3 3 3" xfId="42679" xr:uid="{00000000-0005-0000-0000-00008A0C0000}"/>
    <cellStyle name="_Samleoversikt 3 3 4" xfId="42680" xr:uid="{00000000-0005-0000-0000-00008B0C0000}"/>
    <cellStyle name="_Samleoversikt 3 4" xfId="42681" xr:uid="{00000000-0005-0000-0000-00008C0C0000}"/>
    <cellStyle name="_Samleoversikt 3 4 2" xfId="42682" xr:uid="{00000000-0005-0000-0000-00008D0C0000}"/>
    <cellStyle name="_Samleoversikt 3 4 2 2" xfId="42683" xr:uid="{00000000-0005-0000-0000-00008E0C0000}"/>
    <cellStyle name="_Samleoversikt 3 4 3" xfId="42684" xr:uid="{00000000-0005-0000-0000-00008F0C0000}"/>
    <cellStyle name="_Samleoversikt 3 5" xfId="42685" xr:uid="{00000000-0005-0000-0000-0000900C0000}"/>
    <cellStyle name="_Samleoversikt 3 5 2" xfId="42686" xr:uid="{00000000-0005-0000-0000-0000910C0000}"/>
    <cellStyle name="_Samleoversikt 3 6" xfId="42687" xr:uid="{00000000-0005-0000-0000-0000920C0000}"/>
    <cellStyle name="_Samleoversikt 4" xfId="287" xr:uid="{00000000-0005-0000-0000-0000930C0000}"/>
    <cellStyle name="_Samleoversikt 4 2" xfId="42688" xr:uid="{00000000-0005-0000-0000-0000940C0000}"/>
    <cellStyle name="_Samleoversikt 4 2 2" xfId="42689" xr:uid="{00000000-0005-0000-0000-0000950C0000}"/>
    <cellStyle name="_Samleoversikt 4 2 2 2" xfId="42690" xr:uid="{00000000-0005-0000-0000-0000960C0000}"/>
    <cellStyle name="_Samleoversikt 4 2 2 2 2" xfId="42691" xr:uid="{00000000-0005-0000-0000-0000970C0000}"/>
    <cellStyle name="_Samleoversikt 4 2 2 2 2 2" xfId="42692" xr:uid="{00000000-0005-0000-0000-0000980C0000}"/>
    <cellStyle name="_Samleoversikt 4 2 2 2 3" xfId="42693" xr:uid="{00000000-0005-0000-0000-0000990C0000}"/>
    <cellStyle name="_Samleoversikt 4 2 2 3" xfId="42694" xr:uid="{00000000-0005-0000-0000-00009A0C0000}"/>
    <cellStyle name="_Samleoversikt 4 2 2 3 2" xfId="42695" xr:uid="{00000000-0005-0000-0000-00009B0C0000}"/>
    <cellStyle name="_Samleoversikt 4 2 2 4" xfId="42696" xr:uid="{00000000-0005-0000-0000-00009C0C0000}"/>
    <cellStyle name="_Samleoversikt 4 2 3" xfId="42697" xr:uid="{00000000-0005-0000-0000-00009D0C0000}"/>
    <cellStyle name="_Samleoversikt 4 2 3 2" xfId="42698" xr:uid="{00000000-0005-0000-0000-00009E0C0000}"/>
    <cellStyle name="_Samleoversikt 4 2 3 2 2" xfId="42699" xr:uid="{00000000-0005-0000-0000-00009F0C0000}"/>
    <cellStyle name="_Samleoversikt 4 2 3 3" xfId="42700" xr:uid="{00000000-0005-0000-0000-0000A00C0000}"/>
    <cellStyle name="_Samleoversikt 4 2 4" xfId="42701" xr:uid="{00000000-0005-0000-0000-0000A10C0000}"/>
    <cellStyle name="_Samleoversikt 4 2 4 2" xfId="42702" xr:uid="{00000000-0005-0000-0000-0000A20C0000}"/>
    <cellStyle name="_Samleoversikt 4 2 5" xfId="42703" xr:uid="{00000000-0005-0000-0000-0000A30C0000}"/>
    <cellStyle name="_Samleoversikt 4 3" xfId="42704" xr:uid="{00000000-0005-0000-0000-0000A40C0000}"/>
    <cellStyle name="_Samleoversikt 4 3 2" xfId="42705" xr:uid="{00000000-0005-0000-0000-0000A50C0000}"/>
    <cellStyle name="_Samleoversikt 4 3 2 2" xfId="42706" xr:uid="{00000000-0005-0000-0000-0000A60C0000}"/>
    <cellStyle name="_Samleoversikt 4 3 2 2 2" xfId="42707" xr:uid="{00000000-0005-0000-0000-0000A70C0000}"/>
    <cellStyle name="_Samleoversikt 4 3 2 3" xfId="42708" xr:uid="{00000000-0005-0000-0000-0000A80C0000}"/>
    <cellStyle name="_Samleoversikt 4 3 3" xfId="42709" xr:uid="{00000000-0005-0000-0000-0000A90C0000}"/>
    <cellStyle name="_Samleoversikt 4 3 3 2" xfId="42710" xr:uid="{00000000-0005-0000-0000-0000AA0C0000}"/>
    <cellStyle name="_Samleoversikt 4 3 4" xfId="42711" xr:uid="{00000000-0005-0000-0000-0000AB0C0000}"/>
    <cellStyle name="_Samleoversikt 4 4" xfId="42712" xr:uid="{00000000-0005-0000-0000-0000AC0C0000}"/>
    <cellStyle name="_Samleoversikt 4 4 2" xfId="42713" xr:uid="{00000000-0005-0000-0000-0000AD0C0000}"/>
    <cellStyle name="_Samleoversikt 4 4 2 2" xfId="42714" xr:uid="{00000000-0005-0000-0000-0000AE0C0000}"/>
    <cellStyle name="_Samleoversikt 4 4 3" xfId="42715" xr:uid="{00000000-0005-0000-0000-0000AF0C0000}"/>
    <cellStyle name="_Samleoversikt 4 5" xfId="42716" xr:uid="{00000000-0005-0000-0000-0000B00C0000}"/>
    <cellStyle name="_Samleoversikt 4 5 2" xfId="42717" xr:uid="{00000000-0005-0000-0000-0000B10C0000}"/>
    <cellStyle name="_Samleoversikt 4 6" xfId="42718" xr:uid="{00000000-0005-0000-0000-0000B20C0000}"/>
    <cellStyle name="_Samleoversikt 5" xfId="42719" xr:uid="{00000000-0005-0000-0000-0000B30C0000}"/>
    <cellStyle name="_Samleoversikt 5 2" xfId="42720" xr:uid="{00000000-0005-0000-0000-0000B40C0000}"/>
    <cellStyle name="_Samleoversikt 5 2 2" xfId="42721" xr:uid="{00000000-0005-0000-0000-0000B50C0000}"/>
    <cellStyle name="_Samleoversikt 5 2 2 2" xfId="42722" xr:uid="{00000000-0005-0000-0000-0000B60C0000}"/>
    <cellStyle name="_Samleoversikt 5 2 2 2 2" xfId="42723" xr:uid="{00000000-0005-0000-0000-0000B70C0000}"/>
    <cellStyle name="_Samleoversikt 5 2 2 2 2 2" xfId="42724" xr:uid="{00000000-0005-0000-0000-0000B80C0000}"/>
    <cellStyle name="_Samleoversikt 5 2 2 2 3" xfId="42725" xr:uid="{00000000-0005-0000-0000-0000B90C0000}"/>
    <cellStyle name="_Samleoversikt 5 2 2 3" xfId="42726" xr:uid="{00000000-0005-0000-0000-0000BA0C0000}"/>
    <cellStyle name="_Samleoversikt 5 2 2 3 2" xfId="42727" xr:uid="{00000000-0005-0000-0000-0000BB0C0000}"/>
    <cellStyle name="_Samleoversikt 5 2 2 4" xfId="42728" xr:uid="{00000000-0005-0000-0000-0000BC0C0000}"/>
    <cellStyle name="_Samleoversikt 5 2 3" xfId="42729" xr:uid="{00000000-0005-0000-0000-0000BD0C0000}"/>
    <cellStyle name="_Samleoversikt 5 2 3 2" xfId="42730" xr:uid="{00000000-0005-0000-0000-0000BE0C0000}"/>
    <cellStyle name="_Samleoversikt 5 2 3 2 2" xfId="42731" xr:uid="{00000000-0005-0000-0000-0000BF0C0000}"/>
    <cellStyle name="_Samleoversikt 5 2 3 3" xfId="42732" xr:uid="{00000000-0005-0000-0000-0000C00C0000}"/>
    <cellStyle name="_Samleoversikt 5 2 4" xfId="42733" xr:uid="{00000000-0005-0000-0000-0000C10C0000}"/>
    <cellStyle name="_Samleoversikt 5 2 4 2" xfId="42734" xr:uid="{00000000-0005-0000-0000-0000C20C0000}"/>
    <cellStyle name="_Samleoversikt 5 2 5" xfId="42735" xr:uid="{00000000-0005-0000-0000-0000C30C0000}"/>
    <cellStyle name="_Samleoversikt 5 3" xfId="42736" xr:uid="{00000000-0005-0000-0000-0000C40C0000}"/>
    <cellStyle name="_Samleoversikt 5 3 2" xfId="42737" xr:uid="{00000000-0005-0000-0000-0000C50C0000}"/>
    <cellStyle name="_Samleoversikt 5 3 2 2" xfId="42738" xr:uid="{00000000-0005-0000-0000-0000C60C0000}"/>
    <cellStyle name="_Samleoversikt 5 3 2 2 2" xfId="42739" xr:uid="{00000000-0005-0000-0000-0000C70C0000}"/>
    <cellStyle name="_Samleoversikt 5 3 2 3" xfId="42740" xr:uid="{00000000-0005-0000-0000-0000C80C0000}"/>
    <cellStyle name="_Samleoversikt 5 3 3" xfId="42741" xr:uid="{00000000-0005-0000-0000-0000C90C0000}"/>
    <cellStyle name="_Samleoversikt 5 3 3 2" xfId="42742" xr:uid="{00000000-0005-0000-0000-0000CA0C0000}"/>
    <cellStyle name="_Samleoversikt 5 3 4" xfId="42743" xr:uid="{00000000-0005-0000-0000-0000CB0C0000}"/>
    <cellStyle name="_Samleoversikt 5 4" xfId="42744" xr:uid="{00000000-0005-0000-0000-0000CC0C0000}"/>
    <cellStyle name="_Samleoversikt 5 4 2" xfId="42745" xr:uid="{00000000-0005-0000-0000-0000CD0C0000}"/>
    <cellStyle name="_Samleoversikt 5 4 2 2" xfId="42746" xr:uid="{00000000-0005-0000-0000-0000CE0C0000}"/>
    <cellStyle name="_Samleoversikt 5 4 3" xfId="42747" xr:uid="{00000000-0005-0000-0000-0000CF0C0000}"/>
    <cellStyle name="_Samleoversikt 5 5" xfId="42748" xr:uid="{00000000-0005-0000-0000-0000D00C0000}"/>
    <cellStyle name="_Samleoversikt 5 5 2" xfId="42749" xr:uid="{00000000-0005-0000-0000-0000D10C0000}"/>
    <cellStyle name="_Samleoversikt 5 6" xfId="42750" xr:uid="{00000000-0005-0000-0000-0000D20C0000}"/>
    <cellStyle name="_Samleoversikt 6" xfId="42751" xr:uid="{00000000-0005-0000-0000-0000D30C0000}"/>
    <cellStyle name="_Samleoversikt 6 2" xfId="42752" xr:uid="{00000000-0005-0000-0000-0000D40C0000}"/>
    <cellStyle name="_Samleoversikt 6 2 2" xfId="42753" xr:uid="{00000000-0005-0000-0000-0000D50C0000}"/>
    <cellStyle name="_Samleoversikt 6 2 2 2" xfId="42754" xr:uid="{00000000-0005-0000-0000-0000D60C0000}"/>
    <cellStyle name="_Samleoversikt 6 2 2 2 2" xfId="42755" xr:uid="{00000000-0005-0000-0000-0000D70C0000}"/>
    <cellStyle name="_Samleoversikt 6 2 2 2 2 2" xfId="42756" xr:uid="{00000000-0005-0000-0000-0000D80C0000}"/>
    <cellStyle name="_Samleoversikt 6 2 2 2 3" xfId="42757" xr:uid="{00000000-0005-0000-0000-0000D90C0000}"/>
    <cellStyle name="_Samleoversikt 6 2 2 3" xfId="42758" xr:uid="{00000000-0005-0000-0000-0000DA0C0000}"/>
    <cellStyle name="_Samleoversikt 6 2 2 3 2" xfId="42759" xr:uid="{00000000-0005-0000-0000-0000DB0C0000}"/>
    <cellStyle name="_Samleoversikt 6 2 2 4" xfId="42760" xr:uid="{00000000-0005-0000-0000-0000DC0C0000}"/>
    <cellStyle name="_Samleoversikt 6 2 3" xfId="42761" xr:uid="{00000000-0005-0000-0000-0000DD0C0000}"/>
    <cellStyle name="_Samleoversikt 6 2 3 2" xfId="42762" xr:uid="{00000000-0005-0000-0000-0000DE0C0000}"/>
    <cellStyle name="_Samleoversikt 6 2 3 2 2" xfId="42763" xr:uid="{00000000-0005-0000-0000-0000DF0C0000}"/>
    <cellStyle name="_Samleoversikt 6 2 3 3" xfId="42764" xr:uid="{00000000-0005-0000-0000-0000E00C0000}"/>
    <cellStyle name="_Samleoversikt 6 2 4" xfId="42765" xr:uid="{00000000-0005-0000-0000-0000E10C0000}"/>
    <cellStyle name="_Samleoversikt 6 2 4 2" xfId="42766" xr:uid="{00000000-0005-0000-0000-0000E20C0000}"/>
    <cellStyle name="_Samleoversikt 6 2 5" xfId="42767" xr:uid="{00000000-0005-0000-0000-0000E30C0000}"/>
    <cellStyle name="_Samleoversikt 6 3" xfId="42768" xr:uid="{00000000-0005-0000-0000-0000E40C0000}"/>
    <cellStyle name="_Samleoversikt 6 3 2" xfId="42769" xr:uid="{00000000-0005-0000-0000-0000E50C0000}"/>
    <cellStyle name="_Samleoversikt 6 3 2 2" xfId="42770" xr:uid="{00000000-0005-0000-0000-0000E60C0000}"/>
    <cellStyle name="_Samleoversikt 6 3 2 2 2" xfId="42771" xr:uid="{00000000-0005-0000-0000-0000E70C0000}"/>
    <cellStyle name="_Samleoversikt 6 3 2 3" xfId="42772" xr:uid="{00000000-0005-0000-0000-0000E80C0000}"/>
    <cellStyle name="_Samleoversikt 6 3 3" xfId="42773" xr:uid="{00000000-0005-0000-0000-0000E90C0000}"/>
    <cellStyle name="_Samleoversikt 6 3 3 2" xfId="42774" xr:uid="{00000000-0005-0000-0000-0000EA0C0000}"/>
    <cellStyle name="_Samleoversikt 6 3 4" xfId="42775" xr:uid="{00000000-0005-0000-0000-0000EB0C0000}"/>
    <cellStyle name="_Samleoversikt 6 4" xfId="42776" xr:uid="{00000000-0005-0000-0000-0000EC0C0000}"/>
    <cellStyle name="_Samleoversikt 6 4 2" xfId="42777" xr:uid="{00000000-0005-0000-0000-0000ED0C0000}"/>
    <cellStyle name="_Samleoversikt 6 4 2 2" xfId="42778" xr:uid="{00000000-0005-0000-0000-0000EE0C0000}"/>
    <cellStyle name="_Samleoversikt 6 4 3" xfId="42779" xr:uid="{00000000-0005-0000-0000-0000EF0C0000}"/>
    <cellStyle name="_Samleoversikt 6 5" xfId="42780" xr:uid="{00000000-0005-0000-0000-0000F00C0000}"/>
    <cellStyle name="_Samleoversikt 6 5 2" xfId="42781" xr:uid="{00000000-0005-0000-0000-0000F10C0000}"/>
    <cellStyle name="_Samleoversikt 6 6" xfId="42782" xr:uid="{00000000-0005-0000-0000-0000F20C0000}"/>
    <cellStyle name="_Samleoversikt 7" xfId="42783" xr:uid="{00000000-0005-0000-0000-0000F30C0000}"/>
    <cellStyle name="_Samleoversikt 7 2" xfId="42784" xr:uid="{00000000-0005-0000-0000-0000F40C0000}"/>
    <cellStyle name="_Samleoversikt 7 2 2" xfId="42785" xr:uid="{00000000-0005-0000-0000-0000F50C0000}"/>
    <cellStyle name="_Samleoversikt 7 2 2 2" xfId="42786" xr:uid="{00000000-0005-0000-0000-0000F60C0000}"/>
    <cellStyle name="_Samleoversikt 7 2 2 2 2" xfId="42787" xr:uid="{00000000-0005-0000-0000-0000F70C0000}"/>
    <cellStyle name="_Samleoversikt 7 2 2 3" xfId="42788" xr:uid="{00000000-0005-0000-0000-0000F80C0000}"/>
    <cellStyle name="_Samleoversikt 7 2 3" xfId="42789" xr:uid="{00000000-0005-0000-0000-0000F90C0000}"/>
    <cellStyle name="_Samleoversikt 7 2 3 2" xfId="42790" xr:uid="{00000000-0005-0000-0000-0000FA0C0000}"/>
    <cellStyle name="_Samleoversikt 7 2 4" xfId="42791" xr:uid="{00000000-0005-0000-0000-0000FB0C0000}"/>
    <cellStyle name="_Samleoversikt 7 3" xfId="42792" xr:uid="{00000000-0005-0000-0000-0000FC0C0000}"/>
    <cellStyle name="_Samleoversikt 7 3 2" xfId="42793" xr:uid="{00000000-0005-0000-0000-0000FD0C0000}"/>
    <cellStyle name="_Samleoversikt 7 3 2 2" xfId="42794" xr:uid="{00000000-0005-0000-0000-0000FE0C0000}"/>
    <cellStyle name="_Samleoversikt 7 3 2 2 2" xfId="42795" xr:uid="{00000000-0005-0000-0000-0000FF0C0000}"/>
    <cellStyle name="_Samleoversikt 7 3 2 3" xfId="42796" xr:uid="{00000000-0005-0000-0000-0000000D0000}"/>
    <cellStyle name="_Samleoversikt 7 3 3" xfId="42797" xr:uid="{00000000-0005-0000-0000-0000010D0000}"/>
    <cellStyle name="_Samleoversikt 7 3 3 2" xfId="42798" xr:uid="{00000000-0005-0000-0000-0000020D0000}"/>
    <cellStyle name="_Samleoversikt 7 3 4" xfId="42799" xr:uid="{00000000-0005-0000-0000-0000030D0000}"/>
    <cellStyle name="_Samleoversikt 7 4" xfId="42800" xr:uid="{00000000-0005-0000-0000-0000040D0000}"/>
    <cellStyle name="_Samleoversikt 7 4 2" xfId="42801" xr:uid="{00000000-0005-0000-0000-0000050D0000}"/>
    <cellStyle name="_Samleoversikt 7 4 2 2" xfId="42802" xr:uid="{00000000-0005-0000-0000-0000060D0000}"/>
    <cellStyle name="_Samleoversikt 7 4 3" xfId="42803" xr:uid="{00000000-0005-0000-0000-0000070D0000}"/>
    <cellStyle name="_Samleoversikt 7 5" xfId="42804" xr:uid="{00000000-0005-0000-0000-0000080D0000}"/>
    <cellStyle name="_Samleoversikt 7 5 2" xfId="42805" xr:uid="{00000000-0005-0000-0000-0000090D0000}"/>
    <cellStyle name="_Samleoversikt 7 6" xfId="42806" xr:uid="{00000000-0005-0000-0000-00000A0D0000}"/>
    <cellStyle name="_Samleoversikt 8" xfId="42807" xr:uid="{00000000-0005-0000-0000-00000B0D0000}"/>
    <cellStyle name="_Samleoversikt 8 2" xfId="42808" xr:uid="{00000000-0005-0000-0000-00000C0D0000}"/>
    <cellStyle name="_Samleoversikt 8 2 2" xfId="42809" xr:uid="{00000000-0005-0000-0000-00000D0D0000}"/>
    <cellStyle name="_Samleoversikt 8 3" xfId="42810" xr:uid="{00000000-0005-0000-0000-00000E0D0000}"/>
    <cellStyle name="_Samleoversikt 8 3 2" xfId="42811" xr:uid="{00000000-0005-0000-0000-00000F0D0000}"/>
    <cellStyle name="_Samleoversikt 8 4" xfId="42812" xr:uid="{00000000-0005-0000-0000-0000100D0000}"/>
    <cellStyle name="_Samleoversikt 9" xfId="42813" xr:uid="{00000000-0005-0000-0000-0000110D0000}"/>
    <cellStyle name="_Samleoversikt 9 2" xfId="42814" xr:uid="{00000000-0005-0000-0000-0000120D0000}"/>
    <cellStyle name="_Samleoversikt 9 2 2" xfId="42815" xr:uid="{00000000-0005-0000-0000-0000130D0000}"/>
    <cellStyle name="_Samleoversikt 9 3" xfId="42816" xr:uid="{00000000-0005-0000-0000-0000140D0000}"/>
    <cellStyle name="_Samleoversikt 9 3 2" xfId="42817" xr:uid="{00000000-0005-0000-0000-0000150D0000}"/>
    <cellStyle name="_Samleoversikt 9 4" xfId="42818" xr:uid="{00000000-0005-0000-0000-0000160D0000}"/>
    <cellStyle name="_Samleoversikt_1" xfId="42819" xr:uid="{00000000-0005-0000-0000-0000170D0000}"/>
    <cellStyle name="_Samleoversikt_8" xfId="42820" xr:uid="{00000000-0005-0000-0000-0000180D0000}"/>
    <cellStyle name="_Samleoversikt_Adjustment-Hovedtall" xfId="37169" xr:uid="{00000000-0005-0000-0000-0000190D0000}"/>
    <cellStyle name="_Samleoversikt_Døtre" xfId="42821" xr:uid="{00000000-0005-0000-0000-00001A0D0000}"/>
    <cellStyle name="_Samleoversikt_Døtre 2" xfId="42822" xr:uid="{00000000-0005-0000-0000-00001B0D0000}"/>
    <cellStyle name="_Samleoversikt_Døtre 2 2" xfId="42823" xr:uid="{00000000-0005-0000-0000-00001C0D0000}"/>
    <cellStyle name="_Samleoversikt_Døtre 3" xfId="42824" xr:uid="{00000000-0005-0000-0000-00001D0D0000}"/>
    <cellStyle name="_Samleoversikt_Expenses (1)" xfId="42825" xr:uid="{00000000-0005-0000-0000-00001E0D0000}"/>
    <cellStyle name="_Samleoversikt_Hovedtall" xfId="37170" xr:uid="{00000000-0005-0000-0000-00001F0D0000}"/>
    <cellStyle name="_Samleoversikt_Kontroll ME" xfId="12375" xr:uid="{00000000-0005-0000-0000-0000200D0000}"/>
    <cellStyle name="_Samleoversikt_Kontroll-fane" xfId="12376" xr:uid="{00000000-0005-0000-0000-0000210D0000}"/>
    <cellStyle name="_Samleoversikt_Nøkkeltall" xfId="37171" xr:uid="{00000000-0005-0000-0000-0000220D0000}"/>
    <cellStyle name="_Samleoversikt_Prognose eksponering " xfId="37172" xr:uid="{00000000-0005-0000-0000-0000230D0000}"/>
    <cellStyle name="_Samleoversikt_Prognose eksponering  2" xfId="42826" xr:uid="{00000000-0005-0000-0000-0000240D0000}"/>
    <cellStyle name="_Samleoversikt_Prognose eksponering  2 2" xfId="42827" xr:uid="{00000000-0005-0000-0000-0000250D0000}"/>
    <cellStyle name="_Samleoversikt_Prognose eksponering  2 2 2" xfId="42828" xr:uid="{00000000-0005-0000-0000-0000260D0000}"/>
    <cellStyle name="_Samleoversikt_Prognose eksponering  2 3" xfId="42829" xr:uid="{00000000-0005-0000-0000-0000270D0000}"/>
    <cellStyle name="_Samleoversikt_Prognose eksponering  3" xfId="42830" xr:uid="{00000000-0005-0000-0000-0000280D0000}"/>
    <cellStyle name="_Samleoversikt_Prognose eksponering  3 2" xfId="42831" xr:uid="{00000000-0005-0000-0000-0000290D0000}"/>
    <cellStyle name="_Samleoversikt_Prognose eksponering  4" xfId="42832" xr:uid="{00000000-0005-0000-0000-00002A0D0000}"/>
    <cellStyle name="_Samleoversikt_Resultat" xfId="37173" xr:uid="{00000000-0005-0000-0000-00002B0D0000}"/>
    <cellStyle name="_Samleoversikt_Results &amp; key fig." xfId="42833" xr:uid="{00000000-0005-0000-0000-00002C0D0000}"/>
    <cellStyle name="_Samleoversikt_Side 9" xfId="42834" xr:uid="{00000000-0005-0000-0000-00002D0D0000}"/>
    <cellStyle name="_Samleoversikt_Trondheim - Int. fond" xfId="12377" xr:uid="{00000000-0005-0000-0000-00002E0D0000}"/>
    <cellStyle name="_Samleoversikt_Trondheim - Int. fond 2" xfId="37174"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5" xr:uid="{00000000-0005-0000-0000-0000320D0000}"/>
    <cellStyle name="_Samleoversikt_Vedlegg 2" xfId="42836" xr:uid="{00000000-0005-0000-0000-0000330D0000}"/>
    <cellStyle name="_Samleoversikt_Vedlegg 2 2" xfId="42837" xr:uid="{00000000-0005-0000-0000-0000340D0000}"/>
    <cellStyle name="_Samleoversikt_Vedlegg 2 2 2" xfId="42838" xr:uid="{00000000-0005-0000-0000-0000350D0000}"/>
    <cellStyle name="_Samleoversikt_Vedlegg 2 3" xfId="42839" xr:uid="{00000000-0005-0000-0000-0000360D0000}"/>
    <cellStyle name="_Samleoversikt_Vedlegg 3" xfId="42840" xr:uid="{00000000-0005-0000-0000-0000370D0000}"/>
    <cellStyle name="_Samleoversikt_Vedlegg 3 2" xfId="42841" xr:uid="{00000000-0005-0000-0000-0000380D0000}"/>
    <cellStyle name="_Samleoversikt_Vedlegg 4" xfId="42842" xr:uid="{00000000-0005-0000-0000-0000390D0000}"/>
    <cellStyle name="_Samleoversikt_YTD" xfId="42843" xr:uid="{00000000-0005-0000-0000-00003A0D0000}"/>
    <cellStyle name="_Security Overrides" xfId="288" xr:uid="{00000000-0005-0000-0000-00003B0D0000}"/>
    <cellStyle name="_sendtradematrix" xfId="289" xr:uid="{00000000-0005-0000-0000-00003C0D0000}"/>
    <cellStyle name="_sendtradematrix_Hovedtall" xfId="37175" xr:uid="{00000000-0005-0000-0000-00003D0D0000}"/>
    <cellStyle name="_sendtradematrix_Nøkkeltall" xfId="37176" xr:uid="{00000000-0005-0000-0000-00003E0D0000}"/>
    <cellStyle name="_sendtradematrix_Q Sum_Res N" xfId="37177" xr:uid="{00000000-0005-0000-0000-00003F0D0000}"/>
    <cellStyle name="_sendtradematrix_Resultat" xfId="37178"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4" xr:uid="{00000000-0005-0000-0000-00004B0D0000}"/>
    <cellStyle name="_style 10 2" xfId="42845" xr:uid="{00000000-0005-0000-0000-00004C0D0000}"/>
    <cellStyle name="_style 11" xfId="42846" xr:uid="{00000000-0005-0000-0000-00004D0D0000}"/>
    <cellStyle name="_style 2" xfId="296" xr:uid="{00000000-0005-0000-0000-00004E0D0000}"/>
    <cellStyle name="_style 2 2" xfId="42847" xr:uid="{00000000-0005-0000-0000-00004F0D0000}"/>
    <cellStyle name="_style 2 2 2" xfId="42848" xr:uid="{00000000-0005-0000-0000-0000500D0000}"/>
    <cellStyle name="_style 2 2 2 2" xfId="42849" xr:uid="{00000000-0005-0000-0000-0000510D0000}"/>
    <cellStyle name="_style 2 2 2 2 2" xfId="42850" xr:uid="{00000000-0005-0000-0000-0000520D0000}"/>
    <cellStyle name="_style 2 2 2 2 2 2" xfId="42851" xr:uid="{00000000-0005-0000-0000-0000530D0000}"/>
    <cellStyle name="_style 2 2 2 2 3" xfId="42852" xr:uid="{00000000-0005-0000-0000-0000540D0000}"/>
    <cellStyle name="_style 2 2 2 3" xfId="42853" xr:uid="{00000000-0005-0000-0000-0000550D0000}"/>
    <cellStyle name="_style 2 2 2 3 2" xfId="42854" xr:uid="{00000000-0005-0000-0000-0000560D0000}"/>
    <cellStyle name="_style 2 2 2 4" xfId="42855" xr:uid="{00000000-0005-0000-0000-0000570D0000}"/>
    <cellStyle name="_style 2 2 3" xfId="42856" xr:uid="{00000000-0005-0000-0000-0000580D0000}"/>
    <cellStyle name="_style 2 2 3 2" xfId="42857" xr:uid="{00000000-0005-0000-0000-0000590D0000}"/>
    <cellStyle name="_style 2 2 3 2 2" xfId="42858" xr:uid="{00000000-0005-0000-0000-00005A0D0000}"/>
    <cellStyle name="_style 2 2 3 3" xfId="42859" xr:uid="{00000000-0005-0000-0000-00005B0D0000}"/>
    <cellStyle name="_style 2 2 4" xfId="42860" xr:uid="{00000000-0005-0000-0000-00005C0D0000}"/>
    <cellStyle name="_style 2 2 4 2" xfId="42861" xr:uid="{00000000-0005-0000-0000-00005D0D0000}"/>
    <cellStyle name="_style 2 2 5" xfId="42862" xr:uid="{00000000-0005-0000-0000-00005E0D0000}"/>
    <cellStyle name="_style 2 3" xfId="42863" xr:uid="{00000000-0005-0000-0000-00005F0D0000}"/>
    <cellStyle name="_style 2 3 2" xfId="42864" xr:uid="{00000000-0005-0000-0000-0000600D0000}"/>
    <cellStyle name="_style 2 3 2 2" xfId="42865" xr:uid="{00000000-0005-0000-0000-0000610D0000}"/>
    <cellStyle name="_style 2 3 2 2 2" xfId="42866" xr:uid="{00000000-0005-0000-0000-0000620D0000}"/>
    <cellStyle name="_style 2 3 2 3" xfId="42867" xr:uid="{00000000-0005-0000-0000-0000630D0000}"/>
    <cellStyle name="_style 2 3 3" xfId="42868" xr:uid="{00000000-0005-0000-0000-0000640D0000}"/>
    <cellStyle name="_style 2 3 3 2" xfId="42869" xr:uid="{00000000-0005-0000-0000-0000650D0000}"/>
    <cellStyle name="_style 2 3 4" xfId="42870" xr:uid="{00000000-0005-0000-0000-0000660D0000}"/>
    <cellStyle name="_style 2 4" xfId="42871" xr:uid="{00000000-0005-0000-0000-0000670D0000}"/>
    <cellStyle name="_style 2 4 2" xfId="42872" xr:uid="{00000000-0005-0000-0000-0000680D0000}"/>
    <cellStyle name="_style 2 4 2 2" xfId="42873" xr:uid="{00000000-0005-0000-0000-0000690D0000}"/>
    <cellStyle name="_style 2 4 3" xfId="42874" xr:uid="{00000000-0005-0000-0000-00006A0D0000}"/>
    <cellStyle name="_style 2 4 3 2" xfId="42875" xr:uid="{00000000-0005-0000-0000-00006B0D0000}"/>
    <cellStyle name="_style 2 4 4" xfId="42876" xr:uid="{00000000-0005-0000-0000-00006C0D0000}"/>
    <cellStyle name="_style 2 5" xfId="42877" xr:uid="{00000000-0005-0000-0000-00006D0D0000}"/>
    <cellStyle name="_style 2 5 2" xfId="42878" xr:uid="{00000000-0005-0000-0000-00006E0D0000}"/>
    <cellStyle name="_style 2 6" xfId="42879" xr:uid="{00000000-0005-0000-0000-00006F0D0000}"/>
    <cellStyle name="_style 2 6 2" xfId="42880" xr:uid="{00000000-0005-0000-0000-0000700D0000}"/>
    <cellStyle name="_style 2 7" xfId="42881" xr:uid="{00000000-0005-0000-0000-0000710D0000}"/>
    <cellStyle name="_style 2_Kontroll ME" xfId="12384" xr:uid="{00000000-0005-0000-0000-0000720D0000}"/>
    <cellStyle name="_style 2_Kontroll-fane" xfId="12385" xr:uid="{00000000-0005-0000-0000-0000730D0000}"/>
    <cellStyle name="_style 2_Prognose eksponering " xfId="37179" xr:uid="{00000000-0005-0000-0000-0000740D0000}"/>
    <cellStyle name="_style 2_Prognose eksponering  2" xfId="42882" xr:uid="{00000000-0005-0000-0000-0000750D0000}"/>
    <cellStyle name="_style 2_Prognose eksponering  2 2" xfId="42883" xr:uid="{00000000-0005-0000-0000-0000760D0000}"/>
    <cellStyle name="_style 2_Prognose eksponering  2 2 2" xfId="42884" xr:uid="{00000000-0005-0000-0000-0000770D0000}"/>
    <cellStyle name="_style 2_Prognose eksponering  2 3" xfId="42885" xr:uid="{00000000-0005-0000-0000-0000780D0000}"/>
    <cellStyle name="_style 2_Prognose eksponering  3" xfId="42886" xr:uid="{00000000-0005-0000-0000-0000790D0000}"/>
    <cellStyle name="_style 2_Prognose eksponering  3 2" xfId="42887" xr:uid="{00000000-0005-0000-0000-00007A0D0000}"/>
    <cellStyle name="_style 2_Prognose eksponering  4" xfId="42888" xr:uid="{00000000-0005-0000-0000-00007B0D0000}"/>
    <cellStyle name="_style 2_Vedlegg" xfId="42889" xr:uid="{00000000-0005-0000-0000-00007C0D0000}"/>
    <cellStyle name="_style 2_Vedlegg 2" xfId="42890" xr:uid="{00000000-0005-0000-0000-00007D0D0000}"/>
    <cellStyle name="_style 2_Vedlegg 2 2" xfId="42891" xr:uid="{00000000-0005-0000-0000-00007E0D0000}"/>
    <cellStyle name="_style 2_Vedlegg 2 2 2" xfId="42892" xr:uid="{00000000-0005-0000-0000-00007F0D0000}"/>
    <cellStyle name="_style 2_Vedlegg 2 3" xfId="42893" xr:uid="{00000000-0005-0000-0000-0000800D0000}"/>
    <cellStyle name="_style 2_Vedlegg 3" xfId="42894" xr:uid="{00000000-0005-0000-0000-0000810D0000}"/>
    <cellStyle name="_style 2_Vedlegg 3 2" xfId="42895" xr:uid="{00000000-0005-0000-0000-0000820D0000}"/>
    <cellStyle name="_style 2_Vedlegg 4" xfId="42896" xr:uid="{00000000-0005-0000-0000-0000830D0000}"/>
    <cellStyle name="_style 3" xfId="297" xr:uid="{00000000-0005-0000-0000-0000840D0000}"/>
    <cellStyle name="_style 3 2" xfId="42897" xr:uid="{00000000-0005-0000-0000-0000850D0000}"/>
    <cellStyle name="_style 3 2 2" xfId="42898" xr:uid="{00000000-0005-0000-0000-0000860D0000}"/>
    <cellStyle name="_style 3 2 2 2" xfId="42899" xr:uid="{00000000-0005-0000-0000-0000870D0000}"/>
    <cellStyle name="_style 3 2 2 2 2" xfId="42900" xr:uid="{00000000-0005-0000-0000-0000880D0000}"/>
    <cellStyle name="_style 3 2 2 3" xfId="42901" xr:uid="{00000000-0005-0000-0000-0000890D0000}"/>
    <cellStyle name="_style 3 2 3" xfId="42902" xr:uid="{00000000-0005-0000-0000-00008A0D0000}"/>
    <cellStyle name="_style 3 2 3 2" xfId="42903" xr:uid="{00000000-0005-0000-0000-00008B0D0000}"/>
    <cellStyle name="_style 3 2 4" xfId="42904" xr:uid="{00000000-0005-0000-0000-00008C0D0000}"/>
    <cellStyle name="_style 3 3" xfId="42905" xr:uid="{00000000-0005-0000-0000-00008D0D0000}"/>
    <cellStyle name="_style 3 3 2" xfId="42906" xr:uid="{00000000-0005-0000-0000-00008E0D0000}"/>
    <cellStyle name="_style 3 3 2 2" xfId="42907" xr:uid="{00000000-0005-0000-0000-00008F0D0000}"/>
    <cellStyle name="_style 3 3 3" xfId="42908" xr:uid="{00000000-0005-0000-0000-0000900D0000}"/>
    <cellStyle name="_style 3 4" xfId="42909" xr:uid="{00000000-0005-0000-0000-0000910D0000}"/>
    <cellStyle name="_style 3 4 2" xfId="42910" xr:uid="{00000000-0005-0000-0000-0000920D0000}"/>
    <cellStyle name="_style 3 5" xfId="42911" xr:uid="{00000000-0005-0000-0000-0000930D0000}"/>
    <cellStyle name="_style 4" xfId="298" xr:uid="{00000000-0005-0000-0000-0000940D0000}"/>
    <cellStyle name="_style 4 2" xfId="42912" xr:uid="{00000000-0005-0000-0000-0000950D0000}"/>
    <cellStyle name="_style 4 2 2" xfId="42913" xr:uid="{00000000-0005-0000-0000-0000960D0000}"/>
    <cellStyle name="_style 4 2 2 2" xfId="42914" xr:uid="{00000000-0005-0000-0000-0000970D0000}"/>
    <cellStyle name="_style 4 2 2 2 2" xfId="42915" xr:uid="{00000000-0005-0000-0000-0000980D0000}"/>
    <cellStyle name="_style 4 2 2 2 2 2" xfId="42916" xr:uid="{00000000-0005-0000-0000-0000990D0000}"/>
    <cellStyle name="_style 4 2 2 2 3" xfId="42917" xr:uid="{00000000-0005-0000-0000-00009A0D0000}"/>
    <cellStyle name="_style 4 2 2 3" xfId="42918" xr:uid="{00000000-0005-0000-0000-00009B0D0000}"/>
    <cellStyle name="_style 4 2 2 3 2" xfId="42919" xr:uid="{00000000-0005-0000-0000-00009C0D0000}"/>
    <cellStyle name="_style 4 2 2 4" xfId="42920" xr:uid="{00000000-0005-0000-0000-00009D0D0000}"/>
    <cellStyle name="_style 4 2 3" xfId="42921" xr:uid="{00000000-0005-0000-0000-00009E0D0000}"/>
    <cellStyle name="_style 4 2 3 2" xfId="42922" xr:uid="{00000000-0005-0000-0000-00009F0D0000}"/>
    <cellStyle name="_style 4 2 3 2 2" xfId="42923" xr:uid="{00000000-0005-0000-0000-0000A00D0000}"/>
    <cellStyle name="_style 4 2 3 3" xfId="42924" xr:uid="{00000000-0005-0000-0000-0000A10D0000}"/>
    <cellStyle name="_style 4 2 4" xfId="42925" xr:uid="{00000000-0005-0000-0000-0000A20D0000}"/>
    <cellStyle name="_style 4 2 4 2" xfId="42926" xr:uid="{00000000-0005-0000-0000-0000A30D0000}"/>
    <cellStyle name="_style 4 2 5" xfId="42927" xr:uid="{00000000-0005-0000-0000-0000A40D0000}"/>
    <cellStyle name="_style 4 3" xfId="42928" xr:uid="{00000000-0005-0000-0000-0000A50D0000}"/>
    <cellStyle name="_style 4 3 2" xfId="42929" xr:uid="{00000000-0005-0000-0000-0000A60D0000}"/>
    <cellStyle name="_style 4 3 2 2" xfId="42930" xr:uid="{00000000-0005-0000-0000-0000A70D0000}"/>
    <cellStyle name="_style 4 3 2 2 2" xfId="42931" xr:uid="{00000000-0005-0000-0000-0000A80D0000}"/>
    <cellStyle name="_style 4 3 2 3" xfId="42932" xr:uid="{00000000-0005-0000-0000-0000A90D0000}"/>
    <cellStyle name="_style 4 3 3" xfId="42933" xr:uid="{00000000-0005-0000-0000-0000AA0D0000}"/>
    <cellStyle name="_style 4 3 3 2" xfId="42934" xr:uid="{00000000-0005-0000-0000-0000AB0D0000}"/>
    <cellStyle name="_style 4 3 4" xfId="42935" xr:uid="{00000000-0005-0000-0000-0000AC0D0000}"/>
    <cellStyle name="_style 4 4" xfId="42936" xr:uid="{00000000-0005-0000-0000-0000AD0D0000}"/>
    <cellStyle name="_style 4 4 2" xfId="42937" xr:uid="{00000000-0005-0000-0000-0000AE0D0000}"/>
    <cellStyle name="_style 4 4 2 2" xfId="42938" xr:uid="{00000000-0005-0000-0000-0000AF0D0000}"/>
    <cellStyle name="_style 4 4 3" xfId="42939" xr:uid="{00000000-0005-0000-0000-0000B00D0000}"/>
    <cellStyle name="_style 4 5" xfId="42940" xr:uid="{00000000-0005-0000-0000-0000B10D0000}"/>
    <cellStyle name="_style 4 5 2" xfId="42941" xr:uid="{00000000-0005-0000-0000-0000B20D0000}"/>
    <cellStyle name="_style 4 6" xfId="42942" xr:uid="{00000000-0005-0000-0000-0000B30D0000}"/>
    <cellStyle name="_style 5" xfId="42943" xr:uid="{00000000-0005-0000-0000-0000B40D0000}"/>
    <cellStyle name="_style 5 2" xfId="42944" xr:uid="{00000000-0005-0000-0000-0000B50D0000}"/>
    <cellStyle name="_style 5 2 2" xfId="42945" xr:uid="{00000000-0005-0000-0000-0000B60D0000}"/>
    <cellStyle name="_style 5 2 2 2" xfId="42946" xr:uid="{00000000-0005-0000-0000-0000B70D0000}"/>
    <cellStyle name="_style 5 2 2 2 2" xfId="42947" xr:uid="{00000000-0005-0000-0000-0000B80D0000}"/>
    <cellStyle name="_style 5 2 2 2 2 2" xfId="42948" xr:uid="{00000000-0005-0000-0000-0000B90D0000}"/>
    <cellStyle name="_style 5 2 2 2 3" xfId="42949" xr:uid="{00000000-0005-0000-0000-0000BA0D0000}"/>
    <cellStyle name="_style 5 2 2 3" xfId="42950" xr:uid="{00000000-0005-0000-0000-0000BB0D0000}"/>
    <cellStyle name="_style 5 2 2 3 2" xfId="42951" xr:uid="{00000000-0005-0000-0000-0000BC0D0000}"/>
    <cellStyle name="_style 5 2 2 4" xfId="42952" xr:uid="{00000000-0005-0000-0000-0000BD0D0000}"/>
    <cellStyle name="_style 5 2 3" xfId="42953" xr:uid="{00000000-0005-0000-0000-0000BE0D0000}"/>
    <cellStyle name="_style 5 2 3 2" xfId="42954" xr:uid="{00000000-0005-0000-0000-0000BF0D0000}"/>
    <cellStyle name="_style 5 2 3 2 2" xfId="42955" xr:uid="{00000000-0005-0000-0000-0000C00D0000}"/>
    <cellStyle name="_style 5 2 3 3" xfId="42956" xr:uid="{00000000-0005-0000-0000-0000C10D0000}"/>
    <cellStyle name="_style 5 2 4" xfId="42957" xr:uid="{00000000-0005-0000-0000-0000C20D0000}"/>
    <cellStyle name="_style 5 2 4 2" xfId="42958" xr:uid="{00000000-0005-0000-0000-0000C30D0000}"/>
    <cellStyle name="_style 5 2 5" xfId="42959" xr:uid="{00000000-0005-0000-0000-0000C40D0000}"/>
    <cellStyle name="_style 5 3" xfId="42960" xr:uid="{00000000-0005-0000-0000-0000C50D0000}"/>
    <cellStyle name="_style 5 3 2" xfId="42961" xr:uid="{00000000-0005-0000-0000-0000C60D0000}"/>
    <cellStyle name="_style 5 3 2 2" xfId="42962" xr:uid="{00000000-0005-0000-0000-0000C70D0000}"/>
    <cellStyle name="_style 5 3 2 2 2" xfId="42963" xr:uid="{00000000-0005-0000-0000-0000C80D0000}"/>
    <cellStyle name="_style 5 3 2 3" xfId="42964" xr:uid="{00000000-0005-0000-0000-0000C90D0000}"/>
    <cellStyle name="_style 5 3 3" xfId="42965" xr:uid="{00000000-0005-0000-0000-0000CA0D0000}"/>
    <cellStyle name="_style 5 3 3 2" xfId="42966" xr:uid="{00000000-0005-0000-0000-0000CB0D0000}"/>
    <cellStyle name="_style 5 3 4" xfId="42967" xr:uid="{00000000-0005-0000-0000-0000CC0D0000}"/>
    <cellStyle name="_style 5 4" xfId="42968" xr:uid="{00000000-0005-0000-0000-0000CD0D0000}"/>
    <cellStyle name="_style 5 4 2" xfId="42969" xr:uid="{00000000-0005-0000-0000-0000CE0D0000}"/>
    <cellStyle name="_style 5 4 2 2" xfId="42970" xr:uid="{00000000-0005-0000-0000-0000CF0D0000}"/>
    <cellStyle name="_style 5 4 3" xfId="42971" xr:uid="{00000000-0005-0000-0000-0000D00D0000}"/>
    <cellStyle name="_style 5 5" xfId="42972" xr:uid="{00000000-0005-0000-0000-0000D10D0000}"/>
    <cellStyle name="_style 5 5 2" xfId="42973" xr:uid="{00000000-0005-0000-0000-0000D20D0000}"/>
    <cellStyle name="_style 5 6" xfId="42974" xr:uid="{00000000-0005-0000-0000-0000D30D0000}"/>
    <cellStyle name="_style 6" xfId="42975" xr:uid="{00000000-0005-0000-0000-0000D40D0000}"/>
    <cellStyle name="_style 6 2" xfId="42976" xr:uid="{00000000-0005-0000-0000-0000D50D0000}"/>
    <cellStyle name="_style 6 2 2" xfId="42977" xr:uid="{00000000-0005-0000-0000-0000D60D0000}"/>
    <cellStyle name="_style 6 2 2 2" xfId="42978" xr:uid="{00000000-0005-0000-0000-0000D70D0000}"/>
    <cellStyle name="_style 6 2 2 2 2" xfId="42979" xr:uid="{00000000-0005-0000-0000-0000D80D0000}"/>
    <cellStyle name="_style 6 2 2 2 2 2" xfId="42980" xr:uid="{00000000-0005-0000-0000-0000D90D0000}"/>
    <cellStyle name="_style 6 2 2 2 3" xfId="42981" xr:uid="{00000000-0005-0000-0000-0000DA0D0000}"/>
    <cellStyle name="_style 6 2 2 3" xfId="42982" xr:uid="{00000000-0005-0000-0000-0000DB0D0000}"/>
    <cellStyle name="_style 6 2 2 3 2" xfId="42983" xr:uid="{00000000-0005-0000-0000-0000DC0D0000}"/>
    <cellStyle name="_style 6 2 2 4" xfId="42984" xr:uid="{00000000-0005-0000-0000-0000DD0D0000}"/>
    <cellStyle name="_style 6 2 3" xfId="42985" xr:uid="{00000000-0005-0000-0000-0000DE0D0000}"/>
    <cellStyle name="_style 6 2 3 2" xfId="42986" xr:uid="{00000000-0005-0000-0000-0000DF0D0000}"/>
    <cellStyle name="_style 6 2 3 2 2" xfId="42987" xr:uid="{00000000-0005-0000-0000-0000E00D0000}"/>
    <cellStyle name="_style 6 2 3 3" xfId="42988" xr:uid="{00000000-0005-0000-0000-0000E10D0000}"/>
    <cellStyle name="_style 6 2 4" xfId="42989" xr:uid="{00000000-0005-0000-0000-0000E20D0000}"/>
    <cellStyle name="_style 6 2 4 2" xfId="42990" xr:uid="{00000000-0005-0000-0000-0000E30D0000}"/>
    <cellStyle name="_style 6 2 5" xfId="42991" xr:uid="{00000000-0005-0000-0000-0000E40D0000}"/>
    <cellStyle name="_style 6 3" xfId="42992" xr:uid="{00000000-0005-0000-0000-0000E50D0000}"/>
    <cellStyle name="_style 6 3 2" xfId="42993" xr:uid="{00000000-0005-0000-0000-0000E60D0000}"/>
    <cellStyle name="_style 6 3 2 2" xfId="42994" xr:uid="{00000000-0005-0000-0000-0000E70D0000}"/>
    <cellStyle name="_style 6 3 2 2 2" xfId="42995" xr:uid="{00000000-0005-0000-0000-0000E80D0000}"/>
    <cellStyle name="_style 6 3 2 3" xfId="42996" xr:uid="{00000000-0005-0000-0000-0000E90D0000}"/>
    <cellStyle name="_style 6 3 3" xfId="42997" xr:uid="{00000000-0005-0000-0000-0000EA0D0000}"/>
    <cellStyle name="_style 6 3 3 2" xfId="42998" xr:uid="{00000000-0005-0000-0000-0000EB0D0000}"/>
    <cellStyle name="_style 6 3 4" xfId="42999" xr:uid="{00000000-0005-0000-0000-0000EC0D0000}"/>
    <cellStyle name="_style 6 4" xfId="43000" xr:uid="{00000000-0005-0000-0000-0000ED0D0000}"/>
    <cellStyle name="_style 6 4 2" xfId="43001" xr:uid="{00000000-0005-0000-0000-0000EE0D0000}"/>
    <cellStyle name="_style 6 4 2 2" xfId="43002" xr:uid="{00000000-0005-0000-0000-0000EF0D0000}"/>
    <cellStyle name="_style 6 4 3" xfId="43003" xr:uid="{00000000-0005-0000-0000-0000F00D0000}"/>
    <cellStyle name="_style 6 5" xfId="43004" xr:uid="{00000000-0005-0000-0000-0000F10D0000}"/>
    <cellStyle name="_style 6 5 2" xfId="43005" xr:uid="{00000000-0005-0000-0000-0000F20D0000}"/>
    <cellStyle name="_style 6 6" xfId="43006" xr:uid="{00000000-0005-0000-0000-0000F30D0000}"/>
    <cellStyle name="_style 7" xfId="43007" xr:uid="{00000000-0005-0000-0000-0000F40D0000}"/>
    <cellStyle name="_style 7 2" xfId="43008" xr:uid="{00000000-0005-0000-0000-0000F50D0000}"/>
    <cellStyle name="_style 7 2 2" xfId="43009" xr:uid="{00000000-0005-0000-0000-0000F60D0000}"/>
    <cellStyle name="_style 7 2 2 2" xfId="43010" xr:uid="{00000000-0005-0000-0000-0000F70D0000}"/>
    <cellStyle name="_style 7 2 2 2 2" xfId="43011" xr:uid="{00000000-0005-0000-0000-0000F80D0000}"/>
    <cellStyle name="_style 7 2 2 3" xfId="43012" xr:uid="{00000000-0005-0000-0000-0000F90D0000}"/>
    <cellStyle name="_style 7 2 3" xfId="43013" xr:uid="{00000000-0005-0000-0000-0000FA0D0000}"/>
    <cellStyle name="_style 7 2 3 2" xfId="43014" xr:uid="{00000000-0005-0000-0000-0000FB0D0000}"/>
    <cellStyle name="_style 7 2 4" xfId="43015" xr:uid="{00000000-0005-0000-0000-0000FC0D0000}"/>
    <cellStyle name="_style 7 3" xfId="43016" xr:uid="{00000000-0005-0000-0000-0000FD0D0000}"/>
    <cellStyle name="_style 7 3 2" xfId="43017" xr:uid="{00000000-0005-0000-0000-0000FE0D0000}"/>
    <cellStyle name="_style 7 3 2 2" xfId="43018" xr:uid="{00000000-0005-0000-0000-0000FF0D0000}"/>
    <cellStyle name="_style 7 3 2 2 2" xfId="43019" xr:uid="{00000000-0005-0000-0000-0000000E0000}"/>
    <cellStyle name="_style 7 3 2 3" xfId="43020" xr:uid="{00000000-0005-0000-0000-0000010E0000}"/>
    <cellStyle name="_style 7 3 3" xfId="43021" xr:uid="{00000000-0005-0000-0000-0000020E0000}"/>
    <cellStyle name="_style 7 3 3 2" xfId="43022" xr:uid="{00000000-0005-0000-0000-0000030E0000}"/>
    <cellStyle name="_style 7 3 4" xfId="43023" xr:uid="{00000000-0005-0000-0000-0000040E0000}"/>
    <cellStyle name="_style 7 4" xfId="43024" xr:uid="{00000000-0005-0000-0000-0000050E0000}"/>
    <cellStyle name="_style 7 4 2" xfId="43025" xr:uid="{00000000-0005-0000-0000-0000060E0000}"/>
    <cellStyle name="_style 7 4 2 2" xfId="43026" xr:uid="{00000000-0005-0000-0000-0000070E0000}"/>
    <cellStyle name="_style 7 4 3" xfId="43027" xr:uid="{00000000-0005-0000-0000-0000080E0000}"/>
    <cellStyle name="_style 7 5" xfId="43028" xr:uid="{00000000-0005-0000-0000-0000090E0000}"/>
    <cellStyle name="_style 7 5 2" xfId="43029" xr:uid="{00000000-0005-0000-0000-00000A0E0000}"/>
    <cellStyle name="_style 7 6" xfId="43030" xr:uid="{00000000-0005-0000-0000-00000B0E0000}"/>
    <cellStyle name="_style 8" xfId="43031" xr:uid="{00000000-0005-0000-0000-00000C0E0000}"/>
    <cellStyle name="_style 8 2" xfId="43032" xr:uid="{00000000-0005-0000-0000-00000D0E0000}"/>
    <cellStyle name="_style 8 2 2" xfId="43033" xr:uid="{00000000-0005-0000-0000-00000E0E0000}"/>
    <cellStyle name="_style 8 3" xfId="43034" xr:uid="{00000000-0005-0000-0000-00000F0E0000}"/>
    <cellStyle name="_style 8 3 2" xfId="43035" xr:uid="{00000000-0005-0000-0000-0000100E0000}"/>
    <cellStyle name="_style 8 4" xfId="43036" xr:uid="{00000000-0005-0000-0000-0000110E0000}"/>
    <cellStyle name="_style 9" xfId="43037" xr:uid="{00000000-0005-0000-0000-0000120E0000}"/>
    <cellStyle name="_style 9 2" xfId="43038" xr:uid="{00000000-0005-0000-0000-0000130E0000}"/>
    <cellStyle name="_style_Expenses (1)" xfId="43039" xr:uid="{00000000-0005-0000-0000-0000140E0000}"/>
    <cellStyle name="_style_Kontroll ME" xfId="12386" xr:uid="{00000000-0005-0000-0000-0000150E0000}"/>
    <cellStyle name="_style_Kontroll-fane" xfId="12387" xr:uid="{00000000-0005-0000-0000-0000160E0000}"/>
    <cellStyle name="_style_Prognose eksponering " xfId="37180" xr:uid="{00000000-0005-0000-0000-0000170E0000}"/>
    <cellStyle name="_style_Prognose eksponering  2" xfId="43040" xr:uid="{00000000-0005-0000-0000-0000180E0000}"/>
    <cellStyle name="_style_Prognose eksponering  2 2" xfId="43041" xr:uid="{00000000-0005-0000-0000-0000190E0000}"/>
    <cellStyle name="_style_Prognose eksponering  2 2 2" xfId="43042" xr:uid="{00000000-0005-0000-0000-00001A0E0000}"/>
    <cellStyle name="_style_Prognose eksponering  2 3" xfId="43043" xr:uid="{00000000-0005-0000-0000-00001B0E0000}"/>
    <cellStyle name="_style_Prognose eksponering  3" xfId="43044" xr:uid="{00000000-0005-0000-0000-00001C0E0000}"/>
    <cellStyle name="_style_Prognose eksponering  3 2" xfId="43045" xr:uid="{00000000-0005-0000-0000-00001D0E0000}"/>
    <cellStyle name="_style_Prognose eksponering  4" xfId="43046" xr:uid="{00000000-0005-0000-0000-00001E0E0000}"/>
    <cellStyle name="_style_Results &amp; key fig." xfId="43047" xr:uid="{00000000-0005-0000-0000-00001F0E0000}"/>
    <cellStyle name="_style_Vedlegg" xfId="43048" xr:uid="{00000000-0005-0000-0000-0000200E0000}"/>
    <cellStyle name="_style_Vedlegg 2" xfId="43049" xr:uid="{00000000-0005-0000-0000-0000210E0000}"/>
    <cellStyle name="_style_Vedlegg 2 2" xfId="43050" xr:uid="{00000000-0005-0000-0000-0000220E0000}"/>
    <cellStyle name="_style_Vedlegg 2 2 2" xfId="43051" xr:uid="{00000000-0005-0000-0000-0000230E0000}"/>
    <cellStyle name="_style_Vedlegg 2 3" xfId="43052" xr:uid="{00000000-0005-0000-0000-0000240E0000}"/>
    <cellStyle name="_style_Vedlegg 3" xfId="43053" xr:uid="{00000000-0005-0000-0000-0000250E0000}"/>
    <cellStyle name="_style_Vedlegg 3 2" xfId="43054" xr:uid="{00000000-0005-0000-0000-0000260E0000}"/>
    <cellStyle name="_style_Vedlegg 4" xfId="43055"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1" xr:uid="{00000000-0005-0000-0000-00002C0E0000}"/>
    <cellStyle name="_SubHeading_prestemp_Nøkkeltall" xfId="37182"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3" xr:uid="{00000000-0005-0000-0000-0000340E0000}"/>
    <cellStyle name="_Table 2 2 2" xfId="37184" xr:uid="{00000000-0005-0000-0000-0000350E0000}"/>
    <cellStyle name="_Table 2 2 2 2" xfId="37185" xr:uid="{00000000-0005-0000-0000-0000360E0000}"/>
    <cellStyle name="_Table 2 2 2 2 2" xfId="43056" xr:uid="{00000000-0005-0000-0000-0000370E0000}"/>
    <cellStyle name="_Table 2 2 2 2 3" xfId="43057" xr:uid="{00000000-0005-0000-0000-0000380E0000}"/>
    <cellStyle name="_Table 2 2 2 2 4" xfId="43058" xr:uid="{00000000-0005-0000-0000-0000390E0000}"/>
    <cellStyle name="_Table 2 2 2 2 5" xfId="43059" xr:uid="{00000000-0005-0000-0000-00003A0E0000}"/>
    <cellStyle name="_Table 2 2 2 2_Results &amp; key fig." xfId="43060" xr:uid="{00000000-0005-0000-0000-00003B0E0000}"/>
    <cellStyle name="_Table 2 2 2 3" xfId="43061" xr:uid="{00000000-0005-0000-0000-00003C0E0000}"/>
    <cellStyle name="_Table 2 2 2 4" xfId="43062" xr:uid="{00000000-0005-0000-0000-00003D0E0000}"/>
    <cellStyle name="_Table 2 2 2_Results &amp; key fig." xfId="43063" xr:uid="{00000000-0005-0000-0000-00003E0E0000}"/>
    <cellStyle name="_Table 2 2 3" xfId="43064" xr:uid="{00000000-0005-0000-0000-00003F0E0000}"/>
    <cellStyle name="_Table 2 2 4" xfId="43065" xr:uid="{00000000-0005-0000-0000-0000400E0000}"/>
    <cellStyle name="_Table 2 2 5" xfId="43066" xr:uid="{00000000-0005-0000-0000-0000410E0000}"/>
    <cellStyle name="_Table 2 2_Results &amp; key fig." xfId="43067" xr:uid="{00000000-0005-0000-0000-0000420E0000}"/>
    <cellStyle name="_Table 2 3" xfId="37186" xr:uid="{00000000-0005-0000-0000-0000430E0000}"/>
    <cellStyle name="_Table 2 3 2" xfId="37187" xr:uid="{00000000-0005-0000-0000-0000440E0000}"/>
    <cellStyle name="_Table 2 3 2 2" xfId="43068" xr:uid="{00000000-0005-0000-0000-0000450E0000}"/>
    <cellStyle name="_Table 2 3 2 3" xfId="43069" xr:uid="{00000000-0005-0000-0000-0000460E0000}"/>
    <cellStyle name="_Table 2 3 2 4" xfId="43070" xr:uid="{00000000-0005-0000-0000-0000470E0000}"/>
    <cellStyle name="_Table 2 3 2 5" xfId="43071" xr:uid="{00000000-0005-0000-0000-0000480E0000}"/>
    <cellStyle name="_Table 2 3 2_Results &amp; key fig." xfId="43072" xr:uid="{00000000-0005-0000-0000-0000490E0000}"/>
    <cellStyle name="_Table 2 3 3" xfId="43073" xr:uid="{00000000-0005-0000-0000-00004A0E0000}"/>
    <cellStyle name="_Table 2 3 4" xfId="43074" xr:uid="{00000000-0005-0000-0000-00004B0E0000}"/>
    <cellStyle name="_Table 2 3_Results &amp; key fig." xfId="43075" xr:uid="{00000000-0005-0000-0000-00004C0E0000}"/>
    <cellStyle name="_Table 2 4" xfId="43076" xr:uid="{00000000-0005-0000-0000-00004D0E0000}"/>
    <cellStyle name="_Table 2 5" xfId="43077" xr:uid="{00000000-0005-0000-0000-00004E0E0000}"/>
    <cellStyle name="_Table 2_Results &amp; key fig." xfId="43078" xr:uid="{00000000-0005-0000-0000-00004F0E0000}"/>
    <cellStyle name="_Table 3" xfId="37188" xr:uid="{00000000-0005-0000-0000-0000500E0000}"/>
    <cellStyle name="_Table 3 2" xfId="37189" xr:uid="{00000000-0005-0000-0000-0000510E0000}"/>
    <cellStyle name="_Table 3 2 2" xfId="37190" xr:uid="{00000000-0005-0000-0000-0000520E0000}"/>
    <cellStyle name="_Table 3 2 2 2" xfId="43079" xr:uid="{00000000-0005-0000-0000-0000530E0000}"/>
    <cellStyle name="_Table 3 2 2 3" xfId="43080" xr:uid="{00000000-0005-0000-0000-0000540E0000}"/>
    <cellStyle name="_Table 3 2 2 4" xfId="43081" xr:uid="{00000000-0005-0000-0000-0000550E0000}"/>
    <cellStyle name="_Table 3 2 2 5" xfId="43082" xr:uid="{00000000-0005-0000-0000-0000560E0000}"/>
    <cellStyle name="_Table 3 2 2_Results &amp; key fig." xfId="43083" xr:uid="{00000000-0005-0000-0000-0000570E0000}"/>
    <cellStyle name="_Table 3 2 3" xfId="43084" xr:uid="{00000000-0005-0000-0000-0000580E0000}"/>
    <cellStyle name="_Table 3 2 4" xfId="43085" xr:uid="{00000000-0005-0000-0000-0000590E0000}"/>
    <cellStyle name="_Table 3 2_Results &amp; key fig." xfId="43086" xr:uid="{00000000-0005-0000-0000-00005A0E0000}"/>
    <cellStyle name="_Table 3 3" xfId="43087" xr:uid="{00000000-0005-0000-0000-00005B0E0000}"/>
    <cellStyle name="_Table 3 4" xfId="43088" xr:uid="{00000000-0005-0000-0000-00005C0E0000}"/>
    <cellStyle name="_Table 3 5" xfId="43089" xr:uid="{00000000-0005-0000-0000-00005D0E0000}"/>
    <cellStyle name="_Table 3_Results &amp; key fig." xfId="43090" xr:uid="{00000000-0005-0000-0000-00005E0E0000}"/>
    <cellStyle name="_Table 4" xfId="43091" xr:uid="{00000000-0005-0000-0000-00005F0E0000}"/>
    <cellStyle name="_Table 5" xfId="43092" xr:uid="{00000000-0005-0000-0000-0000600E0000}"/>
    <cellStyle name="_Table_CC1" xfId="53220" xr:uid="{74E1BCDD-C6BC-4BA3-99D6-EBD2EDA3EE4D}"/>
    <cellStyle name="_Table_Expenses (1)" xfId="43093" xr:uid="{00000000-0005-0000-0000-0000610E0000}"/>
    <cellStyle name="_Table_Expenses (1) 2" xfId="43094" xr:uid="{00000000-0005-0000-0000-0000620E0000}"/>
    <cellStyle name="_Table_LR2" xfId="53199" xr:uid="{DE4E2121-508D-4A5C-8A56-561F5C15B8E9}"/>
    <cellStyle name="_Table_Results &amp; key fig." xfId="43095"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1" xr:uid="{00000000-0005-0000-0000-0000670E0000}"/>
    <cellStyle name="_Total" xfId="299" xr:uid="{00000000-0005-0000-0000-0000680E0000}"/>
    <cellStyle name="_Total 2" xfId="12401" xr:uid="{00000000-0005-0000-0000-0000690E0000}"/>
    <cellStyle name="_Total 2 2" xfId="43096" xr:uid="{00000000-0005-0000-0000-00006A0E0000}"/>
    <cellStyle name="_Total 2 2 2" xfId="43097" xr:uid="{00000000-0005-0000-0000-00006B0E0000}"/>
    <cellStyle name="_Total 2 2 2 2" xfId="43098" xr:uid="{00000000-0005-0000-0000-00006C0E0000}"/>
    <cellStyle name="_Total 2 2 3" xfId="43099" xr:uid="{00000000-0005-0000-0000-00006D0E0000}"/>
    <cellStyle name="_Total 2 3" xfId="43100" xr:uid="{00000000-0005-0000-0000-00006E0E0000}"/>
    <cellStyle name="_Total 2 3 2" xfId="43101" xr:uid="{00000000-0005-0000-0000-00006F0E0000}"/>
    <cellStyle name="_Total 2 4" xfId="43102" xr:uid="{00000000-0005-0000-0000-0000700E0000}"/>
    <cellStyle name="_Total 2_Kontroll ME" xfId="12402" xr:uid="{00000000-0005-0000-0000-0000710E0000}"/>
    <cellStyle name="_Total 2_Kontroll-fane" xfId="12403" xr:uid="{00000000-0005-0000-0000-0000720E0000}"/>
    <cellStyle name="_Total 3" xfId="43103" xr:uid="{00000000-0005-0000-0000-0000730E0000}"/>
    <cellStyle name="_Total 3 2" xfId="43104" xr:uid="{00000000-0005-0000-0000-0000740E0000}"/>
    <cellStyle name="_Total 4" xfId="43105" xr:uid="{00000000-0005-0000-0000-0000750E0000}"/>
    <cellStyle name="_Total 4 2" xfId="43106" xr:uid="{00000000-0005-0000-0000-0000760E0000}"/>
    <cellStyle name="_Total 5" xfId="43107" xr:uid="{00000000-0005-0000-0000-0000770E0000}"/>
    <cellStyle name="_Total_Expenses (1)" xfId="43108" xr:uid="{00000000-0005-0000-0000-0000780E0000}"/>
    <cellStyle name="_Total_Kontroll ME" xfId="12404" xr:uid="{00000000-0005-0000-0000-0000790E0000}"/>
    <cellStyle name="_Total_Kontroll-fane" xfId="12405" xr:uid="{00000000-0005-0000-0000-00007A0E0000}"/>
    <cellStyle name="_Total_Prognose eksponering " xfId="37192" xr:uid="{00000000-0005-0000-0000-00007B0E0000}"/>
    <cellStyle name="_Total_Prognose eksponering  2" xfId="43109" xr:uid="{00000000-0005-0000-0000-00007C0E0000}"/>
    <cellStyle name="_Total_Prognose eksponering  2 2" xfId="43110" xr:uid="{00000000-0005-0000-0000-00007D0E0000}"/>
    <cellStyle name="_Total_Prognose eksponering  2 2 2" xfId="43111" xr:uid="{00000000-0005-0000-0000-00007E0E0000}"/>
    <cellStyle name="_Total_Prognose eksponering  2 3" xfId="43112" xr:uid="{00000000-0005-0000-0000-00007F0E0000}"/>
    <cellStyle name="_Total_Prognose eksponering  3" xfId="43113" xr:uid="{00000000-0005-0000-0000-0000800E0000}"/>
    <cellStyle name="_Total_Prognose eksponering  3 2" xfId="43114" xr:uid="{00000000-0005-0000-0000-0000810E0000}"/>
    <cellStyle name="_Total_Prognose eksponering  4" xfId="43115" xr:uid="{00000000-0005-0000-0000-0000820E0000}"/>
    <cellStyle name="_Total_Results &amp; key fig." xfId="43116" xr:uid="{00000000-0005-0000-0000-0000830E0000}"/>
    <cellStyle name="_Total_Vedlegg" xfId="43117" xr:uid="{00000000-0005-0000-0000-0000840E0000}"/>
    <cellStyle name="_Total_Vedlegg 2" xfId="43118" xr:uid="{00000000-0005-0000-0000-0000850E0000}"/>
    <cellStyle name="_Total_Vedlegg 2 2" xfId="43119" xr:uid="{00000000-0005-0000-0000-0000860E0000}"/>
    <cellStyle name="_Total_Vedlegg 2 2 2" xfId="43120" xr:uid="{00000000-0005-0000-0000-0000870E0000}"/>
    <cellStyle name="_Total_Vedlegg 2 3" xfId="43121" xr:uid="{00000000-0005-0000-0000-0000880E0000}"/>
    <cellStyle name="_Total_Vedlegg 2 3 2" xfId="43122" xr:uid="{00000000-0005-0000-0000-0000890E0000}"/>
    <cellStyle name="_Total_Vedlegg 2 4" xfId="43123" xr:uid="{00000000-0005-0000-0000-00008A0E0000}"/>
    <cellStyle name="_Total_Vedlegg 3" xfId="43124" xr:uid="{00000000-0005-0000-0000-00008B0E0000}"/>
    <cellStyle name="_Total_Vedlegg 3 2" xfId="43125" xr:uid="{00000000-0005-0000-0000-00008C0E0000}"/>
    <cellStyle name="_Total_Vedlegg 4" xfId="43126" xr:uid="{00000000-0005-0000-0000-00008D0E0000}"/>
    <cellStyle name="_Total_Vedlegg 4 2" xfId="43127" xr:uid="{00000000-0005-0000-0000-00008E0E0000}"/>
    <cellStyle name="_Total_Vedlegg 5" xfId="43128" xr:uid="{00000000-0005-0000-0000-00008F0E0000}"/>
    <cellStyle name="_Total_Vedlegg_1" xfId="43129" xr:uid="{00000000-0005-0000-0000-0000900E0000}"/>
    <cellStyle name="_Total_Vedlegg_1 2" xfId="43130" xr:uid="{00000000-0005-0000-0000-0000910E0000}"/>
    <cellStyle name="_Total_Vedlegg_1 2 2" xfId="43131" xr:uid="{00000000-0005-0000-0000-0000920E0000}"/>
    <cellStyle name="_Total_Vedlegg_1 2 2 2" xfId="43132" xr:uid="{00000000-0005-0000-0000-0000930E0000}"/>
    <cellStyle name="_Total_Vedlegg_1 2 3" xfId="43133" xr:uid="{00000000-0005-0000-0000-0000940E0000}"/>
    <cellStyle name="_Total_Vedlegg_1 3" xfId="43134" xr:uid="{00000000-0005-0000-0000-0000950E0000}"/>
    <cellStyle name="_Total_Vedlegg_1 3 2" xfId="43135" xr:uid="{00000000-0005-0000-0000-0000960E0000}"/>
    <cellStyle name="_Total_Vedlegg_1 4" xfId="43136"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3" xr:uid="{00000000-0005-0000-0000-0000AF0E0000}"/>
    <cellStyle name="_Vital Total 2 2" xfId="43137" xr:uid="{00000000-0005-0000-0000-0000B00E0000}"/>
    <cellStyle name="_Vital Total 2 2 2" xfId="43138" xr:uid="{00000000-0005-0000-0000-0000B10E0000}"/>
    <cellStyle name="_Vital Total 2 2 2 2" xfId="43139" xr:uid="{00000000-0005-0000-0000-0000B20E0000}"/>
    <cellStyle name="_Vital Total 2 2 3" xfId="43140" xr:uid="{00000000-0005-0000-0000-0000B30E0000}"/>
    <cellStyle name="_Vital Total 2 3" xfId="43141" xr:uid="{00000000-0005-0000-0000-0000B40E0000}"/>
    <cellStyle name="_Vital Total 2 3 2" xfId="43142" xr:uid="{00000000-0005-0000-0000-0000B50E0000}"/>
    <cellStyle name="_Vital Total 2 4" xfId="43143" xr:uid="{00000000-0005-0000-0000-0000B60E0000}"/>
    <cellStyle name="_Vital Total 3" xfId="43144" xr:uid="{00000000-0005-0000-0000-0000B70E0000}"/>
    <cellStyle name="_Vital Total 3 2" xfId="43145" xr:uid="{00000000-0005-0000-0000-0000B80E0000}"/>
    <cellStyle name="_Vital Total 4" xfId="43146" xr:uid="{00000000-0005-0000-0000-0000B90E0000}"/>
    <cellStyle name="_Vital Total 4 2" xfId="43147" xr:uid="{00000000-0005-0000-0000-0000BA0E0000}"/>
    <cellStyle name="_Vital Total 5" xfId="43148" xr:uid="{00000000-0005-0000-0000-0000BB0E0000}"/>
    <cellStyle name="_Vital Total_Expenses (1)" xfId="43149" xr:uid="{00000000-0005-0000-0000-0000BC0E0000}"/>
    <cellStyle name="_Vital Total_Prognose eksponering " xfId="37194" xr:uid="{00000000-0005-0000-0000-0000BD0E0000}"/>
    <cellStyle name="_Vital Total_Prognose eksponering  2" xfId="43150" xr:uid="{00000000-0005-0000-0000-0000BE0E0000}"/>
    <cellStyle name="_Vital Total_Prognose eksponering  2 2" xfId="43151" xr:uid="{00000000-0005-0000-0000-0000BF0E0000}"/>
    <cellStyle name="_Vital Total_Prognose eksponering  2 2 2" xfId="43152" xr:uid="{00000000-0005-0000-0000-0000C00E0000}"/>
    <cellStyle name="_Vital Total_Prognose eksponering  2 3" xfId="43153" xr:uid="{00000000-0005-0000-0000-0000C10E0000}"/>
    <cellStyle name="_Vital Total_Prognose eksponering  3" xfId="43154" xr:uid="{00000000-0005-0000-0000-0000C20E0000}"/>
    <cellStyle name="_Vital Total_Prognose eksponering  3 2" xfId="43155" xr:uid="{00000000-0005-0000-0000-0000C30E0000}"/>
    <cellStyle name="_Vital Total_Prognose eksponering  4" xfId="43156" xr:uid="{00000000-0005-0000-0000-0000C40E0000}"/>
    <cellStyle name="_Vital Total_Results &amp; key fig." xfId="43157" xr:uid="{00000000-0005-0000-0000-0000C50E0000}"/>
    <cellStyle name="_Vital Total_Vedlegg" xfId="43158" xr:uid="{00000000-0005-0000-0000-0000C60E0000}"/>
    <cellStyle name="_Vital Total_Vedlegg 2" xfId="43159" xr:uid="{00000000-0005-0000-0000-0000C70E0000}"/>
    <cellStyle name="_Vital Total_Vedlegg 2 2" xfId="43160" xr:uid="{00000000-0005-0000-0000-0000C80E0000}"/>
    <cellStyle name="_Vital Total_Vedlegg 2 2 2" xfId="43161" xr:uid="{00000000-0005-0000-0000-0000C90E0000}"/>
    <cellStyle name="_Vital Total_Vedlegg 2 3" xfId="43162" xr:uid="{00000000-0005-0000-0000-0000CA0E0000}"/>
    <cellStyle name="_Vital Total_Vedlegg 2 3 2" xfId="43163" xr:uid="{00000000-0005-0000-0000-0000CB0E0000}"/>
    <cellStyle name="_Vital Total_Vedlegg 2 4" xfId="43164" xr:uid="{00000000-0005-0000-0000-0000CC0E0000}"/>
    <cellStyle name="_Vital Total_Vedlegg 3" xfId="43165" xr:uid="{00000000-0005-0000-0000-0000CD0E0000}"/>
    <cellStyle name="_Vital Total_Vedlegg 3 2" xfId="43166" xr:uid="{00000000-0005-0000-0000-0000CE0E0000}"/>
    <cellStyle name="_Vital Total_Vedlegg 4" xfId="43167" xr:uid="{00000000-0005-0000-0000-0000CF0E0000}"/>
    <cellStyle name="_Vital Total_Vedlegg 4 2" xfId="43168" xr:uid="{00000000-0005-0000-0000-0000D00E0000}"/>
    <cellStyle name="_Vital Total_Vedlegg 5" xfId="43169" xr:uid="{00000000-0005-0000-0000-0000D10E0000}"/>
    <cellStyle name="_Vital Total_Vedlegg_1" xfId="43170" xr:uid="{00000000-0005-0000-0000-0000D20E0000}"/>
    <cellStyle name="_Vital Total_Vedlegg_1 2" xfId="43171" xr:uid="{00000000-0005-0000-0000-0000D30E0000}"/>
    <cellStyle name="_Vital Total_Vedlegg_1 2 2" xfId="43172" xr:uid="{00000000-0005-0000-0000-0000D40E0000}"/>
    <cellStyle name="_Vital Total_Vedlegg_1 2 2 2" xfId="43173" xr:uid="{00000000-0005-0000-0000-0000D50E0000}"/>
    <cellStyle name="_Vital Total_Vedlegg_1 2 3" xfId="43174" xr:uid="{00000000-0005-0000-0000-0000D60E0000}"/>
    <cellStyle name="_Vital Total_Vedlegg_1 3" xfId="43175" xr:uid="{00000000-0005-0000-0000-0000D70E0000}"/>
    <cellStyle name="_Vital Total_Vedlegg_1 3 2" xfId="43176" xr:uid="{00000000-0005-0000-0000-0000D80E0000}"/>
    <cellStyle name="_Vital Total_Vedlegg_1 4" xfId="43177"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1"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2" xr:uid="{FF38755F-C950-44F6-9351-65E63B4D6E16}"/>
    <cellStyle name="=C:\WINNT35\SYSTEM32\COMMAND.COM 4" xfId="568" xr:uid="{00000000-0005-0000-0000-0000EF0F0000}"/>
    <cellStyle name="=C:\WINNT35\SYSTEM32\COMMAND.COM_4 manuell" xfId="53223"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5" xr:uid="{00000000-0005-0000-0000-0000F40F0000}"/>
    <cellStyle name="1,comma 3" xfId="37196" xr:uid="{00000000-0005-0000-0000-0000F50F0000}"/>
    <cellStyle name="1,comma_Adjustment-Hovedtall" xfId="37197" xr:uid="{00000000-0005-0000-0000-0000F60F0000}"/>
    <cellStyle name="2 antraštė" xfId="570" xr:uid="{00000000-0005-0000-0000-0000F70F0000}"/>
    <cellStyle name="20 % - Markeringsfarve1" xfId="12551" xr:uid="{00000000-0005-0000-0000-0000F80F0000}"/>
    <cellStyle name="20 % - Markeringsfarve1 2" xfId="37198" xr:uid="{00000000-0005-0000-0000-0000F90F0000}"/>
    <cellStyle name="20 % - Markeringsfarve2" xfId="12552" xr:uid="{00000000-0005-0000-0000-0000FA0F0000}"/>
    <cellStyle name="20 % - Markeringsfarve2 2" xfId="37199" xr:uid="{00000000-0005-0000-0000-0000FB0F0000}"/>
    <cellStyle name="20 % - Markeringsfarve3" xfId="12553" xr:uid="{00000000-0005-0000-0000-0000FC0F0000}"/>
    <cellStyle name="20 % - Markeringsfarve3 2" xfId="37200" xr:uid="{00000000-0005-0000-0000-0000FD0F0000}"/>
    <cellStyle name="20 % - Markeringsfarve4" xfId="12554" xr:uid="{00000000-0005-0000-0000-0000FE0F0000}"/>
    <cellStyle name="20 % - Markeringsfarve4 2" xfId="37201" xr:uid="{00000000-0005-0000-0000-0000FF0F0000}"/>
    <cellStyle name="20 % - Markeringsfarve5" xfId="12555" xr:uid="{00000000-0005-0000-0000-000000100000}"/>
    <cellStyle name="20 % - Markeringsfarve5 2" xfId="37202" xr:uid="{00000000-0005-0000-0000-000001100000}"/>
    <cellStyle name="20 % - Markeringsfarve6" xfId="12556" xr:uid="{00000000-0005-0000-0000-000002100000}"/>
    <cellStyle name="20 % - Markeringsfarve6 2" xfId="37203"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4"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5"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6"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7"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8"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29"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8"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79"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30" xr:uid="{93B64CE4-AAF6-44BB-B5DA-9BB483067B21}"/>
    <cellStyle name="20% - Accent1 14" xfId="628" xr:uid="{00000000-0005-0000-0000-000046100000}"/>
    <cellStyle name="20% - Accent1 14 2" xfId="629" xr:uid="{00000000-0005-0000-0000-000047100000}"/>
    <cellStyle name="20% - Accent1 14_CC1" xfId="53231" xr:uid="{990DDCEB-1E6E-494A-9264-254E7A2C1DD7}"/>
    <cellStyle name="20% - Accent1 15" xfId="630" xr:uid="{00000000-0005-0000-0000-000049100000}"/>
    <cellStyle name="20% - Accent1 15 2" xfId="631" xr:uid="{00000000-0005-0000-0000-00004A100000}"/>
    <cellStyle name="20% - Accent1 15_CC1" xfId="53232" xr:uid="{66712AA7-B59D-4059-BE81-63FF2A8B7B24}"/>
    <cellStyle name="20% - Accent1 16" xfId="632" xr:uid="{00000000-0005-0000-0000-00004C100000}"/>
    <cellStyle name="20% - Accent1 16 2" xfId="633" xr:uid="{00000000-0005-0000-0000-00004D100000}"/>
    <cellStyle name="20% - Accent1 16_CC1" xfId="53233" xr:uid="{F22AFDC7-553F-4DCA-BA4C-906B7FFED55C}"/>
    <cellStyle name="20% - Accent1 17" xfId="634" xr:uid="{00000000-0005-0000-0000-00004F100000}"/>
    <cellStyle name="20% - Accent1 17 2" xfId="635" xr:uid="{00000000-0005-0000-0000-000050100000}"/>
    <cellStyle name="20% - Accent1 17_CC1" xfId="53234" xr:uid="{6B3D2D5B-D345-4C79-AFCC-F0A508387F46}"/>
    <cellStyle name="20% - Accent1 18" xfId="636" xr:uid="{00000000-0005-0000-0000-000052100000}"/>
    <cellStyle name="20% - Accent1 18 2" xfId="637" xr:uid="{00000000-0005-0000-0000-000053100000}"/>
    <cellStyle name="20% - Accent1 18_CC1" xfId="53235" xr:uid="{5213C49A-9DBC-4CFB-BF5F-9BF5FCF68236}"/>
    <cellStyle name="20% - Accent1 19" xfId="638" xr:uid="{00000000-0005-0000-0000-000055100000}"/>
    <cellStyle name="20% - Accent1 19 2" xfId="639" xr:uid="{00000000-0005-0000-0000-000056100000}"/>
    <cellStyle name="20% - Accent1 19_CC1" xfId="53236"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8" xr:uid="{D96D6918-6A41-498D-A092-8FC4FC7DA54E}"/>
    <cellStyle name="20% - Accent1 2 10 11" xfId="644" xr:uid="{00000000-0005-0000-0000-00005D100000}"/>
    <cellStyle name="20% - Accent1 2 10 11 2" xfId="645" xr:uid="{00000000-0005-0000-0000-00005E100000}"/>
    <cellStyle name="20% - Accent1 2 10 11_CC1" xfId="53239"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40"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1" xr:uid="{97686DC0-D8A3-45DA-80EC-99D8F283C98D}"/>
    <cellStyle name="20% - Accent1 2 10 4" xfId="669" xr:uid="{00000000-0005-0000-0000-000079100000}"/>
    <cellStyle name="20% - Accent1 2 10 4 2" xfId="670" xr:uid="{00000000-0005-0000-0000-00007A100000}"/>
    <cellStyle name="20% - Accent1 2 10 4_CC1" xfId="53242" xr:uid="{02761081-47E3-4F6D-AC63-2AB62E632C6B}"/>
    <cellStyle name="20% - Accent1 2 10 5" xfId="671" xr:uid="{00000000-0005-0000-0000-00007C100000}"/>
    <cellStyle name="20% - Accent1 2 10 5 2" xfId="672" xr:uid="{00000000-0005-0000-0000-00007D100000}"/>
    <cellStyle name="20% - Accent1 2 10 5_CC1" xfId="53243" xr:uid="{DC6A27F5-5BF2-4C0A-9C2A-968F2E47AD53}"/>
    <cellStyle name="20% - Accent1 2 10 6" xfId="673" xr:uid="{00000000-0005-0000-0000-00007F100000}"/>
    <cellStyle name="20% - Accent1 2 10 6 2" xfId="674" xr:uid="{00000000-0005-0000-0000-000080100000}"/>
    <cellStyle name="20% - Accent1 2 10 6_CC1" xfId="53244" xr:uid="{11000625-7C03-4AAF-A4E3-4F0D36A75835}"/>
    <cellStyle name="20% - Accent1 2 10 7" xfId="675" xr:uid="{00000000-0005-0000-0000-000082100000}"/>
    <cellStyle name="20% - Accent1 2 10 7 2" xfId="676" xr:uid="{00000000-0005-0000-0000-000083100000}"/>
    <cellStyle name="20% - Accent1 2 10 7_CC1" xfId="53245" xr:uid="{16892363-DC9F-463A-AEDE-C7E20309AE67}"/>
    <cellStyle name="20% - Accent1 2 10 8" xfId="677" xr:uid="{00000000-0005-0000-0000-000085100000}"/>
    <cellStyle name="20% - Accent1 2 10 8 2" xfId="678" xr:uid="{00000000-0005-0000-0000-000086100000}"/>
    <cellStyle name="20% - Accent1 2 10 8_CC1" xfId="53246" xr:uid="{04A42236-2250-4B9C-A7CD-EB0A7050247E}"/>
    <cellStyle name="20% - Accent1 2 10 9" xfId="679" xr:uid="{00000000-0005-0000-0000-000088100000}"/>
    <cellStyle name="20% - Accent1 2 10 9 2" xfId="680" xr:uid="{00000000-0005-0000-0000-000089100000}"/>
    <cellStyle name="20% - Accent1 2 10 9_CC1" xfId="53247" xr:uid="{A65ABF03-AE4E-4004-94EA-53E0C2F50669}"/>
    <cellStyle name="20% - Accent1 2 10_CC1" xfId="53237"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49" xr:uid="{CC56EE1D-1073-4F0E-97C5-6CE593412FDE}"/>
    <cellStyle name="20% - Accent1 2 11 11" xfId="684" xr:uid="{00000000-0005-0000-0000-000090100000}"/>
    <cellStyle name="20% - Accent1 2 11 11 2" xfId="685" xr:uid="{00000000-0005-0000-0000-000091100000}"/>
    <cellStyle name="20% - Accent1 2 11 11_CC1" xfId="53250"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1"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2" xr:uid="{3DF76E14-5F7A-409C-9D7F-F9FB6F97674A}"/>
    <cellStyle name="20% - Accent1 2 11 4" xfId="709" xr:uid="{00000000-0005-0000-0000-0000AC100000}"/>
    <cellStyle name="20% - Accent1 2 11 4 2" xfId="710" xr:uid="{00000000-0005-0000-0000-0000AD100000}"/>
    <cellStyle name="20% - Accent1 2 11 4_CC1" xfId="53253" xr:uid="{60E54434-1DCA-416C-8E2A-5B746E0BE1CF}"/>
    <cellStyle name="20% - Accent1 2 11 5" xfId="711" xr:uid="{00000000-0005-0000-0000-0000AF100000}"/>
    <cellStyle name="20% - Accent1 2 11 5 2" xfId="712" xr:uid="{00000000-0005-0000-0000-0000B0100000}"/>
    <cellStyle name="20% - Accent1 2 11 5_CC1" xfId="53254" xr:uid="{85E79B37-2E0A-4C8E-BCA8-DD3B1282CE7B}"/>
    <cellStyle name="20% - Accent1 2 11 6" xfId="713" xr:uid="{00000000-0005-0000-0000-0000B2100000}"/>
    <cellStyle name="20% - Accent1 2 11 6 2" xfId="714" xr:uid="{00000000-0005-0000-0000-0000B3100000}"/>
    <cellStyle name="20% - Accent1 2 11 6_CC1" xfId="53255" xr:uid="{59AD3586-FB15-465E-9C89-1ECE0A1C9CD9}"/>
    <cellStyle name="20% - Accent1 2 11 7" xfId="715" xr:uid="{00000000-0005-0000-0000-0000B5100000}"/>
    <cellStyle name="20% - Accent1 2 11 7 2" xfId="716" xr:uid="{00000000-0005-0000-0000-0000B6100000}"/>
    <cellStyle name="20% - Accent1 2 11 7_CC1" xfId="53256" xr:uid="{EE870E7B-4BE8-4E26-89D3-864266D72257}"/>
    <cellStyle name="20% - Accent1 2 11 8" xfId="717" xr:uid="{00000000-0005-0000-0000-0000B8100000}"/>
    <cellStyle name="20% - Accent1 2 11 8 2" xfId="718" xr:uid="{00000000-0005-0000-0000-0000B9100000}"/>
    <cellStyle name="20% - Accent1 2 11 8_CC1" xfId="53257" xr:uid="{F3BDADFA-BA20-4898-9C9C-A3B2B38EEB3E}"/>
    <cellStyle name="20% - Accent1 2 11 9" xfId="719" xr:uid="{00000000-0005-0000-0000-0000BB100000}"/>
    <cellStyle name="20% - Accent1 2 11 9 2" xfId="720" xr:uid="{00000000-0005-0000-0000-0000BC100000}"/>
    <cellStyle name="20% - Accent1 2 11 9_CC1" xfId="53258" xr:uid="{4DC91BAC-CAFE-4B3B-B2DB-9EBCA1293355}"/>
    <cellStyle name="20% - Accent1 2 11_CC1" xfId="53248"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60" xr:uid="{C8510306-219E-4EE1-840A-C5AE93DD15D1}"/>
    <cellStyle name="20% - Accent1 2 12 11" xfId="724" xr:uid="{00000000-0005-0000-0000-0000C3100000}"/>
    <cellStyle name="20% - Accent1 2 12 11 2" xfId="725" xr:uid="{00000000-0005-0000-0000-0000C4100000}"/>
    <cellStyle name="20% - Accent1 2 12 11_CC1" xfId="53261"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2"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3" xr:uid="{6DA0F9F7-0031-4912-88BD-5B3C3716ECA6}"/>
    <cellStyle name="20% - Accent1 2 12 4" xfId="749" xr:uid="{00000000-0005-0000-0000-0000DF100000}"/>
    <cellStyle name="20% - Accent1 2 12 4 2" xfId="750" xr:uid="{00000000-0005-0000-0000-0000E0100000}"/>
    <cellStyle name="20% - Accent1 2 12 4_CC1" xfId="53264" xr:uid="{0F77CFE1-4303-43EB-86CD-299FD0CB7CD6}"/>
    <cellStyle name="20% - Accent1 2 12 5" xfId="751" xr:uid="{00000000-0005-0000-0000-0000E2100000}"/>
    <cellStyle name="20% - Accent1 2 12 5 2" xfId="752" xr:uid="{00000000-0005-0000-0000-0000E3100000}"/>
    <cellStyle name="20% - Accent1 2 12 5_CC1" xfId="53265" xr:uid="{FE7B1BDF-01CD-4A5A-89F2-54839584297C}"/>
    <cellStyle name="20% - Accent1 2 12 6" xfId="753" xr:uid="{00000000-0005-0000-0000-0000E5100000}"/>
    <cellStyle name="20% - Accent1 2 12 6 2" xfId="754" xr:uid="{00000000-0005-0000-0000-0000E6100000}"/>
    <cellStyle name="20% - Accent1 2 12 6_CC1" xfId="53266" xr:uid="{19CC4B27-E45E-4945-B203-1FC5B66C63DD}"/>
    <cellStyle name="20% - Accent1 2 12 7" xfId="755" xr:uid="{00000000-0005-0000-0000-0000E8100000}"/>
    <cellStyle name="20% - Accent1 2 12 7 2" xfId="756" xr:uid="{00000000-0005-0000-0000-0000E9100000}"/>
    <cellStyle name="20% - Accent1 2 12 7_CC1" xfId="53267" xr:uid="{C81BDDDB-9BCC-42F9-B9DA-5FECCC449CCA}"/>
    <cellStyle name="20% - Accent1 2 12 8" xfId="757" xr:uid="{00000000-0005-0000-0000-0000EB100000}"/>
    <cellStyle name="20% - Accent1 2 12 8 2" xfId="758" xr:uid="{00000000-0005-0000-0000-0000EC100000}"/>
    <cellStyle name="20% - Accent1 2 12 8_CC1" xfId="53268" xr:uid="{5970DB31-931C-450D-91FE-55B5F71AD7A6}"/>
    <cellStyle name="20% - Accent1 2 12 9" xfId="759" xr:uid="{00000000-0005-0000-0000-0000EE100000}"/>
    <cellStyle name="20% - Accent1 2 12 9 2" xfId="760" xr:uid="{00000000-0005-0000-0000-0000EF100000}"/>
    <cellStyle name="20% - Accent1 2 12 9_CC1" xfId="53269" xr:uid="{3AB7958B-786A-4D6E-8D7D-8DF02E166092}"/>
    <cellStyle name="20% - Accent1 2 12_CC1" xfId="53259"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1" xr:uid="{6E63FBE7-3E20-4A7A-8D1D-13492BBC111C}"/>
    <cellStyle name="20% - Accent1 2 13 11" xfId="764" xr:uid="{00000000-0005-0000-0000-0000F6100000}"/>
    <cellStyle name="20% - Accent1 2 13 11 2" xfId="765" xr:uid="{00000000-0005-0000-0000-0000F7100000}"/>
    <cellStyle name="20% - Accent1 2 13 11_CC1" xfId="53272"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3"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4" xr:uid="{BBED86EE-6209-4E6F-99EB-4E74454FF9E2}"/>
    <cellStyle name="20% - Accent1 2 13 4" xfId="789" xr:uid="{00000000-0005-0000-0000-000012110000}"/>
    <cellStyle name="20% - Accent1 2 13 4 2" xfId="790" xr:uid="{00000000-0005-0000-0000-000013110000}"/>
    <cellStyle name="20% - Accent1 2 13 4_CC1" xfId="53275" xr:uid="{7E547A7F-AD3A-453C-9F8F-8E1694A544C4}"/>
    <cellStyle name="20% - Accent1 2 13 5" xfId="791" xr:uid="{00000000-0005-0000-0000-000015110000}"/>
    <cellStyle name="20% - Accent1 2 13 5 2" xfId="792" xr:uid="{00000000-0005-0000-0000-000016110000}"/>
    <cellStyle name="20% - Accent1 2 13 5_CC1" xfId="53276" xr:uid="{27D5E6DE-46D8-4443-85B0-F74DBAFB12E5}"/>
    <cellStyle name="20% - Accent1 2 13 6" xfId="793" xr:uid="{00000000-0005-0000-0000-000018110000}"/>
    <cellStyle name="20% - Accent1 2 13 6 2" xfId="794" xr:uid="{00000000-0005-0000-0000-000019110000}"/>
    <cellStyle name="20% - Accent1 2 13 6_CC1" xfId="53277" xr:uid="{67899734-401D-4F69-B841-10C646432F84}"/>
    <cellStyle name="20% - Accent1 2 13 7" xfId="795" xr:uid="{00000000-0005-0000-0000-00001B110000}"/>
    <cellStyle name="20% - Accent1 2 13 7 2" xfId="796" xr:uid="{00000000-0005-0000-0000-00001C110000}"/>
    <cellStyle name="20% - Accent1 2 13 7_CC1" xfId="53278" xr:uid="{B562EF7D-9F45-492D-A415-47F2D5AFCF72}"/>
    <cellStyle name="20% - Accent1 2 13 8" xfId="797" xr:uid="{00000000-0005-0000-0000-00001E110000}"/>
    <cellStyle name="20% - Accent1 2 13 8 2" xfId="798" xr:uid="{00000000-0005-0000-0000-00001F110000}"/>
    <cellStyle name="20% - Accent1 2 13 8_CC1" xfId="53279" xr:uid="{80F95C70-3621-4464-B281-D4AD16C384C2}"/>
    <cellStyle name="20% - Accent1 2 13 9" xfId="799" xr:uid="{00000000-0005-0000-0000-000021110000}"/>
    <cellStyle name="20% - Accent1 2 13 9 2" xfId="800" xr:uid="{00000000-0005-0000-0000-000022110000}"/>
    <cellStyle name="20% - Accent1 2 13 9_CC1" xfId="53280" xr:uid="{35ED6014-FA98-4FD6-ACB1-9584C32F255D}"/>
    <cellStyle name="20% - Accent1 2 13_CC1" xfId="53270"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2" xr:uid="{93EBAED1-5163-461F-A7F5-1EEA634107E6}"/>
    <cellStyle name="20% - Accent1 2 14 11" xfId="804" xr:uid="{00000000-0005-0000-0000-000029110000}"/>
    <cellStyle name="20% - Accent1 2 14 11 2" xfId="805" xr:uid="{00000000-0005-0000-0000-00002A110000}"/>
    <cellStyle name="20% - Accent1 2 14 11_CC1" xfId="53283"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4"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5" xr:uid="{65EDA833-1F73-43AF-BD1D-F092ACC712C7}"/>
    <cellStyle name="20% - Accent1 2 14 4" xfId="829" xr:uid="{00000000-0005-0000-0000-000045110000}"/>
    <cellStyle name="20% - Accent1 2 14 4 2" xfId="830" xr:uid="{00000000-0005-0000-0000-000046110000}"/>
    <cellStyle name="20% - Accent1 2 14 4_CC1" xfId="53286" xr:uid="{A1A70F16-D53E-4C60-8834-2234490615F9}"/>
    <cellStyle name="20% - Accent1 2 14 5" xfId="831" xr:uid="{00000000-0005-0000-0000-000048110000}"/>
    <cellStyle name="20% - Accent1 2 14 5 2" xfId="832" xr:uid="{00000000-0005-0000-0000-000049110000}"/>
    <cellStyle name="20% - Accent1 2 14 5_CC1" xfId="53287" xr:uid="{3F8EF103-1B14-4233-B695-5ABC31195D07}"/>
    <cellStyle name="20% - Accent1 2 14 6" xfId="833" xr:uid="{00000000-0005-0000-0000-00004B110000}"/>
    <cellStyle name="20% - Accent1 2 14 6 2" xfId="834" xr:uid="{00000000-0005-0000-0000-00004C110000}"/>
    <cellStyle name="20% - Accent1 2 14 6_CC1" xfId="53288" xr:uid="{95BB2181-15F3-4DEC-AEC0-A2D1183D0B99}"/>
    <cellStyle name="20% - Accent1 2 14 7" xfId="835" xr:uid="{00000000-0005-0000-0000-00004E110000}"/>
    <cellStyle name="20% - Accent1 2 14 7 2" xfId="836" xr:uid="{00000000-0005-0000-0000-00004F110000}"/>
    <cellStyle name="20% - Accent1 2 14 7_CC1" xfId="53289" xr:uid="{18D0F024-0921-41D9-8D89-0A1818D02685}"/>
    <cellStyle name="20% - Accent1 2 14 8" xfId="837" xr:uid="{00000000-0005-0000-0000-000051110000}"/>
    <cellStyle name="20% - Accent1 2 14 8 2" xfId="838" xr:uid="{00000000-0005-0000-0000-000052110000}"/>
    <cellStyle name="20% - Accent1 2 14 8_CC1" xfId="53290" xr:uid="{D42D76E4-C87C-4ADF-9FBB-7380C68C3D02}"/>
    <cellStyle name="20% - Accent1 2 14 9" xfId="839" xr:uid="{00000000-0005-0000-0000-000054110000}"/>
    <cellStyle name="20% - Accent1 2 14 9 2" xfId="840" xr:uid="{00000000-0005-0000-0000-000055110000}"/>
    <cellStyle name="20% - Accent1 2 14 9_CC1" xfId="53291" xr:uid="{60593CEC-1EE7-4433-BD77-A5AF31EF5097}"/>
    <cellStyle name="20% - Accent1 2 14_CC1" xfId="53281"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3" xr:uid="{313C70CD-A1A7-426D-9ACE-3D8945BE611D}"/>
    <cellStyle name="20% - Accent1 2 15 11" xfId="844" xr:uid="{00000000-0005-0000-0000-00005C110000}"/>
    <cellStyle name="20% - Accent1 2 15 11 2" xfId="845" xr:uid="{00000000-0005-0000-0000-00005D110000}"/>
    <cellStyle name="20% - Accent1 2 15 11_CC1" xfId="53294"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5"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6" xr:uid="{1E9639D5-D567-4EF4-949A-55BA5B4025EB}"/>
    <cellStyle name="20% - Accent1 2 15 4" xfId="869" xr:uid="{00000000-0005-0000-0000-000078110000}"/>
    <cellStyle name="20% - Accent1 2 15 4 2" xfId="870" xr:uid="{00000000-0005-0000-0000-000079110000}"/>
    <cellStyle name="20% - Accent1 2 15 4_CC1" xfId="53297" xr:uid="{1C8838BF-361E-4A8B-8D2D-47A24C6DC372}"/>
    <cellStyle name="20% - Accent1 2 15 5" xfId="871" xr:uid="{00000000-0005-0000-0000-00007B110000}"/>
    <cellStyle name="20% - Accent1 2 15 5 2" xfId="872" xr:uid="{00000000-0005-0000-0000-00007C110000}"/>
    <cellStyle name="20% - Accent1 2 15 5_CC1" xfId="53298" xr:uid="{CACD4B67-D81D-407F-AE42-5989C21C15B5}"/>
    <cellStyle name="20% - Accent1 2 15 6" xfId="873" xr:uid="{00000000-0005-0000-0000-00007E110000}"/>
    <cellStyle name="20% - Accent1 2 15 6 2" xfId="874" xr:uid="{00000000-0005-0000-0000-00007F110000}"/>
    <cellStyle name="20% - Accent1 2 15 6_CC1" xfId="53299" xr:uid="{2050115B-346A-4D1A-8EFB-1113C33F1F38}"/>
    <cellStyle name="20% - Accent1 2 15 7" xfId="875" xr:uid="{00000000-0005-0000-0000-000081110000}"/>
    <cellStyle name="20% - Accent1 2 15 7 2" xfId="876" xr:uid="{00000000-0005-0000-0000-000082110000}"/>
    <cellStyle name="20% - Accent1 2 15 7_CC1" xfId="53300" xr:uid="{14B473CE-3E86-4F7F-9AE3-FEC5345B7957}"/>
    <cellStyle name="20% - Accent1 2 15 8" xfId="877" xr:uid="{00000000-0005-0000-0000-000084110000}"/>
    <cellStyle name="20% - Accent1 2 15 8 2" xfId="878" xr:uid="{00000000-0005-0000-0000-000085110000}"/>
    <cellStyle name="20% - Accent1 2 15 8_CC1" xfId="53301" xr:uid="{E760653F-C623-4EEA-8AC0-CCB427B94F28}"/>
    <cellStyle name="20% - Accent1 2 15 9" xfId="879" xr:uid="{00000000-0005-0000-0000-000087110000}"/>
    <cellStyle name="20% - Accent1 2 15 9 2" xfId="880" xr:uid="{00000000-0005-0000-0000-000088110000}"/>
    <cellStyle name="20% - Accent1 2 15 9_CC1" xfId="53302" xr:uid="{C2F336F8-CE15-4EC9-AA0B-EA8CD6C21129}"/>
    <cellStyle name="20% - Accent1 2 15_CC1" xfId="53292"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4" xr:uid="{00ADCB80-F276-4C82-BA1E-82E4E07F7A32}"/>
    <cellStyle name="20% - Accent1 2 16 11" xfId="884" xr:uid="{00000000-0005-0000-0000-00008F110000}"/>
    <cellStyle name="20% - Accent1 2 16 11 2" xfId="885" xr:uid="{00000000-0005-0000-0000-000090110000}"/>
    <cellStyle name="20% - Accent1 2 16 11_CC1" xfId="53305"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6"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7" xr:uid="{EBD8C7B0-1236-44C1-B8EC-72305708018B}"/>
    <cellStyle name="20% - Accent1 2 16 4" xfId="909" xr:uid="{00000000-0005-0000-0000-0000AB110000}"/>
    <cellStyle name="20% - Accent1 2 16 4 2" xfId="910" xr:uid="{00000000-0005-0000-0000-0000AC110000}"/>
    <cellStyle name="20% - Accent1 2 16 4_CC1" xfId="53308" xr:uid="{599FB3F7-34EC-485C-906E-25A0DBE0729D}"/>
    <cellStyle name="20% - Accent1 2 16 5" xfId="911" xr:uid="{00000000-0005-0000-0000-0000AE110000}"/>
    <cellStyle name="20% - Accent1 2 16 5 2" xfId="912" xr:uid="{00000000-0005-0000-0000-0000AF110000}"/>
    <cellStyle name="20% - Accent1 2 16 5_CC1" xfId="53309" xr:uid="{7B24B6E1-036A-400B-AEBE-83566B2D3A0E}"/>
    <cellStyle name="20% - Accent1 2 16 6" xfId="913" xr:uid="{00000000-0005-0000-0000-0000B1110000}"/>
    <cellStyle name="20% - Accent1 2 16 6 2" xfId="914" xr:uid="{00000000-0005-0000-0000-0000B2110000}"/>
    <cellStyle name="20% - Accent1 2 16 6_CC1" xfId="53310" xr:uid="{411CB471-7815-48DF-A2BE-33FD93024B74}"/>
    <cellStyle name="20% - Accent1 2 16 7" xfId="915" xr:uid="{00000000-0005-0000-0000-0000B4110000}"/>
    <cellStyle name="20% - Accent1 2 16 7 2" xfId="916" xr:uid="{00000000-0005-0000-0000-0000B5110000}"/>
    <cellStyle name="20% - Accent1 2 16 7_CC1" xfId="53311" xr:uid="{5A43E95B-0FE6-480C-B774-69DADEC9AF0E}"/>
    <cellStyle name="20% - Accent1 2 16 8" xfId="917" xr:uid="{00000000-0005-0000-0000-0000B7110000}"/>
    <cellStyle name="20% - Accent1 2 16 8 2" xfId="918" xr:uid="{00000000-0005-0000-0000-0000B8110000}"/>
    <cellStyle name="20% - Accent1 2 16 8_CC1" xfId="53312" xr:uid="{B714DB29-C321-4EDC-8722-F8E3B339A450}"/>
    <cellStyle name="20% - Accent1 2 16 9" xfId="919" xr:uid="{00000000-0005-0000-0000-0000BA110000}"/>
    <cellStyle name="20% - Accent1 2 16 9 2" xfId="920" xr:uid="{00000000-0005-0000-0000-0000BB110000}"/>
    <cellStyle name="20% - Accent1 2 16 9_CC1" xfId="53313" xr:uid="{AC323612-5234-45D5-A002-925974EC5891}"/>
    <cellStyle name="20% - Accent1 2 16_CC1" xfId="53303"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5" xr:uid="{B140819E-227A-442E-99D7-742A0F365C6A}"/>
    <cellStyle name="20% - Accent1 2 17 11" xfId="924" xr:uid="{00000000-0005-0000-0000-0000C2110000}"/>
    <cellStyle name="20% - Accent1 2 17 11 2" xfId="925" xr:uid="{00000000-0005-0000-0000-0000C3110000}"/>
    <cellStyle name="20% - Accent1 2 17 11_CC1" xfId="53316"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7"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8" xr:uid="{9C36C10A-7A3F-48DC-B605-A8597A57E90E}"/>
    <cellStyle name="20% - Accent1 2 17 4" xfId="949" xr:uid="{00000000-0005-0000-0000-0000DE110000}"/>
    <cellStyle name="20% - Accent1 2 17 4 2" xfId="950" xr:uid="{00000000-0005-0000-0000-0000DF110000}"/>
    <cellStyle name="20% - Accent1 2 17 4_CC1" xfId="53319" xr:uid="{B19091AD-427F-4A06-852A-82A944BF3BE1}"/>
    <cellStyle name="20% - Accent1 2 17 5" xfId="951" xr:uid="{00000000-0005-0000-0000-0000E1110000}"/>
    <cellStyle name="20% - Accent1 2 17 5 2" xfId="952" xr:uid="{00000000-0005-0000-0000-0000E2110000}"/>
    <cellStyle name="20% - Accent1 2 17 5_CC1" xfId="53320" xr:uid="{05248FF7-56B6-4710-9114-F942977B654B}"/>
    <cellStyle name="20% - Accent1 2 17 6" xfId="953" xr:uid="{00000000-0005-0000-0000-0000E4110000}"/>
    <cellStyle name="20% - Accent1 2 17 6 2" xfId="954" xr:uid="{00000000-0005-0000-0000-0000E5110000}"/>
    <cellStyle name="20% - Accent1 2 17 6_CC1" xfId="53321" xr:uid="{217B460B-20B2-4B54-831C-E1DCCF4A7D72}"/>
    <cellStyle name="20% - Accent1 2 17 7" xfId="955" xr:uid="{00000000-0005-0000-0000-0000E7110000}"/>
    <cellStyle name="20% - Accent1 2 17 7 2" xfId="956" xr:uid="{00000000-0005-0000-0000-0000E8110000}"/>
    <cellStyle name="20% - Accent1 2 17 7_CC1" xfId="53322" xr:uid="{3715499A-56F6-4742-AE8A-5387D849FBDF}"/>
    <cellStyle name="20% - Accent1 2 17 8" xfId="957" xr:uid="{00000000-0005-0000-0000-0000EA110000}"/>
    <cellStyle name="20% - Accent1 2 17 8 2" xfId="958" xr:uid="{00000000-0005-0000-0000-0000EB110000}"/>
    <cellStyle name="20% - Accent1 2 17 8_CC1" xfId="53323" xr:uid="{A1231DAF-464E-40CE-B9E3-994AEE2755C6}"/>
    <cellStyle name="20% - Accent1 2 17 9" xfId="959" xr:uid="{00000000-0005-0000-0000-0000ED110000}"/>
    <cellStyle name="20% - Accent1 2 17 9 2" xfId="960" xr:uid="{00000000-0005-0000-0000-0000EE110000}"/>
    <cellStyle name="20% - Accent1 2 17 9_CC1" xfId="53324" xr:uid="{15A43FD0-B978-4D24-A8C0-6ADC7CC7799E}"/>
    <cellStyle name="20% - Accent1 2 17_CC1" xfId="53314"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6" xr:uid="{89C4E29C-542E-4E72-8711-F15D3A1D7DAA}"/>
    <cellStyle name="20% - Accent1 2 18 11" xfId="964" xr:uid="{00000000-0005-0000-0000-0000F5110000}"/>
    <cellStyle name="20% - Accent1 2 18 11 2" xfId="965" xr:uid="{00000000-0005-0000-0000-0000F6110000}"/>
    <cellStyle name="20% - Accent1 2 18 11_CC1" xfId="53327"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8"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29" xr:uid="{D073A089-C6CC-45C1-98B2-56FA46DED41B}"/>
    <cellStyle name="20% - Accent1 2 18 4" xfId="989" xr:uid="{00000000-0005-0000-0000-000011120000}"/>
    <cellStyle name="20% - Accent1 2 18 4 2" xfId="990" xr:uid="{00000000-0005-0000-0000-000012120000}"/>
    <cellStyle name="20% - Accent1 2 18 4_CC1" xfId="53330" xr:uid="{5D68B092-3D67-4F62-BECA-856487A80A49}"/>
    <cellStyle name="20% - Accent1 2 18 5" xfId="991" xr:uid="{00000000-0005-0000-0000-000014120000}"/>
    <cellStyle name="20% - Accent1 2 18 5 2" xfId="992" xr:uid="{00000000-0005-0000-0000-000015120000}"/>
    <cellStyle name="20% - Accent1 2 18 5_CC1" xfId="53331" xr:uid="{88C25F96-C8A3-4DFC-A09C-A775ED12E45E}"/>
    <cellStyle name="20% - Accent1 2 18 6" xfId="993" xr:uid="{00000000-0005-0000-0000-000017120000}"/>
    <cellStyle name="20% - Accent1 2 18 6 2" xfId="994" xr:uid="{00000000-0005-0000-0000-000018120000}"/>
    <cellStyle name="20% - Accent1 2 18 6_CC1" xfId="53332" xr:uid="{CCFF263C-E0CD-4E53-886B-BACE60B371CD}"/>
    <cellStyle name="20% - Accent1 2 18 7" xfId="995" xr:uid="{00000000-0005-0000-0000-00001A120000}"/>
    <cellStyle name="20% - Accent1 2 18 7 2" xfId="996" xr:uid="{00000000-0005-0000-0000-00001B120000}"/>
    <cellStyle name="20% - Accent1 2 18 7_CC1" xfId="53333" xr:uid="{3E8C71F5-77D4-4547-ADF2-7A527C252C21}"/>
    <cellStyle name="20% - Accent1 2 18 8" xfId="997" xr:uid="{00000000-0005-0000-0000-00001D120000}"/>
    <cellStyle name="20% - Accent1 2 18 8 2" xfId="998" xr:uid="{00000000-0005-0000-0000-00001E120000}"/>
    <cellStyle name="20% - Accent1 2 18 8_CC1" xfId="53334" xr:uid="{7442720E-A208-414B-BE73-C0ECF7071DF0}"/>
    <cellStyle name="20% - Accent1 2 18 9" xfId="999" xr:uid="{00000000-0005-0000-0000-000020120000}"/>
    <cellStyle name="20% - Accent1 2 18 9 2" xfId="1000" xr:uid="{00000000-0005-0000-0000-000021120000}"/>
    <cellStyle name="20% - Accent1 2 18 9_CC1" xfId="53335" xr:uid="{D7A23664-9CAD-4928-932E-597129B2B781}"/>
    <cellStyle name="20% - Accent1 2 18_CC1" xfId="53325"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7" xr:uid="{B52BD8FC-E469-47DD-9BAE-4582F0561C41}"/>
    <cellStyle name="20% - Accent1 2 19 11" xfId="1004" xr:uid="{00000000-0005-0000-0000-000028120000}"/>
    <cellStyle name="20% - Accent1 2 19 11 2" xfId="1005" xr:uid="{00000000-0005-0000-0000-000029120000}"/>
    <cellStyle name="20% - Accent1 2 19 11_CC1" xfId="53338"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39"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40" xr:uid="{00197A44-3E55-44F3-B94D-D35561CC58FC}"/>
    <cellStyle name="20% - Accent1 2 19 4" xfId="1029" xr:uid="{00000000-0005-0000-0000-000044120000}"/>
    <cellStyle name="20% - Accent1 2 19 4 2" xfId="1030" xr:uid="{00000000-0005-0000-0000-000045120000}"/>
    <cellStyle name="20% - Accent1 2 19 4_CC1" xfId="53341" xr:uid="{DBD45D37-169F-4BE6-980D-67AE46FAA41A}"/>
    <cellStyle name="20% - Accent1 2 19 5" xfId="1031" xr:uid="{00000000-0005-0000-0000-000047120000}"/>
    <cellStyle name="20% - Accent1 2 19 5 2" xfId="1032" xr:uid="{00000000-0005-0000-0000-000048120000}"/>
    <cellStyle name="20% - Accent1 2 19 5_CC1" xfId="53342" xr:uid="{0EB16D75-CB7A-440D-80BC-95609E021AC4}"/>
    <cellStyle name="20% - Accent1 2 19 6" xfId="1033" xr:uid="{00000000-0005-0000-0000-00004A120000}"/>
    <cellStyle name="20% - Accent1 2 19 6 2" xfId="1034" xr:uid="{00000000-0005-0000-0000-00004B120000}"/>
    <cellStyle name="20% - Accent1 2 19 6_CC1" xfId="53343" xr:uid="{22D33265-BCA6-4DFD-83A9-EDD89F0E86F9}"/>
    <cellStyle name="20% - Accent1 2 19 7" xfId="1035" xr:uid="{00000000-0005-0000-0000-00004D120000}"/>
    <cellStyle name="20% - Accent1 2 19 7 2" xfId="1036" xr:uid="{00000000-0005-0000-0000-00004E120000}"/>
    <cellStyle name="20% - Accent1 2 19 7_CC1" xfId="53344" xr:uid="{C4EFE2C9-491B-4D85-B066-1B937E98BE00}"/>
    <cellStyle name="20% - Accent1 2 19 8" xfId="1037" xr:uid="{00000000-0005-0000-0000-000050120000}"/>
    <cellStyle name="20% - Accent1 2 19 8 2" xfId="1038" xr:uid="{00000000-0005-0000-0000-000051120000}"/>
    <cellStyle name="20% - Accent1 2 19 8_CC1" xfId="53345" xr:uid="{5A30C2D2-3478-47CA-8286-B2FD020358E0}"/>
    <cellStyle name="20% - Accent1 2 19 9" xfId="1039" xr:uid="{00000000-0005-0000-0000-000053120000}"/>
    <cellStyle name="20% - Accent1 2 19 9 2" xfId="1040" xr:uid="{00000000-0005-0000-0000-000054120000}"/>
    <cellStyle name="20% - Accent1 2 19 9_CC1" xfId="53346" xr:uid="{0214E79A-754D-44E3-96D3-5118F235CFA3}"/>
    <cellStyle name="20% - Accent1 2 19_CC1" xfId="53336"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7"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8"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49" xr:uid="{9CA5CDBB-7A32-49B9-B47F-6D765C456FCF}"/>
    <cellStyle name="20% - Accent1 2 2 2 11" xfId="1069" xr:uid="{00000000-0005-0000-0000-000076120000}"/>
    <cellStyle name="20% - Accent1 2 2 2 11 2" xfId="1070" xr:uid="{00000000-0005-0000-0000-000077120000}"/>
    <cellStyle name="20% - Accent1 2 2 2 11_CC1" xfId="53350" xr:uid="{CE433B6A-E3ED-4AC3-87C8-55851D94C8E9}"/>
    <cellStyle name="20% - Accent1 2 2 2 12" xfId="1071" xr:uid="{00000000-0005-0000-0000-000079120000}"/>
    <cellStyle name="20% - Accent1 2 2 2 12 2" xfId="1072" xr:uid="{00000000-0005-0000-0000-00007A120000}"/>
    <cellStyle name="20% - Accent1 2 2 2 12_CC1" xfId="53351" xr:uid="{F2725A5E-E213-43EE-989F-F1572092FD95}"/>
    <cellStyle name="20% - Accent1 2 2 2 13" xfId="1073" xr:uid="{00000000-0005-0000-0000-00007C120000}"/>
    <cellStyle name="20% - Accent1 2 2 2 13 2" xfId="1074" xr:uid="{00000000-0005-0000-0000-00007D120000}"/>
    <cellStyle name="20% - Accent1 2 2 2 13_CC1" xfId="53352" xr:uid="{71CB8D22-C187-4596-9948-B5E2AB78A9A3}"/>
    <cellStyle name="20% - Accent1 2 2 2 14" xfId="1075" xr:uid="{00000000-0005-0000-0000-00007F120000}"/>
    <cellStyle name="20% - Accent1 2 2 2 14 2" xfId="1076" xr:uid="{00000000-0005-0000-0000-000080120000}"/>
    <cellStyle name="20% - Accent1 2 2 2 14_CC1" xfId="53353" xr:uid="{7DFDB3B4-D0EC-4B78-ABB5-83F2C7B05DBE}"/>
    <cellStyle name="20% - Accent1 2 2 2 15" xfId="1077" xr:uid="{00000000-0005-0000-0000-000082120000}"/>
    <cellStyle name="20% - Accent1 2 2 2 15 2" xfId="1078" xr:uid="{00000000-0005-0000-0000-000083120000}"/>
    <cellStyle name="20% - Accent1 2 2 2 15_CC1" xfId="53354" xr:uid="{DBC421DF-17CA-4660-AC1E-15FFE86F0571}"/>
    <cellStyle name="20% - Accent1 2 2 2 16" xfId="1079" xr:uid="{00000000-0005-0000-0000-000085120000}"/>
    <cellStyle name="20% - Accent1 2 2 2 16 2" xfId="1080" xr:uid="{00000000-0005-0000-0000-000086120000}"/>
    <cellStyle name="20% - Accent1 2 2 2 16_CC1" xfId="53355" xr:uid="{466B3126-DA7C-472D-9878-9B6F3C2B9D9D}"/>
    <cellStyle name="20% - Accent1 2 2 2 17" xfId="1081" xr:uid="{00000000-0005-0000-0000-000088120000}"/>
    <cellStyle name="20% - Accent1 2 2 2 17 2" xfId="1082" xr:uid="{00000000-0005-0000-0000-000089120000}"/>
    <cellStyle name="20% - Accent1 2 2 2 17_CC1" xfId="53356" xr:uid="{F47E29BF-7113-4BC1-A10A-077BD6A19552}"/>
    <cellStyle name="20% - Accent1 2 2 2 18" xfId="1083" xr:uid="{00000000-0005-0000-0000-00008B120000}"/>
    <cellStyle name="20% - Accent1 2 2 2 18 2" xfId="1084" xr:uid="{00000000-0005-0000-0000-00008C120000}"/>
    <cellStyle name="20% - Accent1 2 2 2 18_CC1" xfId="53357" xr:uid="{949D6B43-AA03-4361-804B-502AE61797A6}"/>
    <cellStyle name="20% - Accent1 2 2 2 19" xfId="1085" xr:uid="{00000000-0005-0000-0000-00008E120000}"/>
    <cellStyle name="20% - Accent1 2 2 2 19 2" xfId="1086" xr:uid="{00000000-0005-0000-0000-00008F120000}"/>
    <cellStyle name="20% - Accent1 2 2 2 19_CC1" xfId="53358"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60"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2" xr:uid="{0C90D2C6-05FB-4076-B177-1937D9C2961C}"/>
    <cellStyle name="20% - Accent1 2 2 2 2 2 11" xfId="1101" xr:uid="{00000000-0005-0000-0000-0000A1120000}"/>
    <cellStyle name="20% - Accent1 2 2 2 2 2 11 2" xfId="1102" xr:uid="{00000000-0005-0000-0000-0000A2120000}"/>
    <cellStyle name="20% - Accent1 2 2 2 2 2 11_CC1" xfId="53363"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5" xr:uid="{3C29A4A0-C5AE-4602-8921-E053F5E1213D}"/>
    <cellStyle name="20% - Accent1 2 2 2 2 2 2_CC1" xfId="53364" xr:uid="{AF1BCDD5-6A51-4818-8450-F7AE40C57937}"/>
    <cellStyle name="20% - Accent1 2 2 2 2 2 3" xfId="1113" xr:uid="{00000000-0005-0000-0000-0000B0120000}"/>
    <cellStyle name="20% - Accent1 2 2 2 2 2 3 2" xfId="1114" xr:uid="{00000000-0005-0000-0000-0000B1120000}"/>
    <cellStyle name="20% - Accent1 2 2 2 2 2 3_CC1" xfId="53366" xr:uid="{81592479-CFAE-4E64-B190-18CF1A6251A4}"/>
    <cellStyle name="20% - Accent1 2 2 2 2 2 4" xfId="1115" xr:uid="{00000000-0005-0000-0000-0000B3120000}"/>
    <cellStyle name="20% - Accent1 2 2 2 2 2 4 2" xfId="1116" xr:uid="{00000000-0005-0000-0000-0000B4120000}"/>
    <cellStyle name="20% - Accent1 2 2 2 2 2 4_CC1" xfId="53367" xr:uid="{A5E0A4C8-F999-4661-A156-6280EB35E849}"/>
    <cellStyle name="20% - Accent1 2 2 2 2 2 5" xfId="1117" xr:uid="{00000000-0005-0000-0000-0000B6120000}"/>
    <cellStyle name="20% - Accent1 2 2 2 2 2 5 2" xfId="1118" xr:uid="{00000000-0005-0000-0000-0000B7120000}"/>
    <cellStyle name="20% - Accent1 2 2 2 2 2 5_CC1" xfId="53368" xr:uid="{64A6502E-344C-4074-9776-22EEC48CB02F}"/>
    <cellStyle name="20% - Accent1 2 2 2 2 2 6" xfId="1119" xr:uid="{00000000-0005-0000-0000-0000B9120000}"/>
    <cellStyle name="20% - Accent1 2 2 2 2 2 6 2" xfId="1120" xr:uid="{00000000-0005-0000-0000-0000BA120000}"/>
    <cellStyle name="20% - Accent1 2 2 2 2 2 6_CC1" xfId="53369" xr:uid="{B1009ECF-E990-46E6-862C-B09E4310278C}"/>
    <cellStyle name="20% - Accent1 2 2 2 2 2 7" xfId="1121" xr:uid="{00000000-0005-0000-0000-0000BC120000}"/>
    <cellStyle name="20% - Accent1 2 2 2 2 2 7 2" xfId="1122" xr:uid="{00000000-0005-0000-0000-0000BD120000}"/>
    <cellStyle name="20% - Accent1 2 2 2 2 2 7_CC1" xfId="53370" xr:uid="{9AD6104B-A486-4887-BA45-E3EEA67FD020}"/>
    <cellStyle name="20% - Accent1 2 2 2 2 2 8" xfId="1123" xr:uid="{00000000-0005-0000-0000-0000BF120000}"/>
    <cellStyle name="20% - Accent1 2 2 2 2 2 8 2" xfId="1124" xr:uid="{00000000-0005-0000-0000-0000C0120000}"/>
    <cellStyle name="20% - Accent1 2 2 2 2 2 8_CC1" xfId="53371" xr:uid="{540A77C0-6467-47E7-AD93-D0C8D90E4A4E}"/>
    <cellStyle name="20% - Accent1 2 2 2 2 2 9" xfId="1125" xr:uid="{00000000-0005-0000-0000-0000C2120000}"/>
    <cellStyle name="20% - Accent1 2 2 2 2 2 9 2" xfId="1126" xr:uid="{00000000-0005-0000-0000-0000C3120000}"/>
    <cellStyle name="20% - Accent1 2 2 2 2 2 9_CC1" xfId="53372" xr:uid="{6244783F-386B-42D3-9AD0-B05F6ACB9FDD}"/>
    <cellStyle name="20% - Accent1 2 2 2 2 2_CC1" xfId="53361"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3"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59" xr:uid="{DE23F199-C33F-48AC-9B6F-28ABE575829C}"/>
    <cellStyle name="20% - Accent1 2 2 2 20" xfId="1140" xr:uid="{00000000-0005-0000-0000-0000D5120000}"/>
    <cellStyle name="20% - Accent1 2 2 2 20 2" xfId="1141" xr:uid="{00000000-0005-0000-0000-0000D6120000}"/>
    <cellStyle name="20% - Accent1 2 2 2 20_CC1" xfId="53374"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6" xr:uid="{2DD36C0A-6937-40BF-B832-6F56AA1829B9}"/>
    <cellStyle name="20% - Accent1 2 2 2 3 11" xfId="1145" xr:uid="{00000000-0005-0000-0000-0000DC120000}"/>
    <cellStyle name="20% - Accent1 2 2 2 3 11 2" xfId="1146" xr:uid="{00000000-0005-0000-0000-0000DD120000}"/>
    <cellStyle name="20% - Accent1 2 2 2 3 11_CC1" xfId="53377"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8"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79" xr:uid="{CE277B7B-06E2-4D4A-A7AE-5291ECA20F9E}"/>
    <cellStyle name="20% - Accent1 2 2 2 3 4" xfId="1170" xr:uid="{00000000-0005-0000-0000-0000F8120000}"/>
    <cellStyle name="20% - Accent1 2 2 2 3 4 2" xfId="1171" xr:uid="{00000000-0005-0000-0000-0000F9120000}"/>
    <cellStyle name="20% - Accent1 2 2 2 3 4_CC1" xfId="53380" xr:uid="{EF8DD976-0F11-4713-BCC7-C28C2C228CA9}"/>
    <cellStyle name="20% - Accent1 2 2 2 3 5" xfId="1172" xr:uid="{00000000-0005-0000-0000-0000FB120000}"/>
    <cellStyle name="20% - Accent1 2 2 2 3 5 2" xfId="1173" xr:uid="{00000000-0005-0000-0000-0000FC120000}"/>
    <cellStyle name="20% - Accent1 2 2 2 3 5_CC1" xfId="53381" xr:uid="{6985C31E-24DE-42CF-9AAD-5AE2BC043089}"/>
    <cellStyle name="20% - Accent1 2 2 2 3 6" xfId="1174" xr:uid="{00000000-0005-0000-0000-0000FE120000}"/>
    <cellStyle name="20% - Accent1 2 2 2 3 6 2" xfId="1175" xr:uid="{00000000-0005-0000-0000-0000FF120000}"/>
    <cellStyle name="20% - Accent1 2 2 2 3 6_CC1" xfId="53382" xr:uid="{56A652FB-7FE7-4605-849A-8450CD08E7C8}"/>
    <cellStyle name="20% - Accent1 2 2 2 3 7" xfId="1176" xr:uid="{00000000-0005-0000-0000-000001130000}"/>
    <cellStyle name="20% - Accent1 2 2 2 3 7 2" xfId="1177" xr:uid="{00000000-0005-0000-0000-000002130000}"/>
    <cellStyle name="20% - Accent1 2 2 2 3 7_CC1" xfId="53383" xr:uid="{DE02122E-8757-4A2F-BD90-21459C9BE13F}"/>
    <cellStyle name="20% - Accent1 2 2 2 3 8" xfId="1178" xr:uid="{00000000-0005-0000-0000-000004130000}"/>
    <cellStyle name="20% - Accent1 2 2 2 3 8 2" xfId="1179" xr:uid="{00000000-0005-0000-0000-000005130000}"/>
    <cellStyle name="20% - Accent1 2 2 2 3 8_CC1" xfId="53384" xr:uid="{484CCA08-54CA-45BA-9D20-89984B6F3C42}"/>
    <cellStyle name="20% - Accent1 2 2 2 3 9" xfId="1180" xr:uid="{00000000-0005-0000-0000-000007130000}"/>
    <cellStyle name="20% - Accent1 2 2 2 3 9 2" xfId="1181" xr:uid="{00000000-0005-0000-0000-000008130000}"/>
    <cellStyle name="20% - Accent1 2 2 2 3 9_CC1" xfId="53385" xr:uid="{40E8F21D-19D7-4BEF-91FC-23F2099E3050}"/>
    <cellStyle name="20% - Accent1 2 2 2 3_CC1" xfId="53375"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7" xr:uid="{14F89EAA-9FF1-43AD-9412-C6A123CF4ABA}"/>
    <cellStyle name="20% - Accent1 2 2 2 4 11" xfId="1185" xr:uid="{00000000-0005-0000-0000-00000F130000}"/>
    <cellStyle name="20% - Accent1 2 2 2 4 11 2" xfId="1186" xr:uid="{00000000-0005-0000-0000-000010130000}"/>
    <cellStyle name="20% - Accent1 2 2 2 4 11_CC1" xfId="53388"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89"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90" xr:uid="{9F6A8EA3-C824-48A1-911E-25BA1FCC2E06}"/>
    <cellStyle name="20% - Accent1 2 2 2 4 4" xfId="1210" xr:uid="{00000000-0005-0000-0000-00002B130000}"/>
    <cellStyle name="20% - Accent1 2 2 2 4 4 2" xfId="1211" xr:uid="{00000000-0005-0000-0000-00002C130000}"/>
    <cellStyle name="20% - Accent1 2 2 2 4 4_CC1" xfId="53391" xr:uid="{C4F370A3-0712-4922-8770-3F4F02A3396C}"/>
    <cellStyle name="20% - Accent1 2 2 2 4 5" xfId="1212" xr:uid="{00000000-0005-0000-0000-00002E130000}"/>
    <cellStyle name="20% - Accent1 2 2 2 4 5 2" xfId="1213" xr:uid="{00000000-0005-0000-0000-00002F130000}"/>
    <cellStyle name="20% - Accent1 2 2 2 4 5_CC1" xfId="53392" xr:uid="{9478B43E-CB34-4CB9-9E79-191C656D2DE0}"/>
    <cellStyle name="20% - Accent1 2 2 2 4 6" xfId="1214" xr:uid="{00000000-0005-0000-0000-000031130000}"/>
    <cellStyle name="20% - Accent1 2 2 2 4 6 2" xfId="1215" xr:uid="{00000000-0005-0000-0000-000032130000}"/>
    <cellStyle name="20% - Accent1 2 2 2 4 6_CC1" xfId="53393" xr:uid="{688EB9ED-8F8B-41B0-BDD9-9CDD533B9917}"/>
    <cellStyle name="20% - Accent1 2 2 2 4 7" xfId="1216" xr:uid="{00000000-0005-0000-0000-000034130000}"/>
    <cellStyle name="20% - Accent1 2 2 2 4 7 2" xfId="1217" xr:uid="{00000000-0005-0000-0000-000035130000}"/>
    <cellStyle name="20% - Accent1 2 2 2 4 7_CC1" xfId="53394" xr:uid="{990A7A37-5817-4DC0-B588-30A8DE2AFADF}"/>
    <cellStyle name="20% - Accent1 2 2 2 4 8" xfId="1218" xr:uid="{00000000-0005-0000-0000-000037130000}"/>
    <cellStyle name="20% - Accent1 2 2 2 4 8 2" xfId="1219" xr:uid="{00000000-0005-0000-0000-000038130000}"/>
    <cellStyle name="20% - Accent1 2 2 2 4 8_CC1" xfId="53395" xr:uid="{7622536B-49AD-4D3E-A537-229F667B054A}"/>
    <cellStyle name="20% - Accent1 2 2 2 4 9" xfId="1220" xr:uid="{00000000-0005-0000-0000-00003A130000}"/>
    <cellStyle name="20% - Accent1 2 2 2 4 9 2" xfId="1221" xr:uid="{00000000-0005-0000-0000-00003B130000}"/>
    <cellStyle name="20% - Accent1 2 2 2 4 9_CC1" xfId="53396" xr:uid="{12BBB08D-6CE5-406C-B696-5560D79BDD05}"/>
    <cellStyle name="20% - Accent1 2 2 2 4_CC1" xfId="53386"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8" xr:uid="{04752783-5AE5-4E6D-A778-C9ACAEF9F412}"/>
    <cellStyle name="20% - Accent1 2 2 2 5 11" xfId="1225" xr:uid="{00000000-0005-0000-0000-000042130000}"/>
    <cellStyle name="20% - Accent1 2 2 2 5 11 2" xfId="1226" xr:uid="{00000000-0005-0000-0000-000043130000}"/>
    <cellStyle name="20% - Accent1 2 2 2 5 11_CC1" xfId="53399"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400"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1" xr:uid="{491EB846-C23D-46D0-BCE0-39EB36E79564}"/>
    <cellStyle name="20% - Accent1 2 2 2 5 4" xfId="1250" xr:uid="{00000000-0005-0000-0000-00005E130000}"/>
    <cellStyle name="20% - Accent1 2 2 2 5 4 2" xfId="1251" xr:uid="{00000000-0005-0000-0000-00005F130000}"/>
    <cellStyle name="20% - Accent1 2 2 2 5 4_CC1" xfId="53402" xr:uid="{46560A76-EB27-487A-B521-84459D5D355F}"/>
    <cellStyle name="20% - Accent1 2 2 2 5 5" xfId="1252" xr:uid="{00000000-0005-0000-0000-000061130000}"/>
    <cellStyle name="20% - Accent1 2 2 2 5 5 2" xfId="1253" xr:uid="{00000000-0005-0000-0000-000062130000}"/>
    <cellStyle name="20% - Accent1 2 2 2 5 5_CC1" xfId="53403" xr:uid="{646A29C3-3F4C-4C66-8C39-35CA0EDB83FE}"/>
    <cellStyle name="20% - Accent1 2 2 2 5 6" xfId="1254" xr:uid="{00000000-0005-0000-0000-000064130000}"/>
    <cellStyle name="20% - Accent1 2 2 2 5 6 2" xfId="1255" xr:uid="{00000000-0005-0000-0000-000065130000}"/>
    <cellStyle name="20% - Accent1 2 2 2 5 6_CC1" xfId="53404" xr:uid="{7C62E52E-2E07-4B90-967A-71D0C6BEA0AF}"/>
    <cellStyle name="20% - Accent1 2 2 2 5 7" xfId="1256" xr:uid="{00000000-0005-0000-0000-000067130000}"/>
    <cellStyle name="20% - Accent1 2 2 2 5 7 2" xfId="1257" xr:uid="{00000000-0005-0000-0000-000068130000}"/>
    <cellStyle name="20% - Accent1 2 2 2 5 7_CC1" xfId="53405" xr:uid="{CC73F388-8377-4DC4-883B-E752C1165FB0}"/>
    <cellStyle name="20% - Accent1 2 2 2 5 8" xfId="1258" xr:uid="{00000000-0005-0000-0000-00006A130000}"/>
    <cellStyle name="20% - Accent1 2 2 2 5 8 2" xfId="1259" xr:uid="{00000000-0005-0000-0000-00006B130000}"/>
    <cellStyle name="20% - Accent1 2 2 2 5 8_CC1" xfId="53406" xr:uid="{EAA2C84E-9C0D-43AC-8AE4-EF7B56BEA712}"/>
    <cellStyle name="20% - Accent1 2 2 2 5 9" xfId="1260" xr:uid="{00000000-0005-0000-0000-00006D130000}"/>
    <cellStyle name="20% - Accent1 2 2 2 5 9 2" xfId="1261" xr:uid="{00000000-0005-0000-0000-00006E130000}"/>
    <cellStyle name="20% - Accent1 2 2 2 5 9_CC1" xfId="53407" xr:uid="{01C09B19-7E97-4687-BE03-952D1E10892F}"/>
    <cellStyle name="20% - Accent1 2 2 2 5_CC1" xfId="53397"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09" xr:uid="{80973816-1357-4CC1-9EF9-8A57401C9AED}"/>
    <cellStyle name="20% - Accent1 2 2 2 6 11" xfId="1265" xr:uid="{00000000-0005-0000-0000-000075130000}"/>
    <cellStyle name="20% - Accent1 2 2 2 6 11 2" xfId="1266" xr:uid="{00000000-0005-0000-0000-000076130000}"/>
    <cellStyle name="20% - Accent1 2 2 2 6 11_CC1" xfId="53410"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1"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2" xr:uid="{4680C927-AE6A-4713-BB75-BB7D16C7033C}"/>
    <cellStyle name="20% - Accent1 2 2 2 6 4" xfId="1290" xr:uid="{00000000-0005-0000-0000-000091130000}"/>
    <cellStyle name="20% - Accent1 2 2 2 6 4 2" xfId="1291" xr:uid="{00000000-0005-0000-0000-000092130000}"/>
    <cellStyle name="20% - Accent1 2 2 2 6 4_CC1" xfId="53413" xr:uid="{77D9B393-811B-4D31-A3AC-08D02417B4AD}"/>
    <cellStyle name="20% - Accent1 2 2 2 6 5" xfId="1292" xr:uid="{00000000-0005-0000-0000-000094130000}"/>
    <cellStyle name="20% - Accent1 2 2 2 6 5 2" xfId="1293" xr:uid="{00000000-0005-0000-0000-000095130000}"/>
    <cellStyle name="20% - Accent1 2 2 2 6 5_CC1" xfId="53414" xr:uid="{6408579D-CC10-4878-9A6C-152926448B47}"/>
    <cellStyle name="20% - Accent1 2 2 2 6 6" xfId="1294" xr:uid="{00000000-0005-0000-0000-000097130000}"/>
    <cellStyle name="20% - Accent1 2 2 2 6 6 2" xfId="1295" xr:uid="{00000000-0005-0000-0000-000098130000}"/>
    <cellStyle name="20% - Accent1 2 2 2 6 6_CC1" xfId="53415" xr:uid="{E773ED54-3EE0-4D60-B4CA-BCB48F745516}"/>
    <cellStyle name="20% - Accent1 2 2 2 6 7" xfId="1296" xr:uid="{00000000-0005-0000-0000-00009A130000}"/>
    <cellStyle name="20% - Accent1 2 2 2 6 7 2" xfId="1297" xr:uid="{00000000-0005-0000-0000-00009B130000}"/>
    <cellStyle name="20% - Accent1 2 2 2 6 7_CC1" xfId="53416" xr:uid="{416CE9BD-A694-47C2-AFC2-B02D370C246D}"/>
    <cellStyle name="20% - Accent1 2 2 2 6 8" xfId="1298" xr:uid="{00000000-0005-0000-0000-00009D130000}"/>
    <cellStyle name="20% - Accent1 2 2 2 6 8 2" xfId="1299" xr:uid="{00000000-0005-0000-0000-00009E130000}"/>
    <cellStyle name="20% - Accent1 2 2 2 6 8_CC1" xfId="53417" xr:uid="{F4C838A4-3BB6-498C-9587-D0BD49E7EEEA}"/>
    <cellStyle name="20% - Accent1 2 2 2 6 9" xfId="1300" xr:uid="{00000000-0005-0000-0000-0000A0130000}"/>
    <cellStyle name="20% - Accent1 2 2 2 6 9 2" xfId="1301" xr:uid="{00000000-0005-0000-0000-0000A1130000}"/>
    <cellStyle name="20% - Accent1 2 2 2 6 9_CC1" xfId="53418" xr:uid="{D943FC9A-6574-4C04-93E3-B0561426EC66}"/>
    <cellStyle name="20% - Accent1 2 2 2 6_CC1" xfId="53408"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20" xr:uid="{4954A329-0939-41EA-88D8-E742184D6882}"/>
    <cellStyle name="20% - Accent1 2 2 2 7 11" xfId="1305" xr:uid="{00000000-0005-0000-0000-0000A8130000}"/>
    <cellStyle name="20% - Accent1 2 2 2 7 11 2" xfId="1306" xr:uid="{00000000-0005-0000-0000-0000A9130000}"/>
    <cellStyle name="20% - Accent1 2 2 2 7 11_CC1" xfId="53421"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2"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3" xr:uid="{988F1C51-2DB6-4956-8ED9-B38082B153C9}"/>
    <cellStyle name="20% - Accent1 2 2 2 7 4" xfId="1330" xr:uid="{00000000-0005-0000-0000-0000C4130000}"/>
    <cellStyle name="20% - Accent1 2 2 2 7 4 2" xfId="1331" xr:uid="{00000000-0005-0000-0000-0000C5130000}"/>
    <cellStyle name="20% - Accent1 2 2 2 7 4_CC1" xfId="53424" xr:uid="{CBCA1C52-0423-4C17-A150-F357C03EEF95}"/>
    <cellStyle name="20% - Accent1 2 2 2 7 5" xfId="1332" xr:uid="{00000000-0005-0000-0000-0000C7130000}"/>
    <cellStyle name="20% - Accent1 2 2 2 7 5 2" xfId="1333" xr:uid="{00000000-0005-0000-0000-0000C8130000}"/>
    <cellStyle name="20% - Accent1 2 2 2 7 5_CC1" xfId="53425" xr:uid="{C82A324D-8A90-4336-BA28-36702EDC50DD}"/>
    <cellStyle name="20% - Accent1 2 2 2 7 6" xfId="1334" xr:uid="{00000000-0005-0000-0000-0000CA130000}"/>
    <cellStyle name="20% - Accent1 2 2 2 7 6 2" xfId="1335" xr:uid="{00000000-0005-0000-0000-0000CB130000}"/>
    <cellStyle name="20% - Accent1 2 2 2 7 6_CC1" xfId="53426" xr:uid="{8A24FE26-EF12-487E-B2D3-DBF4A1A7022C}"/>
    <cellStyle name="20% - Accent1 2 2 2 7 7" xfId="1336" xr:uid="{00000000-0005-0000-0000-0000CD130000}"/>
    <cellStyle name="20% - Accent1 2 2 2 7 7 2" xfId="1337" xr:uid="{00000000-0005-0000-0000-0000CE130000}"/>
    <cellStyle name="20% - Accent1 2 2 2 7 7_CC1" xfId="53427" xr:uid="{8375871D-2251-47D5-BB47-D918D5F0B070}"/>
    <cellStyle name="20% - Accent1 2 2 2 7 8" xfId="1338" xr:uid="{00000000-0005-0000-0000-0000D0130000}"/>
    <cellStyle name="20% - Accent1 2 2 2 7 8 2" xfId="1339" xr:uid="{00000000-0005-0000-0000-0000D1130000}"/>
    <cellStyle name="20% - Accent1 2 2 2 7 8_CC1" xfId="53428" xr:uid="{C45F1370-05EF-47A3-88A9-9F953E14F8D8}"/>
    <cellStyle name="20% - Accent1 2 2 2 7 9" xfId="1340" xr:uid="{00000000-0005-0000-0000-0000D3130000}"/>
    <cellStyle name="20% - Accent1 2 2 2 7 9 2" xfId="1341" xr:uid="{00000000-0005-0000-0000-0000D4130000}"/>
    <cellStyle name="20% - Accent1 2 2 2 7 9_CC1" xfId="53429" xr:uid="{A769959F-3ECA-4AD7-B9A2-60C1E668532E}"/>
    <cellStyle name="20% - Accent1 2 2 2 7_CC1" xfId="53419"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1" xr:uid="{D442DBF3-F3BA-454A-8DC3-CE2242679EA3}"/>
    <cellStyle name="20% - Accent1 2 2 2 8 11" xfId="1345" xr:uid="{00000000-0005-0000-0000-0000DB130000}"/>
    <cellStyle name="20% - Accent1 2 2 2 8 11 2" xfId="1346" xr:uid="{00000000-0005-0000-0000-0000DC130000}"/>
    <cellStyle name="20% - Accent1 2 2 2 8 11_CC1" xfId="53432"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3"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4" xr:uid="{28E717A7-34FC-43F0-B310-87298C555C38}"/>
    <cellStyle name="20% - Accent1 2 2 2 8 4" xfId="1370" xr:uid="{00000000-0005-0000-0000-0000F7130000}"/>
    <cellStyle name="20% - Accent1 2 2 2 8 4 2" xfId="1371" xr:uid="{00000000-0005-0000-0000-0000F8130000}"/>
    <cellStyle name="20% - Accent1 2 2 2 8 4_CC1" xfId="53435" xr:uid="{F69382AD-C800-4EFE-AB78-AEF82A31C0DD}"/>
    <cellStyle name="20% - Accent1 2 2 2 8 5" xfId="1372" xr:uid="{00000000-0005-0000-0000-0000FA130000}"/>
    <cellStyle name="20% - Accent1 2 2 2 8 5 2" xfId="1373" xr:uid="{00000000-0005-0000-0000-0000FB130000}"/>
    <cellStyle name="20% - Accent1 2 2 2 8 5_CC1" xfId="53436" xr:uid="{D6056199-EC52-4700-B5AA-338D78318D5A}"/>
    <cellStyle name="20% - Accent1 2 2 2 8 6" xfId="1374" xr:uid="{00000000-0005-0000-0000-0000FD130000}"/>
    <cellStyle name="20% - Accent1 2 2 2 8 6 2" xfId="1375" xr:uid="{00000000-0005-0000-0000-0000FE130000}"/>
    <cellStyle name="20% - Accent1 2 2 2 8 6_CC1" xfId="53437" xr:uid="{6FDC7579-6382-47E7-B7C3-F87BCB4A3667}"/>
    <cellStyle name="20% - Accent1 2 2 2 8 7" xfId="1376" xr:uid="{00000000-0005-0000-0000-000000140000}"/>
    <cellStyle name="20% - Accent1 2 2 2 8 7 2" xfId="1377" xr:uid="{00000000-0005-0000-0000-000001140000}"/>
    <cellStyle name="20% - Accent1 2 2 2 8 7_CC1" xfId="53438" xr:uid="{8F2ECA92-4B94-4CB4-B576-5AD0F1216DBE}"/>
    <cellStyle name="20% - Accent1 2 2 2 8 8" xfId="1378" xr:uid="{00000000-0005-0000-0000-000003140000}"/>
    <cellStyle name="20% - Accent1 2 2 2 8 8 2" xfId="1379" xr:uid="{00000000-0005-0000-0000-000004140000}"/>
    <cellStyle name="20% - Accent1 2 2 2 8 8_CC1" xfId="53439" xr:uid="{2363C109-0CD0-44F6-B6B1-DF6EA49B97FE}"/>
    <cellStyle name="20% - Accent1 2 2 2 8 9" xfId="1380" xr:uid="{00000000-0005-0000-0000-000006140000}"/>
    <cellStyle name="20% - Accent1 2 2 2 8 9 2" xfId="1381" xr:uid="{00000000-0005-0000-0000-000007140000}"/>
    <cellStyle name="20% - Accent1 2 2 2 8 9_CC1" xfId="53440" xr:uid="{AD283C4E-2E00-4DC0-821F-1F816DDB6D78}"/>
    <cellStyle name="20% - Accent1 2 2 2 8_CC1" xfId="53430"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2" xr:uid="{706DFF3A-7E61-429B-9CC5-2C53E25BAFF3}"/>
    <cellStyle name="20% - Accent1 2 2 2 9 11" xfId="1385" xr:uid="{00000000-0005-0000-0000-00000E140000}"/>
    <cellStyle name="20% - Accent1 2 2 2 9 11 2" xfId="1386" xr:uid="{00000000-0005-0000-0000-00000F140000}"/>
    <cellStyle name="20% - Accent1 2 2 2 9 11_CC1" xfId="53443"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4"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5" xr:uid="{672A216C-D46B-4A4C-BDEC-849CCB5CB5F3}"/>
    <cellStyle name="20% - Accent1 2 2 2 9 4" xfId="1410" xr:uid="{00000000-0005-0000-0000-00002A140000}"/>
    <cellStyle name="20% - Accent1 2 2 2 9 4 2" xfId="1411" xr:uid="{00000000-0005-0000-0000-00002B140000}"/>
    <cellStyle name="20% - Accent1 2 2 2 9 4_CC1" xfId="53446" xr:uid="{C15EB4CB-C7A5-4D57-B069-A2EBAF36A213}"/>
    <cellStyle name="20% - Accent1 2 2 2 9 5" xfId="1412" xr:uid="{00000000-0005-0000-0000-00002D140000}"/>
    <cellStyle name="20% - Accent1 2 2 2 9 5 2" xfId="1413" xr:uid="{00000000-0005-0000-0000-00002E140000}"/>
    <cellStyle name="20% - Accent1 2 2 2 9 5_CC1" xfId="53447" xr:uid="{04D76E7A-739D-4151-8B8D-F1BEE3521143}"/>
    <cellStyle name="20% - Accent1 2 2 2 9 6" xfId="1414" xr:uid="{00000000-0005-0000-0000-000030140000}"/>
    <cellStyle name="20% - Accent1 2 2 2 9 6 2" xfId="1415" xr:uid="{00000000-0005-0000-0000-000031140000}"/>
    <cellStyle name="20% - Accent1 2 2 2 9 6_CC1" xfId="53448" xr:uid="{B3DD35A6-908D-44E2-B081-523897A51084}"/>
    <cellStyle name="20% - Accent1 2 2 2 9 7" xfId="1416" xr:uid="{00000000-0005-0000-0000-000033140000}"/>
    <cellStyle name="20% - Accent1 2 2 2 9 7 2" xfId="1417" xr:uid="{00000000-0005-0000-0000-000034140000}"/>
    <cellStyle name="20% - Accent1 2 2 2 9 7_CC1" xfId="53449" xr:uid="{C0E75F4F-6DE7-454E-A355-8751E511328D}"/>
    <cellStyle name="20% - Accent1 2 2 2 9 8" xfId="1418" xr:uid="{00000000-0005-0000-0000-000036140000}"/>
    <cellStyle name="20% - Accent1 2 2 2 9 8 2" xfId="1419" xr:uid="{00000000-0005-0000-0000-000037140000}"/>
    <cellStyle name="20% - Accent1 2 2 2 9 8_CC1" xfId="53450" xr:uid="{8ABC5955-02D6-4977-870B-6AFAF2AE231A}"/>
    <cellStyle name="20% - Accent1 2 2 2 9 9" xfId="1420" xr:uid="{00000000-0005-0000-0000-000039140000}"/>
    <cellStyle name="20% - Accent1 2 2 2 9 9 2" xfId="1421" xr:uid="{00000000-0005-0000-0000-00003A140000}"/>
    <cellStyle name="20% - Accent1 2 2 2 9 9_CC1" xfId="53451" xr:uid="{BAC8DB0B-A892-446D-8238-01CA057C963E}"/>
    <cellStyle name="20% - Accent1 2 2 2 9_CC1" xfId="53441"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2"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4"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3"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5"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7" xr:uid="{FC2A000B-89E3-45A8-AA18-9839336731AF}"/>
    <cellStyle name="20% - Accent1 2 2 3 11" xfId="1449" xr:uid="{00000000-0005-0000-0000-00005D140000}"/>
    <cellStyle name="20% - Accent1 2 2 3 11 2" xfId="1450" xr:uid="{00000000-0005-0000-0000-00005E140000}"/>
    <cellStyle name="20% - Accent1 2 2 3 11_CC1" xfId="53458" xr:uid="{32CE74B0-70D1-4400-A58D-602B78D1D88A}"/>
    <cellStyle name="20% - Accent1 2 2 3 12" xfId="1451" xr:uid="{00000000-0005-0000-0000-000060140000}"/>
    <cellStyle name="20% - Accent1 2 2 3 12 2" xfId="1452" xr:uid="{00000000-0005-0000-0000-000061140000}"/>
    <cellStyle name="20% - Accent1 2 2 3 12_CC1" xfId="53459" xr:uid="{E100EBB4-5776-48D7-95A6-1E8D929C61D7}"/>
    <cellStyle name="20% - Accent1 2 2 3 13" xfId="1453" xr:uid="{00000000-0005-0000-0000-000063140000}"/>
    <cellStyle name="20% - Accent1 2 2 3 13 2" xfId="1454" xr:uid="{00000000-0005-0000-0000-000064140000}"/>
    <cellStyle name="20% - Accent1 2 2 3 13_CC1" xfId="53460" xr:uid="{C59569AE-2FC5-45A4-9A35-F5CEE9DEF2C3}"/>
    <cellStyle name="20% - Accent1 2 2 3 14" xfId="1455" xr:uid="{00000000-0005-0000-0000-000066140000}"/>
    <cellStyle name="20% - Accent1 2 2 3 14 2" xfId="1456" xr:uid="{00000000-0005-0000-0000-000067140000}"/>
    <cellStyle name="20% - Accent1 2 2 3 14_CC1" xfId="53461" xr:uid="{576CF7AA-3C5D-4196-9304-6385B7084099}"/>
    <cellStyle name="20% - Accent1 2 2 3 15" xfId="1457" xr:uid="{00000000-0005-0000-0000-000069140000}"/>
    <cellStyle name="20% - Accent1 2 2 3 15 2" xfId="1458" xr:uid="{00000000-0005-0000-0000-00006A140000}"/>
    <cellStyle name="20% - Accent1 2 2 3 15_CC1" xfId="53462" xr:uid="{78918AEF-987C-406F-B0A4-0C348F0F645E}"/>
    <cellStyle name="20% - Accent1 2 2 3 16" xfId="1459" xr:uid="{00000000-0005-0000-0000-00006C140000}"/>
    <cellStyle name="20% - Accent1 2 2 3 16 2" xfId="1460" xr:uid="{00000000-0005-0000-0000-00006D140000}"/>
    <cellStyle name="20% - Accent1 2 2 3 16_CC1" xfId="53463"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5" xr:uid="{05D56B79-C23E-455C-90C1-DAE3C70570EB}"/>
    <cellStyle name="20% - Accent1 2 2 3 2 11" xfId="1467" xr:uid="{00000000-0005-0000-0000-000076140000}"/>
    <cellStyle name="20% - Accent1 2 2 3 2 11 2" xfId="1468" xr:uid="{00000000-0005-0000-0000-000077140000}"/>
    <cellStyle name="20% - Accent1 2 2 3 2 11_CC1" xfId="53466"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7"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8" xr:uid="{CE6825AD-938B-4A77-95B4-FC5445407161}"/>
    <cellStyle name="20% - Accent1 2 2 3 2 4" xfId="1492" xr:uid="{00000000-0005-0000-0000-000092140000}"/>
    <cellStyle name="20% - Accent1 2 2 3 2 4 2" xfId="1493" xr:uid="{00000000-0005-0000-0000-000093140000}"/>
    <cellStyle name="20% - Accent1 2 2 3 2 4_CC1" xfId="53469" xr:uid="{D979FC0B-24E2-4BF4-8E66-67E16EFF542F}"/>
    <cellStyle name="20% - Accent1 2 2 3 2 5" xfId="1494" xr:uid="{00000000-0005-0000-0000-000095140000}"/>
    <cellStyle name="20% - Accent1 2 2 3 2 5 2" xfId="1495" xr:uid="{00000000-0005-0000-0000-000096140000}"/>
    <cellStyle name="20% - Accent1 2 2 3 2 5_CC1" xfId="53470" xr:uid="{BC870AFE-C89B-4469-BED1-13FC637161AD}"/>
    <cellStyle name="20% - Accent1 2 2 3 2 6" xfId="1496" xr:uid="{00000000-0005-0000-0000-000098140000}"/>
    <cellStyle name="20% - Accent1 2 2 3 2 6 2" xfId="1497" xr:uid="{00000000-0005-0000-0000-000099140000}"/>
    <cellStyle name="20% - Accent1 2 2 3 2 6_CC1" xfId="53471" xr:uid="{5CF9DC5C-19EB-4DFA-8889-6948FF7D57C1}"/>
    <cellStyle name="20% - Accent1 2 2 3 2 7" xfId="1498" xr:uid="{00000000-0005-0000-0000-00009B140000}"/>
    <cellStyle name="20% - Accent1 2 2 3 2 7 2" xfId="1499" xr:uid="{00000000-0005-0000-0000-00009C140000}"/>
    <cellStyle name="20% - Accent1 2 2 3 2 7_CC1" xfId="53472" xr:uid="{26C6A122-11B3-436E-A5A3-7FC7BCE5A8DA}"/>
    <cellStyle name="20% - Accent1 2 2 3 2 8" xfId="1500" xr:uid="{00000000-0005-0000-0000-00009E140000}"/>
    <cellStyle name="20% - Accent1 2 2 3 2 8 2" xfId="1501" xr:uid="{00000000-0005-0000-0000-00009F140000}"/>
    <cellStyle name="20% - Accent1 2 2 3 2 8_CC1" xfId="53473" xr:uid="{1309B46F-D87F-471E-8E77-E13E0C2EC74D}"/>
    <cellStyle name="20% - Accent1 2 2 3 2 9" xfId="1502" xr:uid="{00000000-0005-0000-0000-0000A1140000}"/>
    <cellStyle name="20% - Accent1 2 2 3 2 9 2" xfId="1503" xr:uid="{00000000-0005-0000-0000-0000A2140000}"/>
    <cellStyle name="20% - Accent1 2 2 3 2 9_CC1" xfId="53474" xr:uid="{06B6F590-20E9-4382-84E6-AF44FE7DF5FB}"/>
    <cellStyle name="20% - Accent1 2 2 3 2_CC1" xfId="53464"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6" xr:uid="{FADE3082-A191-485A-86F3-F02503D426A0}"/>
    <cellStyle name="20% - Accent1 2 2 3 3 11" xfId="1511" xr:uid="{00000000-0005-0000-0000-0000AD140000}"/>
    <cellStyle name="20% - Accent1 2 2 3 3 11 2" xfId="1512" xr:uid="{00000000-0005-0000-0000-0000AE140000}"/>
    <cellStyle name="20% - Accent1 2 2 3 3 11_CC1" xfId="53477"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8"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79" xr:uid="{AA1BC439-0BF4-4FD3-8446-11285B68B48E}"/>
    <cellStyle name="20% - Accent1 2 2 3 3 4" xfId="1536" xr:uid="{00000000-0005-0000-0000-0000C9140000}"/>
    <cellStyle name="20% - Accent1 2 2 3 3 4 2" xfId="1537" xr:uid="{00000000-0005-0000-0000-0000CA140000}"/>
    <cellStyle name="20% - Accent1 2 2 3 3 4_CC1" xfId="53480" xr:uid="{71AF3D94-EBEB-463F-8D4B-F4369BEF5CCD}"/>
    <cellStyle name="20% - Accent1 2 2 3 3 5" xfId="1538" xr:uid="{00000000-0005-0000-0000-0000CC140000}"/>
    <cellStyle name="20% - Accent1 2 2 3 3 5 2" xfId="1539" xr:uid="{00000000-0005-0000-0000-0000CD140000}"/>
    <cellStyle name="20% - Accent1 2 2 3 3 5_CC1" xfId="53481" xr:uid="{917FF4A5-D3C8-4A3F-BD85-EC10ADCD918B}"/>
    <cellStyle name="20% - Accent1 2 2 3 3 6" xfId="1540" xr:uid="{00000000-0005-0000-0000-0000CF140000}"/>
    <cellStyle name="20% - Accent1 2 2 3 3 6 2" xfId="1541" xr:uid="{00000000-0005-0000-0000-0000D0140000}"/>
    <cellStyle name="20% - Accent1 2 2 3 3 6_CC1" xfId="53482" xr:uid="{813FA454-E3B7-4BC3-A377-618A2E70D0CD}"/>
    <cellStyle name="20% - Accent1 2 2 3 3 7" xfId="1542" xr:uid="{00000000-0005-0000-0000-0000D2140000}"/>
    <cellStyle name="20% - Accent1 2 2 3 3 7 2" xfId="1543" xr:uid="{00000000-0005-0000-0000-0000D3140000}"/>
    <cellStyle name="20% - Accent1 2 2 3 3 7_CC1" xfId="53483" xr:uid="{0E15D665-4966-45B5-893B-DF7EFFC02505}"/>
    <cellStyle name="20% - Accent1 2 2 3 3 8" xfId="1544" xr:uid="{00000000-0005-0000-0000-0000D5140000}"/>
    <cellStyle name="20% - Accent1 2 2 3 3 8 2" xfId="1545" xr:uid="{00000000-0005-0000-0000-0000D6140000}"/>
    <cellStyle name="20% - Accent1 2 2 3 3 8_CC1" xfId="53484" xr:uid="{7CE09048-161D-4D19-8D60-74014AD4FF3C}"/>
    <cellStyle name="20% - Accent1 2 2 3 3 9" xfId="1546" xr:uid="{00000000-0005-0000-0000-0000D8140000}"/>
    <cellStyle name="20% - Accent1 2 2 3 3 9 2" xfId="1547" xr:uid="{00000000-0005-0000-0000-0000D9140000}"/>
    <cellStyle name="20% - Accent1 2 2 3 3 9_CC1" xfId="53485" xr:uid="{53F90F5F-9094-4D47-BD7C-81703B09CF52}"/>
    <cellStyle name="20% - Accent1 2 2 3 3_CC1" xfId="53475"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7" xr:uid="{68A51DDD-355C-45BB-8FA5-60AE656937D6}"/>
    <cellStyle name="20% - Accent1 2 2 3 4 11" xfId="1551" xr:uid="{00000000-0005-0000-0000-0000E0140000}"/>
    <cellStyle name="20% - Accent1 2 2 3 4 11 2" xfId="1552" xr:uid="{00000000-0005-0000-0000-0000E1140000}"/>
    <cellStyle name="20% - Accent1 2 2 3 4 11_CC1" xfId="53488"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89"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90" xr:uid="{5A04E3BF-0155-488F-AAD7-215F1741325E}"/>
    <cellStyle name="20% - Accent1 2 2 3 4 4" xfId="1576" xr:uid="{00000000-0005-0000-0000-0000FC140000}"/>
    <cellStyle name="20% - Accent1 2 2 3 4 4 2" xfId="1577" xr:uid="{00000000-0005-0000-0000-0000FD140000}"/>
    <cellStyle name="20% - Accent1 2 2 3 4 4_CC1" xfId="53491" xr:uid="{AA3A59DF-178A-42A1-B23A-E16DC91FAD70}"/>
    <cellStyle name="20% - Accent1 2 2 3 4 5" xfId="1578" xr:uid="{00000000-0005-0000-0000-0000FF140000}"/>
    <cellStyle name="20% - Accent1 2 2 3 4 5 2" xfId="1579" xr:uid="{00000000-0005-0000-0000-000000150000}"/>
    <cellStyle name="20% - Accent1 2 2 3 4 5_CC1" xfId="53492" xr:uid="{13AB2212-73F8-49E1-A67B-FC3CC22E1C88}"/>
    <cellStyle name="20% - Accent1 2 2 3 4 6" xfId="1580" xr:uid="{00000000-0005-0000-0000-000002150000}"/>
    <cellStyle name="20% - Accent1 2 2 3 4 6 2" xfId="1581" xr:uid="{00000000-0005-0000-0000-000003150000}"/>
    <cellStyle name="20% - Accent1 2 2 3 4 6_CC1" xfId="53493" xr:uid="{B66F5BF9-51EF-463E-869F-47800ACE3F29}"/>
    <cellStyle name="20% - Accent1 2 2 3 4 7" xfId="1582" xr:uid="{00000000-0005-0000-0000-000005150000}"/>
    <cellStyle name="20% - Accent1 2 2 3 4 7 2" xfId="1583" xr:uid="{00000000-0005-0000-0000-000006150000}"/>
    <cellStyle name="20% - Accent1 2 2 3 4 7_CC1" xfId="53494" xr:uid="{CB190C4F-1556-4E0D-92BE-2F04A4CE5D91}"/>
    <cellStyle name="20% - Accent1 2 2 3 4 8" xfId="1584" xr:uid="{00000000-0005-0000-0000-000008150000}"/>
    <cellStyle name="20% - Accent1 2 2 3 4 8 2" xfId="1585" xr:uid="{00000000-0005-0000-0000-000009150000}"/>
    <cellStyle name="20% - Accent1 2 2 3 4 8_CC1" xfId="53495" xr:uid="{53D88B6D-904F-4097-ABC3-08331C9372EC}"/>
    <cellStyle name="20% - Accent1 2 2 3 4 9" xfId="1586" xr:uid="{00000000-0005-0000-0000-00000B150000}"/>
    <cellStyle name="20% - Accent1 2 2 3 4 9 2" xfId="1587" xr:uid="{00000000-0005-0000-0000-00000C150000}"/>
    <cellStyle name="20% - Accent1 2 2 3 4 9_CC1" xfId="53496" xr:uid="{50E3DAE0-709A-43A0-B47E-DCD15F0F85AB}"/>
    <cellStyle name="20% - Accent1 2 2 3 4_CC1" xfId="53486"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8" xr:uid="{29E175E6-D097-4FBC-973F-A2AA61E99524}"/>
    <cellStyle name="20% - Accent1 2 2 3 5 11" xfId="1591" xr:uid="{00000000-0005-0000-0000-000013150000}"/>
    <cellStyle name="20% - Accent1 2 2 3 5 11 2" xfId="1592" xr:uid="{00000000-0005-0000-0000-000014150000}"/>
    <cellStyle name="20% - Accent1 2 2 3 5 11_CC1" xfId="53499"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500"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1" xr:uid="{E2EC9142-5698-4A5E-8F98-96A0A755F3A5}"/>
    <cellStyle name="20% - Accent1 2 2 3 5 4" xfId="1616" xr:uid="{00000000-0005-0000-0000-00002F150000}"/>
    <cellStyle name="20% - Accent1 2 2 3 5 4 2" xfId="1617" xr:uid="{00000000-0005-0000-0000-000030150000}"/>
    <cellStyle name="20% - Accent1 2 2 3 5 4_CC1" xfId="53502" xr:uid="{0013DF4F-4E39-4C43-92EF-61CAADE6B84A}"/>
    <cellStyle name="20% - Accent1 2 2 3 5 5" xfId="1618" xr:uid="{00000000-0005-0000-0000-000032150000}"/>
    <cellStyle name="20% - Accent1 2 2 3 5 5 2" xfId="1619" xr:uid="{00000000-0005-0000-0000-000033150000}"/>
    <cellStyle name="20% - Accent1 2 2 3 5 5_CC1" xfId="53503" xr:uid="{DBE78149-BEB7-4DFD-879D-CB2E9579B517}"/>
    <cellStyle name="20% - Accent1 2 2 3 5 6" xfId="1620" xr:uid="{00000000-0005-0000-0000-000035150000}"/>
    <cellStyle name="20% - Accent1 2 2 3 5 6 2" xfId="1621" xr:uid="{00000000-0005-0000-0000-000036150000}"/>
    <cellStyle name="20% - Accent1 2 2 3 5 6_CC1" xfId="53504" xr:uid="{0A68998D-A5A0-4DEE-8384-65F5DD71A43D}"/>
    <cellStyle name="20% - Accent1 2 2 3 5 7" xfId="1622" xr:uid="{00000000-0005-0000-0000-000038150000}"/>
    <cellStyle name="20% - Accent1 2 2 3 5 7 2" xfId="1623" xr:uid="{00000000-0005-0000-0000-000039150000}"/>
    <cellStyle name="20% - Accent1 2 2 3 5 7_CC1" xfId="53505" xr:uid="{F9D9CDA0-BD24-4723-BD64-92FC01A2E594}"/>
    <cellStyle name="20% - Accent1 2 2 3 5 8" xfId="1624" xr:uid="{00000000-0005-0000-0000-00003B150000}"/>
    <cellStyle name="20% - Accent1 2 2 3 5 8 2" xfId="1625" xr:uid="{00000000-0005-0000-0000-00003C150000}"/>
    <cellStyle name="20% - Accent1 2 2 3 5 8_CC1" xfId="53506" xr:uid="{365E67DF-052D-4C5B-95FE-8CA5F7B1E193}"/>
    <cellStyle name="20% - Accent1 2 2 3 5 9" xfId="1626" xr:uid="{00000000-0005-0000-0000-00003E150000}"/>
    <cellStyle name="20% - Accent1 2 2 3 5 9 2" xfId="1627" xr:uid="{00000000-0005-0000-0000-00003F150000}"/>
    <cellStyle name="20% - Accent1 2 2 3 5 9_CC1" xfId="53507" xr:uid="{4883590F-603A-49FD-B854-52280A0BD96F}"/>
    <cellStyle name="20% - Accent1 2 2 3 5_CC1" xfId="53497"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09" xr:uid="{0EA7AE40-8D51-417E-AC4A-EF58F8D9C4E7}"/>
    <cellStyle name="20% - Accent1 2 2 3 6 11" xfId="1631" xr:uid="{00000000-0005-0000-0000-000046150000}"/>
    <cellStyle name="20% - Accent1 2 2 3 6 11 2" xfId="1632" xr:uid="{00000000-0005-0000-0000-000047150000}"/>
    <cellStyle name="20% - Accent1 2 2 3 6 11_CC1" xfId="53510"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1"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2" xr:uid="{A6F87963-C59E-49E2-B952-1C824342C35F}"/>
    <cellStyle name="20% - Accent1 2 2 3 6 4" xfId="1656" xr:uid="{00000000-0005-0000-0000-000062150000}"/>
    <cellStyle name="20% - Accent1 2 2 3 6 4 2" xfId="1657" xr:uid="{00000000-0005-0000-0000-000063150000}"/>
    <cellStyle name="20% - Accent1 2 2 3 6 4_CC1" xfId="53513" xr:uid="{2A4EB495-C479-43AB-A8FF-DD8B458D7348}"/>
    <cellStyle name="20% - Accent1 2 2 3 6 5" xfId="1658" xr:uid="{00000000-0005-0000-0000-000065150000}"/>
    <cellStyle name="20% - Accent1 2 2 3 6 5 2" xfId="1659" xr:uid="{00000000-0005-0000-0000-000066150000}"/>
    <cellStyle name="20% - Accent1 2 2 3 6 5_CC1" xfId="53514" xr:uid="{FB93621E-790F-4231-B369-41B85B4D6DEC}"/>
    <cellStyle name="20% - Accent1 2 2 3 6 6" xfId="1660" xr:uid="{00000000-0005-0000-0000-000068150000}"/>
    <cellStyle name="20% - Accent1 2 2 3 6 6 2" xfId="1661" xr:uid="{00000000-0005-0000-0000-000069150000}"/>
    <cellStyle name="20% - Accent1 2 2 3 6 6_CC1" xfId="53515" xr:uid="{BA2E1B1B-F28A-47C3-9A37-426E443FD1FD}"/>
    <cellStyle name="20% - Accent1 2 2 3 6 7" xfId="1662" xr:uid="{00000000-0005-0000-0000-00006B150000}"/>
    <cellStyle name="20% - Accent1 2 2 3 6 7 2" xfId="1663" xr:uid="{00000000-0005-0000-0000-00006C150000}"/>
    <cellStyle name="20% - Accent1 2 2 3 6 7_CC1" xfId="53516" xr:uid="{9A35237E-B03F-4428-86E4-3652AD93DEAA}"/>
    <cellStyle name="20% - Accent1 2 2 3 6 8" xfId="1664" xr:uid="{00000000-0005-0000-0000-00006E150000}"/>
    <cellStyle name="20% - Accent1 2 2 3 6 8 2" xfId="1665" xr:uid="{00000000-0005-0000-0000-00006F150000}"/>
    <cellStyle name="20% - Accent1 2 2 3 6 8_CC1" xfId="53517" xr:uid="{CF3BD791-7774-4BD4-A868-12980D402CD4}"/>
    <cellStyle name="20% - Accent1 2 2 3 6 9" xfId="1666" xr:uid="{00000000-0005-0000-0000-000071150000}"/>
    <cellStyle name="20% - Accent1 2 2 3 6 9 2" xfId="1667" xr:uid="{00000000-0005-0000-0000-000072150000}"/>
    <cellStyle name="20% - Accent1 2 2 3 6 9_CC1" xfId="53518" xr:uid="{56D7E60A-36F3-4596-9846-77350BC5B9A4}"/>
    <cellStyle name="20% - Accent1 2 2 3 6_CC1" xfId="53508"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19"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20" xr:uid="{C0F30170-AFE0-4854-B4B4-659A29683C98}"/>
    <cellStyle name="20% - Accent1 2 2 3 9" xfId="1684" xr:uid="{00000000-0005-0000-0000-000087150000}"/>
    <cellStyle name="20% - Accent1 2 2 3 9 2" xfId="1685" xr:uid="{00000000-0005-0000-0000-000088150000}"/>
    <cellStyle name="20% - Accent1 2 2 3 9_CC1" xfId="53521" xr:uid="{A1FC39E8-2414-4D46-AA7C-A06B1FA9EEF2}"/>
    <cellStyle name="20% - Accent1 2 2 3_CC1" xfId="53456"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2"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80"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4" xr:uid="{8D4BB2CD-4DCC-4346-8E0B-C6B005BD7378}"/>
    <cellStyle name="20% - Accent1 2 20 11" xfId="1704" xr:uid="{00000000-0005-0000-0000-0000A2150000}"/>
    <cellStyle name="20% - Accent1 2 20 11 2" xfId="1705" xr:uid="{00000000-0005-0000-0000-0000A3150000}"/>
    <cellStyle name="20% - Accent1 2 20 11_CC1" xfId="53525"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6"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7" xr:uid="{C2958C6F-9F3B-4599-843A-BAB9E9F76F20}"/>
    <cellStyle name="20% - Accent1 2 20 4" xfId="1729" xr:uid="{00000000-0005-0000-0000-0000BE150000}"/>
    <cellStyle name="20% - Accent1 2 20 4 2" xfId="1730" xr:uid="{00000000-0005-0000-0000-0000BF150000}"/>
    <cellStyle name="20% - Accent1 2 20 4_CC1" xfId="53528" xr:uid="{DB8745E7-931F-471E-BF44-C38D6D1F9056}"/>
    <cellStyle name="20% - Accent1 2 20 5" xfId="1731" xr:uid="{00000000-0005-0000-0000-0000C1150000}"/>
    <cellStyle name="20% - Accent1 2 20 5 2" xfId="1732" xr:uid="{00000000-0005-0000-0000-0000C2150000}"/>
    <cellStyle name="20% - Accent1 2 20 5_CC1" xfId="53529" xr:uid="{C8832382-47A8-491D-B6D3-D11524183C2C}"/>
    <cellStyle name="20% - Accent1 2 20 6" xfId="1733" xr:uid="{00000000-0005-0000-0000-0000C4150000}"/>
    <cellStyle name="20% - Accent1 2 20 6 2" xfId="1734" xr:uid="{00000000-0005-0000-0000-0000C5150000}"/>
    <cellStyle name="20% - Accent1 2 20 6_CC1" xfId="53530" xr:uid="{113F77D1-7554-4465-B0DF-083838E03DF0}"/>
    <cellStyle name="20% - Accent1 2 20 7" xfId="1735" xr:uid="{00000000-0005-0000-0000-0000C7150000}"/>
    <cellStyle name="20% - Accent1 2 20 7 2" xfId="1736" xr:uid="{00000000-0005-0000-0000-0000C8150000}"/>
    <cellStyle name="20% - Accent1 2 20 7_CC1" xfId="53531" xr:uid="{3B95465C-3557-4DCC-A5DC-0B685B4C5FC6}"/>
    <cellStyle name="20% - Accent1 2 20 8" xfId="1737" xr:uid="{00000000-0005-0000-0000-0000CA150000}"/>
    <cellStyle name="20% - Accent1 2 20 8 2" xfId="1738" xr:uid="{00000000-0005-0000-0000-0000CB150000}"/>
    <cellStyle name="20% - Accent1 2 20 8_CC1" xfId="53532" xr:uid="{9FF0D720-1C63-425F-B68D-390948A98CD7}"/>
    <cellStyle name="20% - Accent1 2 20 9" xfId="1739" xr:uid="{00000000-0005-0000-0000-0000CD150000}"/>
    <cellStyle name="20% - Accent1 2 20 9 2" xfId="1740" xr:uid="{00000000-0005-0000-0000-0000CE150000}"/>
    <cellStyle name="20% - Accent1 2 20 9_CC1" xfId="53533" xr:uid="{E6E4A96B-E952-4133-A6B6-A86B3E3F428B}"/>
    <cellStyle name="20% - Accent1 2 20_CC1" xfId="53523"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5" xr:uid="{B1DED0E4-1A6E-4C31-B103-44A013FE219E}"/>
    <cellStyle name="20% - Accent1 2 21 11" xfId="1744" xr:uid="{00000000-0005-0000-0000-0000D5150000}"/>
    <cellStyle name="20% - Accent1 2 21 11 2" xfId="1745" xr:uid="{00000000-0005-0000-0000-0000D6150000}"/>
    <cellStyle name="20% - Accent1 2 21 11_CC1" xfId="53536"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7"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8" xr:uid="{930A8CBA-3279-4938-AD74-54DCCFABA3DF}"/>
    <cellStyle name="20% - Accent1 2 21 4" xfId="1769" xr:uid="{00000000-0005-0000-0000-0000F1150000}"/>
    <cellStyle name="20% - Accent1 2 21 4 2" xfId="1770" xr:uid="{00000000-0005-0000-0000-0000F2150000}"/>
    <cellStyle name="20% - Accent1 2 21 4_CC1" xfId="53539" xr:uid="{BEE4DD99-36FD-48CD-B1F5-695E9C44C4F5}"/>
    <cellStyle name="20% - Accent1 2 21 5" xfId="1771" xr:uid="{00000000-0005-0000-0000-0000F4150000}"/>
    <cellStyle name="20% - Accent1 2 21 5 2" xfId="1772" xr:uid="{00000000-0005-0000-0000-0000F5150000}"/>
    <cellStyle name="20% - Accent1 2 21 5_CC1" xfId="53540" xr:uid="{CC122B7B-899A-403C-B563-ED81A06EBB37}"/>
    <cellStyle name="20% - Accent1 2 21 6" xfId="1773" xr:uid="{00000000-0005-0000-0000-0000F7150000}"/>
    <cellStyle name="20% - Accent1 2 21 6 2" xfId="1774" xr:uid="{00000000-0005-0000-0000-0000F8150000}"/>
    <cellStyle name="20% - Accent1 2 21 6_CC1" xfId="53541" xr:uid="{4E2EFC13-3E12-46F3-B297-C0249CBA6DD1}"/>
    <cellStyle name="20% - Accent1 2 21 7" xfId="1775" xr:uid="{00000000-0005-0000-0000-0000FA150000}"/>
    <cellStyle name="20% - Accent1 2 21 7 2" xfId="1776" xr:uid="{00000000-0005-0000-0000-0000FB150000}"/>
    <cellStyle name="20% - Accent1 2 21 7_CC1" xfId="53542" xr:uid="{04A7EF15-2B36-4591-8BA5-611E332FD4B7}"/>
    <cellStyle name="20% - Accent1 2 21 8" xfId="1777" xr:uid="{00000000-0005-0000-0000-0000FD150000}"/>
    <cellStyle name="20% - Accent1 2 21 8 2" xfId="1778" xr:uid="{00000000-0005-0000-0000-0000FE150000}"/>
    <cellStyle name="20% - Accent1 2 21 8_CC1" xfId="53543" xr:uid="{5D8F56F5-70D6-434D-92B8-B6F7A8C5B803}"/>
    <cellStyle name="20% - Accent1 2 21 9" xfId="1779" xr:uid="{00000000-0005-0000-0000-000000160000}"/>
    <cellStyle name="20% - Accent1 2 21 9 2" xfId="1780" xr:uid="{00000000-0005-0000-0000-000001160000}"/>
    <cellStyle name="20% - Accent1 2 21 9_CC1" xfId="53544" xr:uid="{3429585B-BA35-4878-9579-383E9749D537}"/>
    <cellStyle name="20% - Accent1 2 21_CC1" xfId="53534"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6" xr:uid="{89C08A04-F315-4B0A-8BA8-B0DA020015FD}"/>
    <cellStyle name="20% - Accent1 2 22 11" xfId="1784" xr:uid="{00000000-0005-0000-0000-000008160000}"/>
    <cellStyle name="20% - Accent1 2 22 11 2" xfId="1785" xr:uid="{00000000-0005-0000-0000-000009160000}"/>
    <cellStyle name="20% - Accent1 2 22 11_CC1" xfId="53547"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8"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49" xr:uid="{B4F7FA9B-4BA7-4D89-A61E-ED81BA94248B}"/>
    <cellStyle name="20% - Accent1 2 22 4" xfId="1809" xr:uid="{00000000-0005-0000-0000-000024160000}"/>
    <cellStyle name="20% - Accent1 2 22 4 2" xfId="1810" xr:uid="{00000000-0005-0000-0000-000025160000}"/>
    <cellStyle name="20% - Accent1 2 22 4_CC1" xfId="53550" xr:uid="{B886517B-8F45-4CE0-A018-E95BC18C7D7B}"/>
    <cellStyle name="20% - Accent1 2 22 5" xfId="1811" xr:uid="{00000000-0005-0000-0000-000027160000}"/>
    <cellStyle name="20% - Accent1 2 22 5 2" xfId="1812" xr:uid="{00000000-0005-0000-0000-000028160000}"/>
    <cellStyle name="20% - Accent1 2 22 5_CC1" xfId="53551" xr:uid="{3644FBA8-48F7-4C3C-A534-F07FDAEC8BAB}"/>
    <cellStyle name="20% - Accent1 2 22 6" xfId="1813" xr:uid="{00000000-0005-0000-0000-00002A160000}"/>
    <cellStyle name="20% - Accent1 2 22 6 2" xfId="1814" xr:uid="{00000000-0005-0000-0000-00002B160000}"/>
    <cellStyle name="20% - Accent1 2 22 6_CC1" xfId="53552" xr:uid="{A1CD4C57-3B59-4F5E-BEAA-C26832BDCA42}"/>
    <cellStyle name="20% - Accent1 2 22 7" xfId="1815" xr:uid="{00000000-0005-0000-0000-00002D160000}"/>
    <cellStyle name="20% - Accent1 2 22 7 2" xfId="1816" xr:uid="{00000000-0005-0000-0000-00002E160000}"/>
    <cellStyle name="20% - Accent1 2 22 7_CC1" xfId="53553" xr:uid="{FDEA1EFB-ACFB-4C99-8A0C-49E24862169A}"/>
    <cellStyle name="20% - Accent1 2 22 8" xfId="1817" xr:uid="{00000000-0005-0000-0000-000030160000}"/>
    <cellStyle name="20% - Accent1 2 22 8 2" xfId="1818" xr:uid="{00000000-0005-0000-0000-000031160000}"/>
    <cellStyle name="20% - Accent1 2 22 8_CC1" xfId="53554" xr:uid="{3CD307A3-8A5F-4CC1-A6D9-0697463439B1}"/>
    <cellStyle name="20% - Accent1 2 22 9" xfId="1819" xr:uid="{00000000-0005-0000-0000-000033160000}"/>
    <cellStyle name="20% - Accent1 2 22 9 2" xfId="1820" xr:uid="{00000000-0005-0000-0000-000034160000}"/>
    <cellStyle name="20% - Accent1 2 22 9_CC1" xfId="53555" xr:uid="{7F520541-8904-455F-A203-88F2E43459F4}"/>
    <cellStyle name="20% - Accent1 2 22_CC1" xfId="53545"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7" xr:uid="{265F1291-4C14-48B7-BA83-D60A17CC0DF8}"/>
    <cellStyle name="20% - Accent1 2 23 11" xfId="1824" xr:uid="{00000000-0005-0000-0000-00003B160000}"/>
    <cellStyle name="20% - Accent1 2 23 11 2" xfId="1825" xr:uid="{00000000-0005-0000-0000-00003C160000}"/>
    <cellStyle name="20% - Accent1 2 23 11_CC1" xfId="53558"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59"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60" xr:uid="{D5F3F274-458A-42D8-AEFE-A5EC88D354B8}"/>
    <cellStyle name="20% - Accent1 2 23 4" xfId="1849" xr:uid="{00000000-0005-0000-0000-000057160000}"/>
    <cellStyle name="20% - Accent1 2 23 4 2" xfId="1850" xr:uid="{00000000-0005-0000-0000-000058160000}"/>
    <cellStyle name="20% - Accent1 2 23 4_CC1" xfId="53561" xr:uid="{9ED094CA-7F41-4B6F-8F30-E749A5DB6D32}"/>
    <cellStyle name="20% - Accent1 2 23 5" xfId="1851" xr:uid="{00000000-0005-0000-0000-00005A160000}"/>
    <cellStyle name="20% - Accent1 2 23 5 2" xfId="1852" xr:uid="{00000000-0005-0000-0000-00005B160000}"/>
    <cellStyle name="20% - Accent1 2 23 5_CC1" xfId="53562" xr:uid="{DE522775-1CF1-4B3C-BF37-F8F96DE5EA7E}"/>
    <cellStyle name="20% - Accent1 2 23 6" xfId="1853" xr:uid="{00000000-0005-0000-0000-00005D160000}"/>
    <cellStyle name="20% - Accent1 2 23 6 2" xfId="1854" xr:uid="{00000000-0005-0000-0000-00005E160000}"/>
    <cellStyle name="20% - Accent1 2 23 6_CC1" xfId="53563" xr:uid="{7486A018-4A3A-4FAF-AEF3-EA828B7C9A50}"/>
    <cellStyle name="20% - Accent1 2 23 7" xfId="1855" xr:uid="{00000000-0005-0000-0000-000060160000}"/>
    <cellStyle name="20% - Accent1 2 23 7 2" xfId="1856" xr:uid="{00000000-0005-0000-0000-000061160000}"/>
    <cellStyle name="20% - Accent1 2 23 7_CC1" xfId="53564" xr:uid="{78DC6F5D-72E9-4FFB-90EA-3789D2B26E36}"/>
    <cellStyle name="20% - Accent1 2 23 8" xfId="1857" xr:uid="{00000000-0005-0000-0000-000063160000}"/>
    <cellStyle name="20% - Accent1 2 23 8 2" xfId="1858" xr:uid="{00000000-0005-0000-0000-000064160000}"/>
    <cellStyle name="20% - Accent1 2 23 8_CC1" xfId="53565" xr:uid="{A420BE00-9741-4417-9F2B-7E2B13B2BB62}"/>
    <cellStyle name="20% - Accent1 2 23 9" xfId="1859" xr:uid="{00000000-0005-0000-0000-000066160000}"/>
    <cellStyle name="20% - Accent1 2 23 9 2" xfId="1860" xr:uid="{00000000-0005-0000-0000-000067160000}"/>
    <cellStyle name="20% - Accent1 2 23 9_CC1" xfId="53566" xr:uid="{22E49932-894D-4371-B030-CC9E5D29D3A0}"/>
    <cellStyle name="20% - Accent1 2 23_CC1" xfId="53556"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8" xr:uid="{728D326F-9119-4918-8A63-7F1BCD6C01FB}"/>
    <cellStyle name="20% - Accent1 2 24 11" xfId="1864" xr:uid="{00000000-0005-0000-0000-00006E160000}"/>
    <cellStyle name="20% - Accent1 2 24 11 2" xfId="1865" xr:uid="{00000000-0005-0000-0000-00006F160000}"/>
    <cellStyle name="20% - Accent1 2 24 11_CC1" xfId="53569"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70"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1" xr:uid="{67535359-84C9-427F-90ED-F5B26C94227A}"/>
    <cellStyle name="20% - Accent1 2 24 4" xfId="1889" xr:uid="{00000000-0005-0000-0000-00008A160000}"/>
    <cellStyle name="20% - Accent1 2 24 4 2" xfId="1890" xr:uid="{00000000-0005-0000-0000-00008B160000}"/>
    <cellStyle name="20% - Accent1 2 24 4_CC1" xfId="53572" xr:uid="{C22D418A-51BB-48FC-973E-991C990CA847}"/>
    <cellStyle name="20% - Accent1 2 24 5" xfId="1891" xr:uid="{00000000-0005-0000-0000-00008D160000}"/>
    <cellStyle name="20% - Accent1 2 24 5 2" xfId="1892" xr:uid="{00000000-0005-0000-0000-00008E160000}"/>
    <cellStyle name="20% - Accent1 2 24 5_CC1" xfId="53573" xr:uid="{F7A5A63E-789C-452B-B216-BB8D712A18EA}"/>
    <cellStyle name="20% - Accent1 2 24 6" xfId="1893" xr:uid="{00000000-0005-0000-0000-000090160000}"/>
    <cellStyle name="20% - Accent1 2 24 6 2" xfId="1894" xr:uid="{00000000-0005-0000-0000-000091160000}"/>
    <cellStyle name="20% - Accent1 2 24 6_CC1" xfId="53574" xr:uid="{332D3BBD-7BAD-4BDA-A13D-5AED8E99BF25}"/>
    <cellStyle name="20% - Accent1 2 24 7" xfId="1895" xr:uid="{00000000-0005-0000-0000-000093160000}"/>
    <cellStyle name="20% - Accent1 2 24 7 2" xfId="1896" xr:uid="{00000000-0005-0000-0000-000094160000}"/>
    <cellStyle name="20% - Accent1 2 24 7_CC1" xfId="53575" xr:uid="{4B374F77-EDD4-4D75-918E-FC9D1B707F49}"/>
    <cellStyle name="20% - Accent1 2 24 8" xfId="1897" xr:uid="{00000000-0005-0000-0000-000096160000}"/>
    <cellStyle name="20% - Accent1 2 24 8 2" xfId="1898" xr:uid="{00000000-0005-0000-0000-000097160000}"/>
    <cellStyle name="20% - Accent1 2 24 8_CC1" xfId="53576" xr:uid="{4A2D6C9C-A11D-47DA-A3E9-C489B755DD83}"/>
    <cellStyle name="20% - Accent1 2 24 9" xfId="1899" xr:uid="{00000000-0005-0000-0000-000099160000}"/>
    <cellStyle name="20% - Accent1 2 24 9 2" xfId="1900" xr:uid="{00000000-0005-0000-0000-00009A160000}"/>
    <cellStyle name="20% - Accent1 2 24 9_CC1" xfId="53577" xr:uid="{4E251425-1AB8-4055-97A1-37489AD82B92}"/>
    <cellStyle name="20% - Accent1 2 24_CC1" xfId="53567"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79" xr:uid="{7D7CED0C-D76E-4314-8D0D-8A7BF455BFF3}"/>
    <cellStyle name="20% - Accent1 2 25 11" xfId="1904" xr:uid="{00000000-0005-0000-0000-0000A1160000}"/>
    <cellStyle name="20% - Accent1 2 25 11 2" xfId="1905" xr:uid="{00000000-0005-0000-0000-0000A2160000}"/>
    <cellStyle name="20% - Accent1 2 25 11_CC1" xfId="53580"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1"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2" xr:uid="{2B3DAB2D-5574-4DDC-8153-4D0F9903551B}"/>
    <cellStyle name="20% - Accent1 2 25 4" xfId="1929" xr:uid="{00000000-0005-0000-0000-0000BD160000}"/>
    <cellStyle name="20% - Accent1 2 25 4 2" xfId="1930" xr:uid="{00000000-0005-0000-0000-0000BE160000}"/>
    <cellStyle name="20% - Accent1 2 25 4_CC1" xfId="53583" xr:uid="{BD6FB569-CC2D-4BFA-9B57-D457F236B5B4}"/>
    <cellStyle name="20% - Accent1 2 25 5" xfId="1931" xr:uid="{00000000-0005-0000-0000-0000C0160000}"/>
    <cellStyle name="20% - Accent1 2 25 5 2" xfId="1932" xr:uid="{00000000-0005-0000-0000-0000C1160000}"/>
    <cellStyle name="20% - Accent1 2 25 5_CC1" xfId="53584" xr:uid="{82CE92FC-AB5F-4170-8109-E5C3E27221D5}"/>
    <cellStyle name="20% - Accent1 2 25 6" xfId="1933" xr:uid="{00000000-0005-0000-0000-0000C3160000}"/>
    <cellStyle name="20% - Accent1 2 25 6 2" xfId="1934" xr:uid="{00000000-0005-0000-0000-0000C4160000}"/>
    <cellStyle name="20% - Accent1 2 25 6_CC1" xfId="53585" xr:uid="{CDFE7833-5D2E-430B-BF57-76261BE16407}"/>
    <cellStyle name="20% - Accent1 2 25 7" xfId="1935" xr:uid="{00000000-0005-0000-0000-0000C6160000}"/>
    <cellStyle name="20% - Accent1 2 25 7 2" xfId="1936" xr:uid="{00000000-0005-0000-0000-0000C7160000}"/>
    <cellStyle name="20% - Accent1 2 25 7_CC1" xfId="53586" xr:uid="{3310CCD6-ECA5-4CD0-81B6-F1667656F5F1}"/>
    <cellStyle name="20% - Accent1 2 25 8" xfId="1937" xr:uid="{00000000-0005-0000-0000-0000C9160000}"/>
    <cellStyle name="20% - Accent1 2 25 8 2" xfId="1938" xr:uid="{00000000-0005-0000-0000-0000CA160000}"/>
    <cellStyle name="20% - Accent1 2 25 8_CC1" xfId="53587" xr:uid="{4CB1ADE2-029B-4775-AA76-3D03DA6A5D5E}"/>
    <cellStyle name="20% - Accent1 2 25 9" xfId="1939" xr:uid="{00000000-0005-0000-0000-0000CC160000}"/>
    <cellStyle name="20% - Accent1 2 25 9 2" xfId="1940" xr:uid="{00000000-0005-0000-0000-0000CD160000}"/>
    <cellStyle name="20% - Accent1 2 25 9_CC1" xfId="53588" xr:uid="{CF703082-2F70-47EB-8C16-645426DC138D}"/>
    <cellStyle name="20% - Accent1 2 25_CC1" xfId="53578"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90" xr:uid="{1493017C-A806-46D0-B7BC-5A8C33398C45}"/>
    <cellStyle name="20% - Accent1 2 3 19 11" xfId="1958" xr:uid="{00000000-0005-0000-0000-0000E2160000}"/>
    <cellStyle name="20% - Accent1 2 3 19 11 2" xfId="1959" xr:uid="{00000000-0005-0000-0000-0000E3160000}"/>
    <cellStyle name="20% - Accent1 2 3 19 11_CC1" xfId="53591"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2"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3" xr:uid="{4FE85D79-DF1E-428B-A395-82E59A5EE44B}"/>
    <cellStyle name="20% - Accent1 2 3 19 4" xfId="1983" xr:uid="{00000000-0005-0000-0000-0000FE160000}"/>
    <cellStyle name="20% - Accent1 2 3 19 4 2" xfId="1984" xr:uid="{00000000-0005-0000-0000-0000FF160000}"/>
    <cellStyle name="20% - Accent1 2 3 19 4_CC1" xfId="53594" xr:uid="{C3FB3C57-ADDC-40F7-923A-23AFBBE26439}"/>
    <cellStyle name="20% - Accent1 2 3 19 5" xfId="1985" xr:uid="{00000000-0005-0000-0000-000001170000}"/>
    <cellStyle name="20% - Accent1 2 3 19 5 2" xfId="1986" xr:uid="{00000000-0005-0000-0000-000002170000}"/>
    <cellStyle name="20% - Accent1 2 3 19 5_CC1" xfId="53595" xr:uid="{49490E4D-DB42-410E-B09C-B7CDE9CEC84F}"/>
    <cellStyle name="20% - Accent1 2 3 19 6" xfId="1987" xr:uid="{00000000-0005-0000-0000-000004170000}"/>
    <cellStyle name="20% - Accent1 2 3 19 6 2" xfId="1988" xr:uid="{00000000-0005-0000-0000-000005170000}"/>
    <cellStyle name="20% - Accent1 2 3 19 6_CC1" xfId="53596" xr:uid="{74D1E465-6DB9-4CBA-BB88-B2702603F3B6}"/>
    <cellStyle name="20% - Accent1 2 3 19 7" xfId="1989" xr:uid="{00000000-0005-0000-0000-000007170000}"/>
    <cellStyle name="20% - Accent1 2 3 19 7 2" xfId="1990" xr:uid="{00000000-0005-0000-0000-000008170000}"/>
    <cellStyle name="20% - Accent1 2 3 19 7_CC1" xfId="53597" xr:uid="{7C228857-A8C2-4CAD-9F4E-75ADA11DBC38}"/>
    <cellStyle name="20% - Accent1 2 3 19 8" xfId="1991" xr:uid="{00000000-0005-0000-0000-00000A170000}"/>
    <cellStyle name="20% - Accent1 2 3 19 8 2" xfId="1992" xr:uid="{00000000-0005-0000-0000-00000B170000}"/>
    <cellStyle name="20% - Accent1 2 3 19 8_CC1" xfId="53598" xr:uid="{1DB9E7C4-C245-4E20-BB56-42CFEE5908E4}"/>
    <cellStyle name="20% - Accent1 2 3 19 9" xfId="1993" xr:uid="{00000000-0005-0000-0000-00000D170000}"/>
    <cellStyle name="20% - Accent1 2 3 19 9 2" xfId="1994" xr:uid="{00000000-0005-0000-0000-00000E170000}"/>
    <cellStyle name="20% - Accent1 2 3 19 9_CC1" xfId="53599" xr:uid="{CFABFB28-D446-41A8-9BFC-6A33FE84E037}"/>
    <cellStyle name="20% - Accent1 2 3 19_CC1" xfId="53589"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600" xr:uid="{81424D0F-D2E4-45E6-A5E3-998690C982F6}"/>
    <cellStyle name="20% - Accent1 2 3 2 11" xfId="1998" xr:uid="{00000000-0005-0000-0000-000015170000}"/>
    <cellStyle name="20% - Accent1 2 3 2 11 2" xfId="1999" xr:uid="{00000000-0005-0000-0000-000016170000}"/>
    <cellStyle name="20% - Accent1 2 3 2 11_CC1" xfId="53601" xr:uid="{42CCAD1A-A4C0-4A9D-88B8-9D2CA2496CE0}"/>
    <cellStyle name="20% - Accent1 2 3 2 12" xfId="2000" xr:uid="{00000000-0005-0000-0000-000018170000}"/>
    <cellStyle name="20% - Accent1 2 3 2 12 2" xfId="2001" xr:uid="{00000000-0005-0000-0000-000019170000}"/>
    <cellStyle name="20% - Accent1 2 3 2 12_CC1" xfId="53602" xr:uid="{761B2FFB-1C08-4A40-ADE1-D144284EF554}"/>
    <cellStyle name="20% - Accent1 2 3 2 13" xfId="2002" xr:uid="{00000000-0005-0000-0000-00001B170000}"/>
    <cellStyle name="20% - Accent1 2 3 2 13 2" xfId="2003" xr:uid="{00000000-0005-0000-0000-00001C170000}"/>
    <cellStyle name="20% - Accent1 2 3 2 13_CC1" xfId="53603" xr:uid="{A6F4D699-6A15-463C-BA65-5A85F75C563C}"/>
    <cellStyle name="20% - Accent1 2 3 2 14" xfId="2004" xr:uid="{00000000-0005-0000-0000-00001E170000}"/>
    <cellStyle name="20% - Accent1 2 3 2 14 2" xfId="2005" xr:uid="{00000000-0005-0000-0000-00001F170000}"/>
    <cellStyle name="20% - Accent1 2 3 2 14_CC1" xfId="53604" xr:uid="{A098C8C0-4281-46AE-AF5C-1387A64DEBCD}"/>
    <cellStyle name="20% - Accent1 2 3 2 15" xfId="2006" xr:uid="{00000000-0005-0000-0000-000021170000}"/>
    <cellStyle name="20% - Accent1 2 3 2 15 2" xfId="2007" xr:uid="{00000000-0005-0000-0000-000022170000}"/>
    <cellStyle name="20% - Accent1 2 3 2 15_CC1" xfId="53605" xr:uid="{D466F39D-CA5E-4174-9BAD-E776FBC5F617}"/>
    <cellStyle name="20% - Accent1 2 3 2 16" xfId="2008" xr:uid="{00000000-0005-0000-0000-000024170000}"/>
    <cellStyle name="20% - Accent1 2 3 2 16 2" xfId="2009" xr:uid="{00000000-0005-0000-0000-000025170000}"/>
    <cellStyle name="20% - Accent1 2 3 2 16_CC1" xfId="53606"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1"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7"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8" xr:uid="{AF490C8B-94EA-40F0-A28F-DBFA18A5C5B8}"/>
    <cellStyle name="20% - Accent1 2 3 2 9" xfId="2038" xr:uid="{00000000-0005-0000-0000-000046170000}"/>
    <cellStyle name="20% - Accent1 2 3 2 9 2" xfId="2039" xr:uid="{00000000-0005-0000-0000-000047170000}"/>
    <cellStyle name="20% - Accent1 2 3 2 9_CC1" xfId="53609"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1" xr:uid="{05824501-09D3-4FEE-9515-E0A5A6A3E077}"/>
    <cellStyle name="20% - Accent1 2 3 20 11" xfId="2044" xr:uid="{00000000-0005-0000-0000-00004E170000}"/>
    <cellStyle name="20% - Accent1 2 3 20 11 2" xfId="2045" xr:uid="{00000000-0005-0000-0000-00004F170000}"/>
    <cellStyle name="20% - Accent1 2 3 20 11_CC1" xfId="53612"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3"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4" xr:uid="{1FF36273-13F4-4549-900E-9EEDD1062DBB}"/>
    <cellStyle name="20% - Accent1 2 3 20 4" xfId="2069" xr:uid="{00000000-0005-0000-0000-00006A170000}"/>
    <cellStyle name="20% - Accent1 2 3 20 4 2" xfId="2070" xr:uid="{00000000-0005-0000-0000-00006B170000}"/>
    <cellStyle name="20% - Accent1 2 3 20 4_CC1" xfId="53615" xr:uid="{D50B4CD7-F714-47ED-9D53-70D661DF19E8}"/>
    <cellStyle name="20% - Accent1 2 3 20 5" xfId="2071" xr:uid="{00000000-0005-0000-0000-00006D170000}"/>
    <cellStyle name="20% - Accent1 2 3 20 5 2" xfId="2072" xr:uid="{00000000-0005-0000-0000-00006E170000}"/>
    <cellStyle name="20% - Accent1 2 3 20 5_CC1" xfId="53616" xr:uid="{EB1644EF-8CE7-48CA-BC68-F245EE3EBAD4}"/>
    <cellStyle name="20% - Accent1 2 3 20 6" xfId="2073" xr:uid="{00000000-0005-0000-0000-000070170000}"/>
    <cellStyle name="20% - Accent1 2 3 20 6 2" xfId="2074" xr:uid="{00000000-0005-0000-0000-000071170000}"/>
    <cellStyle name="20% - Accent1 2 3 20 6_CC1" xfId="53617" xr:uid="{5E7091A4-D598-412C-B420-0BAA73F522A3}"/>
    <cellStyle name="20% - Accent1 2 3 20 7" xfId="2075" xr:uid="{00000000-0005-0000-0000-000073170000}"/>
    <cellStyle name="20% - Accent1 2 3 20 7 2" xfId="2076" xr:uid="{00000000-0005-0000-0000-000074170000}"/>
    <cellStyle name="20% - Accent1 2 3 20 7_CC1" xfId="53618" xr:uid="{8CE1E461-37BA-44C0-B620-5C548B503246}"/>
    <cellStyle name="20% - Accent1 2 3 20 8" xfId="2077" xr:uid="{00000000-0005-0000-0000-000076170000}"/>
    <cellStyle name="20% - Accent1 2 3 20 8 2" xfId="2078" xr:uid="{00000000-0005-0000-0000-000077170000}"/>
    <cellStyle name="20% - Accent1 2 3 20 8_CC1" xfId="53619" xr:uid="{27F6E8E9-427C-467D-A4EE-C6E27FEFED12}"/>
    <cellStyle name="20% - Accent1 2 3 20 9" xfId="2079" xr:uid="{00000000-0005-0000-0000-000079170000}"/>
    <cellStyle name="20% - Accent1 2 3 20 9 2" xfId="2080" xr:uid="{00000000-0005-0000-0000-00007A170000}"/>
    <cellStyle name="20% - Accent1 2 3 20 9_CC1" xfId="53620" xr:uid="{647CBDB4-0C65-4A29-A57C-606C32FB46F9}"/>
    <cellStyle name="20% - Accent1 2 3 20_CC1" xfId="53610"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2" xr:uid="{565D8DC5-257E-4D88-9391-7F43785A173C}"/>
    <cellStyle name="20% - Accent1 2 3 21 11" xfId="2084" xr:uid="{00000000-0005-0000-0000-000081170000}"/>
    <cellStyle name="20% - Accent1 2 3 21 11 2" xfId="2085" xr:uid="{00000000-0005-0000-0000-000082170000}"/>
    <cellStyle name="20% - Accent1 2 3 21 11_CC1" xfId="53623"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4"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5" xr:uid="{D378B624-6BDE-4962-96C3-46C828657878}"/>
    <cellStyle name="20% - Accent1 2 3 21 4" xfId="2109" xr:uid="{00000000-0005-0000-0000-00009D170000}"/>
    <cellStyle name="20% - Accent1 2 3 21 4 2" xfId="2110" xr:uid="{00000000-0005-0000-0000-00009E170000}"/>
    <cellStyle name="20% - Accent1 2 3 21 4_CC1" xfId="53626" xr:uid="{9BFBC294-2A28-4CA8-8073-BD0E4E3A731A}"/>
    <cellStyle name="20% - Accent1 2 3 21 5" xfId="2111" xr:uid="{00000000-0005-0000-0000-0000A0170000}"/>
    <cellStyle name="20% - Accent1 2 3 21 5 2" xfId="2112" xr:uid="{00000000-0005-0000-0000-0000A1170000}"/>
    <cellStyle name="20% - Accent1 2 3 21 5_CC1" xfId="53627" xr:uid="{B6FD04B2-2D03-41BC-BC6E-4CEE67BD6A12}"/>
    <cellStyle name="20% - Accent1 2 3 21 6" xfId="2113" xr:uid="{00000000-0005-0000-0000-0000A3170000}"/>
    <cellStyle name="20% - Accent1 2 3 21 6 2" xfId="2114" xr:uid="{00000000-0005-0000-0000-0000A4170000}"/>
    <cellStyle name="20% - Accent1 2 3 21 6_CC1" xfId="53628" xr:uid="{8750B8F4-9511-4035-BF99-EB492C727D1F}"/>
    <cellStyle name="20% - Accent1 2 3 21 7" xfId="2115" xr:uid="{00000000-0005-0000-0000-0000A6170000}"/>
    <cellStyle name="20% - Accent1 2 3 21 7 2" xfId="2116" xr:uid="{00000000-0005-0000-0000-0000A7170000}"/>
    <cellStyle name="20% - Accent1 2 3 21 7_CC1" xfId="53629" xr:uid="{1B7E45E7-94AC-44CD-A9C0-69D4C5529D06}"/>
    <cellStyle name="20% - Accent1 2 3 21 8" xfId="2117" xr:uid="{00000000-0005-0000-0000-0000A9170000}"/>
    <cellStyle name="20% - Accent1 2 3 21 8 2" xfId="2118" xr:uid="{00000000-0005-0000-0000-0000AA170000}"/>
    <cellStyle name="20% - Accent1 2 3 21 8_CC1" xfId="53630" xr:uid="{071C34BB-93C9-4650-8D86-4BACE2F15728}"/>
    <cellStyle name="20% - Accent1 2 3 21 9" xfId="2119" xr:uid="{00000000-0005-0000-0000-0000AC170000}"/>
    <cellStyle name="20% - Accent1 2 3 21 9 2" xfId="2120" xr:uid="{00000000-0005-0000-0000-0000AD170000}"/>
    <cellStyle name="20% - Accent1 2 3 21 9_CC1" xfId="53631" xr:uid="{E14B20F0-3225-42A7-9DCC-BC57A431E392}"/>
    <cellStyle name="20% - Accent1 2 3 21_CC1" xfId="53621"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3" xr:uid="{33F34B52-5111-4C81-ACBE-50363DABAEDF}"/>
    <cellStyle name="20% - Accent1 2 3 22 11" xfId="2124" xr:uid="{00000000-0005-0000-0000-0000B4170000}"/>
    <cellStyle name="20% - Accent1 2 3 22 11 2" xfId="2125" xr:uid="{00000000-0005-0000-0000-0000B5170000}"/>
    <cellStyle name="20% - Accent1 2 3 22 11_CC1" xfId="53634"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5"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6" xr:uid="{362C3834-58EE-4837-B8FB-660F6F3ED024}"/>
    <cellStyle name="20% - Accent1 2 3 22 4" xfId="2149" xr:uid="{00000000-0005-0000-0000-0000D0170000}"/>
    <cellStyle name="20% - Accent1 2 3 22 4 2" xfId="2150" xr:uid="{00000000-0005-0000-0000-0000D1170000}"/>
    <cellStyle name="20% - Accent1 2 3 22 4_CC1" xfId="53637" xr:uid="{68E670E5-1FDF-48C3-9640-B0380118766B}"/>
    <cellStyle name="20% - Accent1 2 3 22 5" xfId="2151" xr:uid="{00000000-0005-0000-0000-0000D3170000}"/>
    <cellStyle name="20% - Accent1 2 3 22 5 2" xfId="2152" xr:uid="{00000000-0005-0000-0000-0000D4170000}"/>
    <cellStyle name="20% - Accent1 2 3 22 5_CC1" xfId="53638" xr:uid="{5F173DEE-C335-48B6-B619-88B24CCF8B0B}"/>
    <cellStyle name="20% - Accent1 2 3 22 6" xfId="2153" xr:uid="{00000000-0005-0000-0000-0000D6170000}"/>
    <cellStyle name="20% - Accent1 2 3 22 6 2" xfId="2154" xr:uid="{00000000-0005-0000-0000-0000D7170000}"/>
    <cellStyle name="20% - Accent1 2 3 22 6_CC1" xfId="53639" xr:uid="{1DAC51D2-BB7F-46D8-99A6-0D20174B64CB}"/>
    <cellStyle name="20% - Accent1 2 3 22 7" xfId="2155" xr:uid="{00000000-0005-0000-0000-0000D9170000}"/>
    <cellStyle name="20% - Accent1 2 3 22 7 2" xfId="2156" xr:uid="{00000000-0005-0000-0000-0000DA170000}"/>
    <cellStyle name="20% - Accent1 2 3 22 7_CC1" xfId="53640" xr:uid="{CDC544EC-B731-4AD4-9AF9-98E9428B9B93}"/>
    <cellStyle name="20% - Accent1 2 3 22 8" xfId="2157" xr:uid="{00000000-0005-0000-0000-0000DC170000}"/>
    <cellStyle name="20% - Accent1 2 3 22 8 2" xfId="2158" xr:uid="{00000000-0005-0000-0000-0000DD170000}"/>
    <cellStyle name="20% - Accent1 2 3 22 8_CC1" xfId="53641" xr:uid="{81E06CDD-8E91-4ECA-B226-9A7E61485CCA}"/>
    <cellStyle name="20% - Accent1 2 3 22 9" xfId="2159" xr:uid="{00000000-0005-0000-0000-0000DF170000}"/>
    <cellStyle name="20% - Accent1 2 3 22 9 2" xfId="2160" xr:uid="{00000000-0005-0000-0000-0000E0170000}"/>
    <cellStyle name="20% - Accent1 2 3 22 9_CC1" xfId="53642" xr:uid="{E61285BA-B824-43C0-B308-D54BA99D6C41}"/>
    <cellStyle name="20% - Accent1 2 3 22_CC1" xfId="53632"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3"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4" xr:uid="{A5910219-A211-4E34-8B07-D2BE57FA612E}"/>
    <cellStyle name="20% - Accent1 2 3 25" xfId="2177" xr:uid="{00000000-0005-0000-0000-0000F5170000}"/>
    <cellStyle name="20% - Accent1 2 3 25 2" xfId="2178" xr:uid="{00000000-0005-0000-0000-0000F6170000}"/>
    <cellStyle name="20% - Accent1 2 3 25_CC1" xfId="53645" xr:uid="{6ED5E432-3105-4F81-863F-8186A5B62174}"/>
    <cellStyle name="20% - Accent1 2 3 26" xfId="2179" xr:uid="{00000000-0005-0000-0000-0000F8170000}"/>
    <cellStyle name="20% - Accent1 2 3 26 2" xfId="2180" xr:uid="{00000000-0005-0000-0000-0000F9170000}"/>
    <cellStyle name="20% - Accent1 2 3 26_CC1" xfId="53646" xr:uid="{AEB1EDD5-B9EB-4874-971D-74C7E660C0FC}"/>
    <cellStyle name="20% - Accent1 2 3 27" xfId="2181" xr:uid="{00000000-0005-0000-0000-0000FB170000}"/>
    <cellStyle name="20% - Accent1 2 3 27 2" xfId="2182" xr:uid="{00000000-0005-0000-0000-0000FC170000}"/>
    <cellStyle name="20% - Accent1 2 3 27_CC1" xfId="53647" xr:uid="{2868DDAF-4FE9-4FEE-BA3B-2BFF1CC9EA53}"/>
    <cellStyle name="20% - Accent1 2 3 28" xfId="2183" xr:uid="{00000000-0005-0000-0000-0000FE170000}"/>
    <cellStyle name="20% - Accent1 2 3 28 2" xfId="2184" xr:uid="{00000000-0005-0000-0000-0000FF170000}"/>
    <cellStyle name="20% - Accent1 2 3 28_CC1" xfId="53648" xr:uid="{E4FF0FE0-0416-401D-8243-952873DF593E}"/>
    <cellStyle name="20% - Accent1 2 3 29" xfId="2185" xr:uid="{00000000-0005-0000-0000-000001180000}"/>
    <cellStyle name="20% - Accent1 2 3 29 2" xfId="2186" xr:uid="{00000000-0005-0000-0000-000002180000}"/>
    <cellStyle name="20% - Accent1 2 3 29_CC1" xfId="53649" xr:uid="{811DEEB9-59FA-4304-A740-E0E4A252F700}"/>
    <cellStyle name="20% - Accent1 2 3 3" xfId="2187" xr:uid="{00000000-0005-0000-0000-000004180000}"/>
    <cellStyle name="20% - Accent1 2 3 3 2" xfId="43182" xr:uid="{00000000-0005-0000-0000-000005180000}"/>
    <cellStyle name="20% - Accent1 2 3 3_CC1" xfId="53650" xr:uid="{4B167F92-45F5-47B3-9673-120BC217109F}"/>
    <cellStyle name="20% - Accent1 2 3 30" xfId="2188" xr:uid="{00000000-0005-0000-0000-000006180000}"/>
    <cellStyle name="20% - Accent1 2 3 30 2" xfId="2189" xr:uid="{00000000-0005-0000-0000-000007180000}"/>
    <cellStyle name="20% - Accent1 2 3 30_CC1" xfId="53651" xr:uid="{BAC7846E-02AD-4BA7-B8E1-90C5DAE58EA1}"/>
    <cellStyle name="20% - Accent1 2 3 31" xfId="2190" xr:uid="{00000000-0005-0000-0000-000009180000}"/>
    <cellStyle name="20% - Accent1 2 3 31 2" xfId="2191" xr:uid="{00000000-0005-0000-0000-00000A180000}"/>
    <cellStyle name="20% - Accent1 2 3 31_CC1" xfId="53652" xr:uid="{80DD5F07-E1F5-4421-BEC4-18945DCE48A8}"/>
    <cellStyle name="20% - Accent1 2 3 32" xfId="2192" xr:uid="{00000000-0005-0000-0000-00000C180000}"/>
    <cellStyle name="20% - Accent1 2 3 32 2" xfId="2193" xr:uid="{00000000-0005-0000-0000-00000D180000}"/>
    <cellStyle name="20% - Accent1 2 3 32_CC1" xfId="53653"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3" xr:uid="{00000000-0005-0000-0000-000017180000}"/>
    <cellStyle name="20% - Accent1 2 3 4_CC1" xfId="53654" xr:uid="{5C169F8C-3ACD-47D1-B706-ACB6DB2A7304}"/>
    <cellStyle name="20% - Accent1 2 3 40" xfId="12559" xr:uid="{00000000-0005-0000-0000-000018180000}"/>
    <cellStyle name="20% - Accent1 2 3 41" xfId="12560" xr:uid="{00000000-0005-0000-0000-000019180000}"/>
    <cellStyle name="20% - Accent1 2 3 42" xfId="43184" xr:uid="{00000000-0005-0000-0000-00001A180000}"/>
    <cellStyle name="20% - Accent1 2 3 5" xfId="2202" xr:uid="{00000000-0005-0000-0000-00001B180000}"/>
    <cellStyle name="20% - Accent1 2 3 5 2" xfId="43185" xr:uid="{00000000-0005-0000-0000-00001C180000}"/>
    <cellStyle name="20% - Accent1 2 3 5_CC1" xfId="53655"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6"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7" xr:uid="{C7519B6D-6B16-462D-A81D-FE0CD87F56CA}"/>
    <cellStyle name="20% - Accent1 2 41 3" xfId="2225" xr:uid="{00000000-0005-0000-0000-000036180000}"/>
    <cellStyle name="20% - Accent1 2 41 3 2" xfId="2226" xr:uid="{00000000-0005-0000-0000-000037180000}"/>
    <cellStyle name="20% - Accent1 2 41 3_CC1" xfId="53658" xr:uid="{AE476FBC-3B5B-4F48-B7C8-057D3D85BEC6}"/>
    <cellStyle name="20% - Accent1 2 41_CC1" xfId="53656"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60" xr:uid="{CC6C372D-CAB9-4C08-AA41-A3FA0005182E}"/>
    <cellStyle name="20% - Accent1 2 42 3" xfId="2230" xr:uid="{00000000-0005-0000-0000-00003E180000}"/>
    <cellStyle name="20% - Accent1 2 42 3 2" xfId="2231" xr:uid="{00000000-0005-0000-0000-00003F180000}"/>
    <cellStyle name="20% - Accent1 2 42 3_CC1" xfId="53661" xr:uid="{83E26DF2-0F25-4BA5-A9F9-09DB04C9A889}"/>
    <cellStyle name="20% - Accent1 2 42_CC1" xfId="53659" xr:uid="{F10D79E0-84C3-4D6D-9CB1-D07089447CD6}"/>
    <cellStyle name="20% - Accent1 2 43" xfId="2232" xr:uid="{00000000-0005-0000-0000-000042180000}"/>
    <cellStyle name="20% - Accent1 2 43 2" xfId="2233" xr:uid="{00000000-0005-0000-0000-000043180000}"/>
    <cellStyle name="20% - Accent1 2 43_CC1" xfId="53662" xr:uid="{CF77289B-BC58-47F2-8748-2E0BBA39F6D9}"/>
    <cellStyle name="20% - Accent1 2 44" xfId="2234" xr:uid="{00000000-0005-0000-0000-000045180000}"/>
    <cellStyle name="20% - Accent1 2 44 2" xfId="2235" xr:uid="{00000000-0005-0000-0000-000046180000}"/>
    <cellStyle name="20% - Accent1 2 44_CC1" xfId="53663" xr:uid="{8544AF48-B87D-48C1-AA67-7684EB83D128}"/>
    <cellStyle name="20% - Accent1 2 45" xfId="2236" xr:uid="{00000000-0005-0000-0000-000048180000}"/>
    <cellStyle name="20% - Accent1 2 46" xfId="12562" xr:uid="{00000000-0005-0000-0000-000049180000}"/>
    <cellStyle name="20% - Accent1 2 47" xfId="36808"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6" xr:uid="{BFB53E87-51CD-4E49-873E-3D99C7D98407}"/>
    <cellStyle name="20% - Accent1 2 5 19 11" xfId="2250" xr:uid="{00000000-0005-0000-0000-000059180000}"/>
    <cellStyle name="20% - Accent1 2 5 19 11 2" xfId="2251" xr:uid="{00000000-0005-0000-0000-00005A180000}"/>
    <cellStyle name="20% - Accent1 2 5 19 11_CC1" xfId="53667"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8"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69" xr:uid="{4038FB4F-1D2C-43C3-BA4B-2F8DDF6883EC}"/>
    <cellStyle name="20% - Accent1 2 5 19 4" xfId="2275" xr:uid="{00000000-0005-0000-0000-000075180000}"/>
    <cellStyle name="20% - Accent1 2 5 19 4 2" xfId="2276" xr:uid="{00000000-0005-0000-0000-000076180000}"/>
    <cellStyle name="20% - Accent1 2 5 19 4_CC1" xfId="53670" xr:uid="{87726A10-0033-4B4C-89AE-EB3163108372}"/>
    <cellStyle name="20% - Accent1 2 5 19 5" xfId="2277" xr:uid="{00000000-0005-0000-0000-000078180000}"/>
    <cellStyle name="20% - Accent1 2 5 19 5 2" xfId="2278" xr:uid="{00000000-0005-0000-0000-000079180000}"/>
    <cellStyle name="20% - Accent1 2 5 19 5_CC1" xfId="53671" xr:uid="{85B2EF8C-46E6-4611-8325-7524946FF2C0}"/>
    <cellStyle name="20% - Accent1 2 5 19 6" xfId="2279" xr:uid="{00000000-0005-0000-0000-00007B180000}"/>
    <cellStyle name="20% - Accent1 2 5 19 6 2" xfId="2280" xr:uid="{00000000-0005-0000-0000-00007C180000}"/>
    <cellStyle name="20% - Accent1 2 5 19 6_CC1" xfId="53672" xr:uid="{4638B736-F06A-4773-B8C8-C17F22BC703F}"/>
    <cellStyle name="20% - Accent1 2 5 19 7" xfId="2281" xr:uid="{00000000-0005-0000-0000-00007E180000}"/>
    <cellStyle name="20% - Accent1 2 5 19 7 2" xfId="2282" xr:uid="{00000000-0005-0000-0000-00007F180000}"/>
    <cellStyle name="20% - Accent1 2 5 19 7_CC1" xfId="53673" xr:uid="{F8E24C1C-FB4E-4801-AA3A-EBA8FB0BA355}"/>
    <cellStyle name="20% - Accent1 2 5 19 8" xfId="2283" xr:uid="{00000000-0005-0000-0000-000081180000}"/>
    <cellStyle name="20% - Accent1 2 5 19 8 2" xfId="2284" xr:uid="{00000000-0005-0000-0000-000082180000}"/>
    <cellStyle name="20% - Accent1 2 5 19 8_CC1" xfId="53674" xr:uid="{9F2F974F-9E3F-4866-869B-2CC81E51F930}"/>
    <cellStyle name="20% - Accent1 2 5 19 9" xfId="2285" xr:uid="{00000000-0005-0000-0000-000084180000}"/>
    <cellStyle name="20% - Accent1 2 5 19 9 2" xfId="2286" xr:uid="{00000000-0005-0000-0000-000085180000}"/>
    <cellStyle name="20% - Accent1 2 5 19 9_CC1" xfId="53675" xr:uid="{C62731E3-0E23-4587-BEDD-AB0D391A692E}"/>
    <cellStyle name="20% - Accent1 2 5 19_CC1" xfId="53665"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7" xr:uid="{4C835E5E-5734-44BA-9831-913A458596C6}"/>
    <cellStyle name="20% - Accent1 2 5 2 11" xfId="2290" xr:uid="{00000000-0005-0000-0000-00008C180000}"/>
    <cellStyle name="20% - Accent1 2 5 2 11 2" xfId="2291" xr:uid="{00000000-0005-0000-0000-00008D180000}"/>
    <cellStyle name="20% - Accent1 2 5 2 11_CC1" xfId="53678" xr:uid="{B946B708-A6FA-4834-A4E6-7A25DA5FBFF3}"/>
    <cellStyle name="20% - Accent1 2 5 2 12" xfId="2292" xr:uid="{00000000-0005-0000-0000-00008F180000}"/>
    <cellStyle name="20% - Accent1 2 5 2 12 2" xfId="2293" xr:uid="{00000000-0005-0000-0000-000090180000}"/>
    <cellStyle name="20% - Accent1 2 5 2 12_CC1" xfId="53679" xr:uid="{9460E9D8-4B1D-4290-BE34-FA2F2D78C51D}"/>
    <cellStyle name="20% - Accent1 2 5 2 13" xfId="2294" xr:uid="{00000000-0005-0000-0000-000092180000}"/>
    <cellStyle name="20% - Accent1 2 5 2 13 2" xfId="2295" xr:uid="{00000000-0005-0000-0000-000093180000}"/>
    <cellStyle name="20% - Accent1 2 5 2 13_CC1" xfId="53680" xr:uid="{5A8D6E07-2C86-4FDA-941C-1A08335AE2EF}"/>
    <cellStyle name="20% - Accent1 2 5 2 14" xfId="2296" xr:uid="{00000000-0005-0000-0000-000095180000}"/>
    <cellStyle name="20% - Accent1 2 5 2 14 2" xfId="2297" xr:uid="{00000000-0005-0000-0000-000096180000}"/>
    <cellStyle name="20% - Accent1 2 5 2 14_CC1" xfId="53681" xr:uid="{9F25DC28-A005-42F7-B41A-9D25391DD700}"/>
    <cellStyle name="20% - Accent1 2 5 2 15" xfId="2298" xr:uid="{00000000-0005-0000-0000-000098180000}"/>
    <cellStyle name="20% - Accent1 2 5 2 15 2" xfId="2299" xr:uid="{00000000-0005-0000-0000-000099180000}"/>
    <cellStyle name="20% - Accent1 2 5 2 15_CC1" xfId="53682" xr:uid="{16A36C3B-A5EF-4D1C-B48D-4CEDEC568651}"/>
    <cellStyle name="20% - Accent1 2 5 2 16" xfId="2300" xr:uid="{00000000-0005-0000-0000-00009B180000}"/>
    <cellStyle name="20% - Accent1 2 5 2 16 2" xfId="2301" xr:uid="{00000000-0005-0000-0000-00009C180000}"/>
    <cellStyle name="20% - Accent1 2 5 2 16_CC1" xfId="53683"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4"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5" xr:uid="{420555A2-92E7-4ADE-A545-C99DF3DC1762}"/>
    <cellStyle name="20% - Accent1 2 5 2 9" xfId="2330" xr:uid="{00000000-0005-0000-0000-0000BC180000}"/>
    <cellStyle name="20% - Accent1 2 5 2 9 2" xfId="2331" xr:uid="{00000000-0005-0000-0000-0000BD180000}"/>
    <cellStyle name="20% - Accent1 2 5 2 9_CC1" xfId="53686" xr:uid="{721DDD38-4471-4671-99AF-AC5D9AAC2192}"/>
    <cellStyle name="20% - Accent1 2 5 2_CC1" xfId="53676"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8" xr:uid="{E07759CD-26D5-4AAB-B4D0-77DB81E40E66}"/>
    <cellStyle name="20% - Accent1 2 5 20 11" xfId="2335" xr:uid="{00000000-0005-0000-0000-0000C4180000}"/>
    <cellStyle name="20% - Accent1 2 5 20 11 2" xfId="2336" xr:uid="{00000000-0005-0000-0000-0000C5180000}"/>
    <cellStyle name="20% - Accent1 2 5 20 11_CC1" xfId="53689"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90"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1" xr:uid="{7E78BD09-DA59-4BA3-851C-FB756C4ECBBF}"/>
    <cellStyle name="20% - Accent1 2 5 20 4" xfId="2360" xr:uid="{00000000-0005-0000-0000-0000E0180000}"/>
    <cellStyle name="20% - Accent1 2 5 20 4 2" xfId="2361" xr:uid="{00000000-0005-0000-0000-0000E1180000}"/>
    <cellStyle name="20% - Accent1 2 5 20 4_CC1" xfId="53692" xr:uid="{00F86A2C-EE7D-4BBD-8B7D-4EFC853C0B53}"/>
    <cellStyle name="20% - Accent1 2 5 20 5" xfId="2362" xr:uid="{00000000-0005-0000-0000-0000E3180000}"/>
    <cellStyle name="20% - Accent1 2 5 20 5 2" xfId="2363" xr:uid="{00000000-0005-0000-0000-0000E4180000}"/>
    <cellStyle name="20% - Accent1 2 5 20 5_CC1" xfId="53693" xr:uid="{067C04DD-E712-4C2C-8D74-9D900506D1A9}"/>
    <cellStyle name="20% - Accent1 2 5 20 6" xfId="2364" xr:uid="{00000000-0005-0000-0000-0000E6180000}"/>
    <cellStyle name="20% - Accent1 2 5 20 6 2" xfId="2365" xr:uid="{00000000-0005-0000-0000-0000E7180000}"/>
    <cellStyle name="20% - Accent1 2 5 20 6_CC1" xfId="53694" xr:uid="{ABE561CC-E80C-417E-A988-12D2716D43F3}"/>
    <cellStyle name="20% - Accent1 2 5 20 7" xfId="2366" xr:uid="{00000000-0005-0000-0000-0000E9180000}"/>
    <cellStyle name="20% - Accent1 2 5 20 7 2" xfId="2367" xr:uid="{00000000-0005-0000-0000-0000EA180000}"/>
    <cellStyle name="20% - Accent1 2 5 20 7_CC1" xfId="53695" xr:uid="{096240FD-A63A-4B64-B17B-2C670830176E}"/>
    <cellStyle name="20% - Accent1 2 5 20 8" xfId="2368" xr:uid="{00000000-0005-0000-0000-0000EC180000}"/>
    <cellStyle name="20% - Accent1 2 5 20 8 2" xfId="2369" xr:uid="{00000000-0005-0000-0000-0000ED180000}"/>
    <cellStyle name="20% - Accent1 2 5 20 8_CC1" xfId="53696" xr:uid="{4062B75A-B57B-4978-81BD-39F4A7BCB5D5}"/>
    <cellStyle name="20% - Accent1 2 5 20 9" xfId="2370" xr:uid="{00000000-0005-0000-0000-0000EF180000}"/>
    <cellStyle name="20% - Accent1 2 5 20 9 2" xfId="2371" xr:uid="{00000000-0005-0000-0000-0000F0180000}"/>
    <cellStyle name="20% - Accent1 2 5 20 9_CC1" xfId="53697" xr:uid="{6A0F349F-385B-43BA-B073-6671BD9BE594}"/>
    <cellStyle name="20% - Accent1 2 5 20_CC1" xfId="53687"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699" xr:uid="{14001033-0267-4837-9537-5F7DA56CC937}"/>
    <cellStyle name="20% - Accent1 2 5 21 11" xfId="2375" xr:uid="{00000000-0005-0000-0000-0000F7180000}"/>
    <cellStyle name="20% - Accent1 2 5 21 11 2" xfId="2376" xr:uid="{00000000-0005-0000-0000-0000F8180000}"/>
    <cellStyle name="20% - Accent1 2 5 21 11_CC1" xfId="53700"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1"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2" xr:uid="{4F535EC6-54A5-42DC-B50A-4E4640C07577}"/>
    <cellStyle name="20% - Accent1 2 5 21 4" xfId="2400" xr:uid="{00000000-0005-0000-0000-000013190000}"/>
    <cellStyle name="20% - Accent1 2 5 21 4 2" xfId="2401" xr:uid="{00000000-0005-0000-0000-000014190000}"/>
    <cellStyle name="20% - Accent1 2 5 21 4_CC1" xfId="53703" xr:uid="{EF6B7043-FD47-437A-B974-AAEE2E32DF13}"/>
    <cellStyle name="20% - Accent1 2 5 21 5" xfId="2402" xr:uid="{00000000-0005-0000-0000-000016190000}"/>
    <cellStyle name="20% - Accent1 2 5 21 5 2" xfId="2403" xr:uid="{00000000-0005-0000-0000-000017190000}"/>
    <cellStyle name="20% - Accent1 2 5 21 5_CC1" xfId="53704" xr:uid="{50F7A6FE-F94F-4FF9-84F4-B4CA80943191}"/>
    <cellStyle name="20% - Accent1 2 5 21 6" xfId="2404" xr:uid="{00000000-0005-0000-0000-000019190000}"/>
    <cellStyle name="20% - Accent1 2 5 21 6 2" xfId="2405" xr:uid="{00000000-0005-0000-0000-00001A190000}"/>
    <cellStyle name="20% - Accent1 2 5 21 6_CC1" xfId="53705" xr:uid="{AE09FA17-08D3-4D18-83C6-DA1B727EAAC3}"/>
    <cellStyle name="20% - Accent1 2 5 21 7" xfId="2406" xr:uid="{00000000-0005-0000-0000-00001C190000}"/>
    <cellStyle name="20% - Accent1 2 5 21 7 2" xfId="2407" xr:uid="{00000000-0005-0000-0000-00001D190000}"/>
    <cellStyle name="20% - Accent1 2 5 21 7_CC1" xfId="53706" xr:uid="{63436267-9EC1-4A26-8714-BBCCC79EF2DE}"/>
    <cellStyle name="20% - Accent1 2 5 21 8" xfId="2408" xr:uid="{00000000-0005-0000-0000-00001F190000}"/>
    <cellStyle name="20% - Accent1 2 5 21 8 2" xfId="2409" xr:uid="{00000000-0005-0000-0000-000020190000}"/>
    <cellStyle name="20% - Accent1 2 5 21 8_CC1" xfId="53707" xr:uid="{4A6D22CD-41C7-415B-B425-E1312A9ACFBE}"/>
    <cellStyle name="20% - Accent1 2 5 21 9" xfId="2410" xr:uid="{00000000-0005-0000-0000-000022190000}"/>
    <cellStyle name="20% - Accent1 2 5 21 9 2" xfId="2411" xr:uid="{00000000-0005-0000-0000-000023190000}"/>
    <cellStyle name="20% - Accent1 2 5 21 9_CC1" xfId="53708" xr:uid="{F196A5A5-A9BE-4A02-B6B9-3E7461AB0777}"/>
    <cellStyle name="20% - Accent1 2 5 21_CC1" xfId="53698"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10" xr:uid="{CA6D8FCC-579C-48D9-920F-60070E22D6C3}"/>
    <cellStyle name="20% - Accent1 2 5 22 11" xfId="2415" xr:uid="{00000000-0005-0000-0000-00002A190000}"/>
    <cellStyle name="20% - Accent1 2 5 22 11 2" xfId="2416" xr:uid="{00000000-0005-0000-0000-00002B190000}"/>
    <cellStyle name="20% - Accent1 2 5 22 11_CC1" xfId="53711"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2"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09"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4"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3"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7"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4" xr:uid="{A05AB7F5-6EBA-46D5-90E6-F9B1DD47AFE8}"/>
    <cellStyle name="20% - Accent1 30" xfId="13911" xr:uid="{00000000-0005-0000-0000-0000871E0000}"/>
    <cellStyle name="20% - Accent1 31" xfId="13912" xr:uid="{00000000-0005-0000-0000-0000881E0000}"/>
    <cellStyle name="20% - Accent1 32" xfId="37204" xr:uid="{00000000-0005-0000-0000-0000891E0000}"/>
    <cellStyle name="20% - Accent1 33" xfId="43188" xr:uid="{00000000-0005-0000-0000-00008A1E0000}"/>
    <cellStyle name="20% - Accent1 34" xfId="43189" xr:uid="{00000000-0005-0000-0000-00008B1E0000}"/>
    <cellStyle name="20% - Accent1 35" xfId="43190" xr:uid="{00000000-0005-0000-0000-00008C1E0000}"/>
    <cellStyle name="20% - Accent1 36" xfId="43191"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2" xr:uid="{00000000-0005-0000-0000-0000171F0000}"/>
    <cellStyle name="20% - Accent2 18" xfId="43193" xr:uid="{00000000-0005-0000-0000-0000181F0000}"/>
    <cellStyle name="20% - Accent2 19" xfId="43194"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5"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6" xr:uid="{00000000-0005-0000-0000-0000261F0000}"/>
    <cellStyle name="20% - Accent2 2 3 2_CC1" xfId="53715" xr:uid="{10CDF341-9ED9-412F-AE6B-3930AAB4DE96}"/>
    <cellStyle name="20% - Accent2 2 3 3" xfId="14038" xr:uid="{00000000-0005-0000-0000-0000271F0000}"/>
    <cellStyle name="20% - Accent2 2 3 3 2" xfId="43197" xr:uid="{00000000-0005-0000-0000-0000281F0000}"/>
    <cellStyle name="20% - Accent2 2 3 4" xfId="43198" xr:uid="{00000000-0005-0000-0000-0000291F0000}"/>
    <cellStyle name="20% - Accent2 2 3 5" xfId="43199" xr:uid="{00000000-0005-0000-0000-00002A1F0000}"/>
    <cellStyle name="20% - Accent2 2 3 6" xfId="43200"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1" xr:uid="{00000000-0005-0000-0000-00002F1F0000}"/>
    <cellStyle name="20% - Accent2 2 4_AVA DVA EL" xfId="43202"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3" xr:uid="{00000000-0005-0000-0000-0000341F0000}"/>
    <cellStyle name="20% - Accent2 2_4 manuell" xfId="53716" xr:uid="{45E3C54B-C3D6-4F9F-9566-75A40618F803}"/>
    <cellStyle name="20% - Accent2 20" xfId="43204" xr:uid="{00000000-0005-0000-0000-0000361F0000}"/>
    <cellStyle name="20% - Accent2 3" xfId="2450" xr:uid="{00000000-0005-0000-0000-0000371F0000}"/>
    <cellStyle name="20% - Accent2 3 2" xfId="14043" xr:uid="{00000000-0005-0000-0000-0000381F0000}"/>
    <cellStyle name="20% - Accent2 3 3" xfId="43205" xr:uid="{00000000-0005-0000-0000-0000391F0000}"/>
    <cellStyle name="20% - Accent2 3_4 manuell" xfId="53717"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5" xr:uid="{00000000-0005-0000-0000-00008C1F0000}"/>
    <cellStyle name="20% - Accent3 19" xfId="43206"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7"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8" xr:uid="{00000000-0005-0000-0000-0000961F0000}"/>
    <cellStyle name="20% - Accent3 2 3 2_CC1" xfId="53718" xr:uid="{2BFC0269-FCB9-4398-8067-8D27D0C4B523}"/>
    <cellStyle name="20% - Accent3 2 3 3" xfId="14109" xr:uid="{00000000-0005-0000-0000-0000971F0000}"/>
    <cellStyle name="20% - Accent3 2 3 3 2" xfId="43209" xr:uid="{00000000-0005-0000-0000-0000981F0000}"/>
    <cellStyle name="20% - Accent3 2 3 4" xfId="43210" xr:uid="{00000000-0005-0000-0000-0000991F0000}"/>
    <cellStyle name="20% - Accent3 2 3 5" xfId="43211" xr:uid="{00000000-0005-0000-0000-00009A1F0000}"/>
    <cellStyle name="20% - Accent3 2 3 6" xfId="43212"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3" xr:uid="{00000000-0005-0000-0000-00009F1F0000}"/>
    <cellStyle name="20% - Accent3 2 4_AVA DVA EL" xfId="43214"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5" xr:uid="{00000000-0005-0000-0000-0000A41F0000}"/>
    <cellStyle name="20% - Accent3 2_4 manuell" xfId="53719" xr:uid="{A3EC239B-40FA-4037-84C4-A8E6C28B2D63}"/>
    <cellStyle name="20% - Accent3 20" xfId="43216" xr:uid="{00000000-0005-0000-0000-0000A61F0000}"/>
    <cellStyle name="20% - Accent3 3" xfId="2468" xr:uid="{00000000-0005-0000-0000-0000A71F0000}"/>
    <cellStyle name="20% - Accent3 3 2" xfId="14114" xr:uid="{00000000-0005-0000-0000-0000A81F0000}"/>
    <cellStyle name="20% - Accent3 3 3" xfId="43217" xr:uid="{00000000-0005-0000-0000-0000A91F0000}"/>
    <cellStyle name="20% - Accent3 3_4 manuell" xfId="53720"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6" xr:uid="{00000000-0005-0000-0000-00000A200000}"/>
    <cellStyle name="20% - Accent4 19" xfId="43218"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19"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20"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1" xr:uid="{00000000-0005-0000-0000-000029200000}"/>
    <cellStyle name="20% - Accent4 2 3 3_AVA DVA EL" xfId="14214" xr:uid="{00000000-0005-0000-0000-00002A200000}"/>
    <cellStyle name="20% - Accent4 2 3 4" xfId="43222" xr:uid="{00000000-0005-0000-0000-00002B200000}"/>
    <cellStyle name="20% - Accent4 2 3 5" xfId="43223" xr:uid="{00000000-0005-0000-0000-00002C200000}"/>
    <cellStyle name="20% - Accent4 2 3 6" xfId="43224"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5"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6" xr:uid="{00000000-0005-0000-0000-00003F200000}"/>
    <cellStyle name="20% - Accent4 2_4 manuell" xfId="53721" xr:uid="{B7BC626F-75A3-493F-8372-26FA672AD160}"/>
    <cellStyle name="20% - Accent4 20" xfId="43227"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8" xr:uid="{00000000-0005-0000-0000-000046200000}"/>
    <cellStyle name="20% - Accent4 3_4 manuell" xfId="53722"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7" xr:uid="{00000000-0005-0000-0000-00008F200000}"/>
    <cellStyle name="20% - Accent5 14" xfId="43229" xr:uid="{00000000-0005-0000-0000-000090200000}"/>
    <cellStyle name="20% - Accent5 15" xfId="43230" xr:uid="{00000000-0005-0000-0000-000091200000}"/>
    <cellStyle name="20% - Accent5 16" xfId="43231"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2"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3" xr:uid="{00000000-0005-0000-0000-0000AC200000}"/>
    <cellStyle name="20% - Accent5 2_4 manuell" xfId="53723"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4" xr:uid="{00000000-0005-0000-0000-0000B4200000}"/>
    <cellStyle name="20% - Accent5 3_4 manuell" xfId="53724"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5" xr:uid="{00000000-0005-0000-0000-0000F0200000}"/>
    <cellStyle name="20% - Accent6 14" xfId="43236" xr:uid="{00000000-0005-0000-0000-0000F1200000}"/>
    <cellStyle name="20% - Accent6 15" xfId="43237" xr:uid="{00000000-0005-0000-0000-0000F2200000}"/>
    <cellStyle name="20% - Accent6 16" xfId="43238" xr:uid="{00000000-0005-0000-0000-0000F3200000}"/>
    <cellStyle name="20% - Accent6 2" xfId="2516" xr:uid="{00000000-0005-0000-0000-0000F4200000}"/>
    <cellStyle name="20% - Accent6 2 10" xfId="43239"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40"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5"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1" xr:uid="{00000000-0005-0000-0000-000032210000}"/>
    <cellStyle name="20% - Accent6 3_4 manuell" xfId="53726"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8"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09"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10"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1"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2"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3"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7"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8"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29"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30"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1"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2"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5"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6" xr:uid="{00000000-0005-0000-0000-0000AB210000}"/>
    <cellStyle name="20% - uthevingsfarge 1 10 2 2_CC1" xfId="53733" xr:uid="{FD851EDC-EA42-4218-BADC-0ECE5EC7F455}"/>
    <cellStyle name="20% - uthevingsfarge 1 10 2 3" xfId="37217" xr:uid="{00000000-0005-0000-0000-0000AC210000}"/>
    <cellStyle name="20% - uthevingsfarge 1 10 2 4" xfId="37218" xr:uid="{00000000-0005-0000-0000-0000AD210000}"/>
    <cellStyle name="20% - uthevingsfarge 1 10 2 5" xfId="37219" xr:uid="{00000000-0005-0000-0000-0000AE210000}"/>
    <cellStyle name="20% - uthevingsfarge 1 10 2 6" xfId="37215" xr:uid="{00000000-0005-0000-0000-0000AF210000}"/>
    <cellStyle name="20% - uthevingsfarge 1 10 2_4 manuell" xfId="53734" xr:uid="{0A0D6DDE-0C73-4ADB-A1E7-879740F6BC70}"/>
    <cellStyle name="20% - uthevingsfarge 1 10 3" xfId="2557" xr:uid="{00000000-0005-0000-0000-0000B1210000}"/>
    <cellStyle name="20% - uthevingsfarge 1 10 3 2" xfId="37220" xr:uid="{00000000-0005-0000-0000-0000B2210000}"/>
    <cellStyle name="20% - uthevingsfarge 1 10 3_CC1" xfId="53735" xr:uid="{2989A824-404D-41BC-95B2-112F8855F70B}"/>
    <cellStyle name="20% - uthevingsfarge 1 10 4" xfId="37221" xr:uid="{00000000-0005-0000-0000-0000B3210000}"/>
    <cellStyle name="20% - uthevingsfarge 1 10 5" xfId="37222" xr:uid="{00000000-0005-0000-0000-0000B4210000}"/>
    <cellStyle name="20% - uthevingsfarge 1 10 6" xfId="37223" xr:uid="{00000000-0005-0000-0000-0000B5210000}"/>
    <cellStyle name="20% - uthevingsfarge 1 10 7" xfId="37214" xr:uid="{00000000-0005-0000-0000-0000B6210000}"/>
    <cellStyle name="20% - uthevingsfarge 1 10_4 manuell" xfId="53736"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6" xr:uid="{00000000-0005-0000-0000-0000BB210000}"/>
    <cellStyle name="20% - uthevingsfarge 1 11 2 2_CC1" xfId="53737" xr:uid="{04E831ED-8D92-4D08-84A8-9ED82D36A8E1}"/>
    <cellStyle name="20% - uthevingsfarge 1 11 2 3" xfId="37227" xr:uid="{00000000-0005-0000-0000-0000BC210000}"/>
    <cellStyle name="20% - uthevingsfarge 1 11 2 4" xfId="37228" xr:uid="{00000000-0005-0000-0000-0000BD210000}"/>
    <cellStyle name="20% - uthevingsfarge 1 11 2 5" xfId="37229" xr:uid="{00000000-0005-0000-0000-0000BE210000}"/>
    <cellStyle name="20% - uthevingsfarge 1 11 2 6" xfId="37225" xr:uid="{00000000-0005-0000-0000-0000BF210000}"/>
    <cellStyle name="20% - uthevingsfarge 1 11 2_4 manuell" xfId="53738" xr:uid="{0B1FBA9C-FA00-4B91-A748-BDF579EFD775}"/>
    <cellStyle name="20% - uthevingsfarge 1 11 3" xfId="2561" xr:uid="{00000000-0005-0000-0000-0000C1210000}"/>
    <cellStyle name="20% - uthevingsfarge 1 11 3 2" xfId="37230" xr:uid="{00000000-0005-0000-0000-0000C2210000}"/>
    <cellStyle name="20% - uthevingsfarge 1 11 3_CC1" xfId="53739" xr:uid="{987C2CFE-49C6-4F70-94E7-4BC262D0E888}"/>
    <cellStyle name="20% - uthevingsfarge 1 11 4" xfId="37231" xr:uid="{00000000-0005-0000-0000-0000C3210000}"/>
    <cellStyle name="20% - uthevingsfarge 1 11 5" xfId="37232" xr:uid="{00000000-0005-0000-0000-0000C4210000}"/>
    <cellStyle name="20% - uthevingsfarge 1 11 6" xfId="37233" xr:uid="{00000000-0005-0000-0000-0000C5210000}"/>
    <cellStyle name="20% - uthevingsfarge 1 11 7" xfId="37224" xr:uid="{00000000-0005-0000-0000-0000C6210000}"/>
    <cellStyle name="20% - uthevingsfarge 1 11_4 manuell" xfId="53740"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6" xr:uid="{00000000-0005-0000-0000-0000CB210000}"/>
    <cellStyle name="20% - uthevingsfarge 1 12 2 2_CC1" xfId="53741" xr:uid="{22CA2238-31C2-479A-ADCD-EAD54CEFF8CF}"/>
    <cellStyle name="20% - uthevingsfarge 1 12 2 3" xfId="37237" xr:uid="{00000000-0005-0000-0000-0000CC210000}"/>
    <cellStyle name="20% - uthevingsfarge 1 12 2 4" xfId="37238" xr:uid="{00000000-0005-0000-0000-0000CD210000}"/>
    <cellStyle name="20% - uthevingsfarge 1 12 2 5" xfId="37239" xr:uid="{00000000-0005-0000-0000-0000CE210000}"/>
    <cellStyle name="20% - uthevingsfarge 1 12 2 6" xfId="37235" xr:uid="{00000000-0005-0000-0000-0000CF210000}"/>
    <cellStyle name="20% - uthevingsfarge 1 12 2_4 manuell" xfId="53742" xr:uid="{185C61FB-6ED4-405B-B474-D3FE8857605F}"/>
    <cellStyle name="20% - uthevingsfarge 1 12 3" xfId="2565" xr:uid="{00000000-0005-0000-0000-0000D1210000}"/>
    <cellStyle name="20% - uthevingsfarge 1 12 3 2" xfId="37240" xr:uid="{00000000-0005-0000-0000-0000D2210000}"/>
    <cellStyle name="20% - uthevingsfarge 1 12 3_CC1" xfId="53743" xr:uid="{AF31C7F1-33DC-468A-979D-7FA2DCC0870A}"/>
    <cellStyle name="20% - uthevingsfarge 1 12 4" xfId="37241" xr:uid="{00000000-0005-0000-0000-0000D3210000}"/>
    <cellStyle name="20% - uthevingsfarge 1 12 5" xfId="37242" xr:uid="{00000000-0005-0000-0000-0000D4210000}"/>
    <cellStyle name="20% - uthevingsfarge 1 12 6" xfId="37243" xr:uid="{00000000-0005-0000-0000-0000D5210000}"/>
    <cellStyle name="20% - uthevingsfarge 1 12 7" xfId="37234" xr:uid="{00000000-0005-0000-0000-0000D6210000}"/>
    <cellStyle name="20% - uthevingsfarge 1 12_4 manuell" xfId="53744"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6" xr:uid="{00000000-0005-0000-0000-0000DB210000}"/>
    <cellStyle name="20% - uthevingsfarge 1 13 2 2_CC1" xfId="53745" xr:uid="{B8523E5E-216F-49A0-BEAA-54FA9A9D9D4E}"/>
    <cellStyle name="20% - uthevingsfarge 1 13 2 3" xfId="37247" xr:uid="{00000000-0005-0000-0000-0000DC210000}"/>
    <cellStyle name="20% - uthevingsfarge 1 13 2 4" xfId="37248" xr:uid="{00000000-0005-0000-0000-0000DD210000}"/>
    <cellStyle name="20% - uthevingsfarge 1 13 2 5" xfId="37249" xr:uid="{00000000-0005-0000-0000-0000DE210000}"/>
    <cellStyle name="20% - uthevingsfarge 1 13 2 6" xfId="37245" xr:uid="{00000000-0005-0000-0000-0000DF210000}"/>
    <cellStyle name="20% - uthevingsfarge 1 13 2_4 manuell" xfId="53746" xr:uid="{60019445-33EE-49D4-90AD-C32BA0196CFA}"/>
    <cellStyle name="20% - uthevingsfarge 1 13 3" xfId="2569" xr:uid="{00000000-0005-0000-0000-0000E1210000}"/>
    <cellStyle name="20% - uthevingsfarge 1 13 3 2" xfId="37250" xr:uid="{00000000-0005-0000-0000-0000E2210000}"/>
    <cellStyle name="20% - uthevingsfarge 1 13 3_CC1" xfId="53747" xr:uid="{DA9E4576-55BA-490C-9520-5743C56EF88F}"/>
    <cellStyle name="20% - uthevingsfarge 1 13 4" xfId="37251" xr:uid="{00000000-0005-0000-0000-0000E3210000}"/>
    <cellStyle name="20% - uthevingsfarge 1 13 5" xfId="37252" xr:uid="{00000000-0005-0000-0000-0000E4210000}"/>
    <cellStyle name="20% - uthevingsfarge 1 13 6" xfId="37253" xr:uid="{00000000-0005-0000-0000-0000E5210000}"/>
    <cellStyle name="20% - uthevingsfarge 1 13 7" xfId="37244" xr:uid="{00000000-0005-0000-0000-0000E6210000}"/>
    <cellStyle name="20% - uthevingsfarge 1 13_4 manuell" xfId="53748"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6" xr:uid="{00000000-0005-0000-0000-0000EB210000}"/>
    <cellStyle name="20% - uthevingsfarge 1 14 2 2_CC1" xfId="53749" xr:uid="{352817D3-7B3B-47ED-AA4B-833EDD1B9B2B}"/>
    <cellStyle name="20% - uthevingsfarge 1 14 2 3" xfId="37257" xr:uid="{00000000-0005-0000-0000-0000EC210000}"/>
    <cellStyle name="20% - uthevingsfarge 1 14 2 4" xfId="37258" xr:uid="{00000000-0005-0000-0000-0000ED210000}"/>
    <cellStyle name="20% - uthevingsfarge 1 14 2 5" xfId="37259" xr:uid="{00000000-0005-0000-0000-0000EE210000}"/>
    <cellStyle name="20% - uthevingsfarge 1 14 2 6" xfId="37255" xr:uid="{00000000-0005-0000-0000-0000EF210000}"/>
    <cellStyle name="20% - uthevingsfarge 1 14 2_4 manuell" xfId="53750" xr:uid="{94E13EE4-C832-46BB-98ED-851EE203916B}"/>
    <cellStyle name="20% - uthevingsfarge 1 14 3" xfId="2573" xr:uid="{00000000-0005-0000-0000-0000F1210000}"/>
    <cellStyle name="20% - uthevingsfarge 1 14 3 2" xfId="37260" xr:uid="{00000000-0005-0000-0000-0000F2210000}"/>
    <cellStyle name="20% - uthevingsfarge 1 14 3_CC1" xfId="53751" xr:uid="{B8E7CE1D-CC0C-4246-8833-8B1D595A110D}"/>
    <cellStyle name="20% - uthevingsfarge 1 14 4" xfId="37261" xr:uid="{00000000-0005-0000-0000-0000F3210000}"/>
    <cellStyle name="20% - uthevingsfarge 1 14 5" xfId="37262" xr:uid="{00000000-0005-0000-0000-0000F4210000}"/>
    <cellStyle name="20% - uthevingsfarge 1 14 6" xfId="37263" xr:uid="{00000000-0005-0000-0000-0000F5210000}"/>
    <cellStyle name="20% - uthevingsfarge 1 14 7" xfId="37254" xr:uid="{00000000-0005-0000-0000-0000F6210000}"/>
    <cellStyle name="20% - uthevingsfarge 1 14_4 manuell" xfId="53752"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6" xr:uid="{00000000-0005-0000-0000-0000FB210000}"/>
    <cellStyle name="20% - uthevingsfarge 1 15 2 2_CC1" xfId="53753" xr:uid="{381E9608-ED3D-4802-A061-9A768943BACA}"/>
    <cellStyle name="20% - uthevingsfarge 1 15 2 3" xfId="37267" xr:uid="{00000000-0005-0000-0000-0000FC210000}"/>
    <cellStyle name="20% - uthevingsfarge 1 15 2 4" xfId="37268" xr:uid="{00000000-0005-0000-0000-0000FD210000}"/>
    <cellStyle name="20% - uthevingsfarge 1 15 2 5" xfId="37269" xr:uid="{00000000-0005-0000-0000-0000FE210000}"/>
    <cellStyle name="20% - uthevingsfarge 1 15 2 6" xfId="37265" xr:uid="{00000000-0005-0000-0000-0000FF210000}"/>
    <cellStyle name="20% - uthevingsfarge 1 15 2_4 manuell" xfId="53754" xr:uid="{D0B0AF61-F5E8-4607-9C18-181BDACD2366}"/>
    <cellStyle name="20% - uthevingsfarge 1 15 3" xfId="2577" xr:uid="{00000000-0005-0000-0000-000001220000}"/>
    <cellStyle name="20% - uthevingsfarge 1 15 3 2" xfId="37270" xr:uid="{00000000-0005-0000-0000-000002220000}"/>
    <cellStyle name="20% - uthevingsfarge 1 15 3_CC1" xfId="53755" xr:uid="{36171085-B619-43B4-AB41-278DEFF7E735}"/>
    <cellStyle name="20% - uthevingsfarge 1 15 4" xfId="37271" xr:uid="{00000000-0005-0000-0000-000003220000}"/>
    <cellStyle name="20% - uthevingsfarge 1 15 5" xfId="37272" xr:uid="{00000000-0005-0000-0000-000004220000}"/>
    <cellStyle name="20% - uthevingsfarge 1 15 6" xfId="37273" xr:uid="{00000000-0005-0000-0000-000005220000}"/>
    <cellStyle name="20% - uthevingsfarge 1 15 7" xfId="37264" xr:uid="{00000000-0005-0000-0000-000006220000}"/>
    <cellStyle name="20% - uthevingsfarge 1 15_4 manuell" xfId="53756"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6" xr:uid="{00000000-0005-0000-0000-00000B220000}"/>
    <cellStyle name="20% - uthevingsfarge 1 16 2 2_CC1" xfId="53757" xr:uid="{BBAB7DEF-65C5-4C57-9040-A6A4CAA5596B}"/>
    <cellStyle name="20% - uthevingsfarge 1 16 2 3" xfId="37277" xr:uid="{00000000-0005-0000-0000-00000C220000}"/>
    <cellStyle name="20% - uthevingsfarge 1 16 2 4" xfId="37278" xr:uid="{00000000-0005-0000-0000-00000D220000}"/>
    <cellStyle name="20% - uthevingsfarge 1 16 2 5" xfId="37279" xr:uid="{00000000-0005-0000-0000-00000E220000}"/>
    <cellStyle name="20% - uthevingsfarge 1 16 2 6" xfId="37275" xr:uid="{00000000-0005-0000-0000-00000F220000}"/>
    <cellStyle name="20% - uthevingsfarge 1 16 2_4 manuell" xfId="53758" xr:uid="{38C89F5B-037E-4D50-96D6-20E72DFE8A3E}"/>
    <cellStyle name="20% - uthevingsfarge 1 16 3" xfId="2581" xr:uid="{00000000-0005-0000-0000-000011220000}"/>
    <cellStyle name="20% - uthevingsfarge 1 16 3 2" xfId="37280" xr:uid="{00000000-0005-0000-0000-000012220000}"/>
    <cellStyle name="20% - uthevingsfarge 1 16 3_CC1" xfId="53759" xr:uid="{D93E3089-0E4A-4B1F-B6F1-9C63CE7D0F71}"/>
    <cellStyle name="20% - uthevingsfarge 1 16 4" xfId="37281" xr:uid="{00000000-0005-0000-0000-000013220000}"/>
    <cellStyle name="20% - uthevingsfarge 1 16 5" xfId="37282" xr:uid="{00000000-0005-0000-0000-000014220000}"/>
    <cellStyle name="20% - uthevingsfarge 1 16 6" xfId="37283" xr:uid="{00000000-0005-0000-0000-000015220000}"/>
    <cellStyle name="20% - uthevingsfarge 1 16 7" xfId="37274" xr:uid="{00000000-0005-0000-0000-000016220000}"/>
    <cellStyle name="20% - uthevingsfarge 1 16_4 manuell" xfId="53760"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6" xr:uid="{00000000-0005-0000-0000-00001B220000}"/>
    <cellStyle name="20% - uthevingsfarge 1 17 2 2_CC1" xfId="53761" xr:uid="{1C307C0F-ADF0-4E19-A0F7-533FF2A12B27}"/>
    <cellStyle name="20% - uthevingsfarge 1 17 2 3" xfId="37287" xr:uid="{00000000-0005-0000-0000-00001C220000}"/>
    <cellStyle name="20% - uthevingsfarge 1 17 2 4" xfId="37288" xr:uid="{00000000-0005-0000-0000-00001D220000}"/>
    <cellStyle name="20% - uthevingsfarge 1 17 2 5" xfId="37289" xr:uid="{00000000-0005-0000-0000-00001E220000}"/>
    <cellStyle name="20% - uthevingsfarge 1 17 2 6" xfId="37285" xr:uid="{00000000-0005-0000-0000-00001F220000}"/>
    <cellStyle name="20% - uthevingsfarge 1 17 2_4 manuell" xfId="53762" xr:uid="{BA4DD408-8BF6-4937-A359-61C1A5630B2E}"/>
    <cellStyle name="20% - uthevingsfarge 1 17 3" xfId="2585" xr:uid="{00000000-0005-0000-0000-000021220000}"/>
    <cellStyle name="20% - uthevingsfarge 1 17 3 2" xfId="37290" xr:uid="{00000000-0005-0000-0000-000022220000}"/>
    <cellStyle name="20% - uthevingsfarge 1 17 3_CC1" xfId="53763" xr:uid="{9639EB06-D559-42D1-AD2F-F8970FD78D58}"/>
    <cellStyle name="20% - uthevingsfarge 1 17 4" xfId="37291" xr:uid="{00000000-0005-0000-0000-000023220000}"/>
    <cellStyle name="20% - uthevingsfarge 1 17 5" xfId="37292" xr:uid="{00000000-0005-0000-0000-000024220000}"/>
    <cellStyle name="20% - uthevingsfarge 1 17 6" xfId="37293" xr:uid="{00000000-0005-0000-0000-000025220000}"/>
    <cellStyle name="20% - uthevingsfarge 1 17 7" xfId="37284" xr:uid="{00000000-0005-0000-0000-000026220000}"/>
    <cellStyle name="20% - uthevingsfarge 1 17_4 manuell" xfId="53764"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6" xr:uid="{00000000-0005-0000-0000-00002B220000}"/>
    <cellStyle name="20% - uthevingsfarge 1 18 2 2_CC1" xfId="53765" xr:uid="{3967D1C4-D510-462B-82AD-82F0D5F00AFF}"/>
    <cellStyle name="20% - uthevingsfarge 1 18 2 3" xfId="37297" xr:uid="{00000000-0005-0000-0000-00002C220000}"/>
    <cellStyle name="20% - uthevingsfarge 1 18 2 4" xfId="37298" xr:uid="{00000000-0005-0000-0000-00002D220000}"/>
    <cellStyle name="20% - uthevingsfarge 1 18 2 5" xfId="37299" xr:uid="{00000000-0005-0000-0000-00002E220000}"/>
    <cellStyle name="20% - uthevingsfarge 1 18 2 6" xfId="37295" xr:uid="{00000000-0005-0000-0000-00002F220000}"/>
    <cellStyle name="20% - uthevingsfarge 1 18 2_4 manuell" xfId="53766" xr:uid="{117E08DE-796B-4794-8145-E8E27071CA33}"/>
    <cellStyle name="20% - uthevingsfarge 1 18 3" xfId="2589" xr:uid="{00000000-0005-0000-0000-000031220000}"/>
    <cellStyle name="20% - uthevingsfarge 1 18 3 2" xfId="37300" xr:uid="{00000000-0005-0000-0000-000032220000}"/>
    <cellStyle name="20% - uthevingsfarge 1 18 3_CC1" xfId="53767" xr:uid="{025738B3-FED7-4418-BC15-C128D8816388}"/>
    <cellStyle name="20% - uthevingsfarge 1 18 4" xfId="37301" xr:uid="{00000000-0005-0000-0000-000033220000}"/>
    <cellStyle name="20% - uthevingsfarge 1 18 5" xfId="37302" xr:uid="{00000000-0005-0000-0000-000034220000}"/>
    <cellStyle name="20% - uthevingsfarge 1 18 6" xfId="37303" xr:uid="{00000000-0005-0000-0000-000035220000}"/>
    <cellStyle name="20% - uthevingsfarge 1 18 7" xfId="37294" xr:uid="{00000000-0005-0000-0000-000036220000}"/>
    <cellStyle name="20% - uthevingsfarge 1 18_4 manuell" xfId="53768"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6" xr:uid="{00000000-0005-0000-0000-00003B220000}"/>
    <cellStyle name="20% - uthevingsfarge 1 19 2 2_CC1" xfId="53769" xr:uid="{217EED1C-5641-45EF-89CD-378B3A117644}"/>
    <cellStyle name="20% - uthevingsfarge 1 19 2 3" xfId="37307" xr:uid="{00000000-0005-0000-0000-00003C220000}"/>
    <cellStyle name="20% - uthevingsfarge 1 19 2 4" xfId="37308" xr:uid="{00000000-0005-0000-0000-00003D220000}"/>
    <cellStyle name="20% - uthevingsfarge 1 19 2 5" xfId="37309" xr:uid="{00000000-0005-0000-0000-00003E220000}"/>
    <cellStyle name="20% - uthevingsfarge 1 19 2 6" xfId="37305" xr:uid="{00000000-0005-0000-0000-00003F220000}"/>
    <cellStyle name="20% - uthevingsfarge 1 19 2_4 manuell" xfId="53770" xr:uid="{A99A2810-AF2B-4567-B572-6279D0B6A0F5}"/>
    <cellStyle name="20% - uthevingsfarge 1 19 3" xfId="2593" xr:uid="{00000000-0005-0000-0000-000041220000}"/>
    <cellStyle name="20% - uthevingsfarge 1 19 3 2" xfId="37310" xr:uid="{00000000-0005-0000-0000-000042220000}"/>
    <cellStyle name="20% - uthevingsfarge 1 19 3_CC1" xfId="53771" xr:uid="{A72DCFEA-23CF-48EE-8057-EBD08EF72308}"/>
    <cellStyle name="20% - uthevingsfarge 1 19 4" xfId="37311" xr:uid="{00000000-0005-0000-0000-000043220000}"/>
    <cellStyle name="20% - uthevingsfarge 1 19 5" xfId="37312" xr:uid="{00000000-0005-0000-0000-000044220000}"/>
    <cellStyle name="20% - uthevingsfarge 1 19 6" xfId="37313" xr:uid="{00000000-0005-0000-0000-000045220000}"/>
    <cellStyle name="20% - uthevingsfarge 1 19 7" xfId="37304" xr:uid="{00000000-0005-0000-0000-000046220000}"/>
    <cellStyle name="20% - uthevingsfarge 1 19_4 manuell" xfId="53772"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2" xr:uid="{00000000-0005-0000-0000-00004F220000}"/>
    <cellStyle name="20% - uthevingsfarge 1 2 14" xfId="43243" xr:uid="{00000000-0005-0000-0000-000050220000}"/>
    <cellStyle name="20% - uthevingsfarge 1 2 15" xfId="43244" xr:uid="{00000000-0005-0000-0000-000051220000}"/>
    <cellStyle name="20% - uthevingsfarge 1 2 16" xfId="43245" xr:uid="{00000000-0005-0000-0000-000052220000}"/>
    <cellStyle name="20% - uthevingsfarge 1 2 2" xfId="2595" xr:uid="{00000000-0005-0000-0000-000053220000}"/>
    <cellStyle name="20% - uthevingsfarge 1 2 2 10" xfId="43246" xr:uid="{00000000-0005-0000-0000-000054220000}"/>
    <cellStyle name="20% - uthevingsfarge 1 2 2 11" xfId="43247" xr:uid="{00000000-0005-0000-0000-000055220000}"/>
    <cellStyle name="20% - uthevingsfarge 1 2 2 2" xfId="2596" xr:uid="{00000000-0005-0000-0000-000056220000}"/>
    <cellStyle name="20% - uthevingsfarge 1 2 2 2 10" xfId="43248" xr:uid="{00000000-0005-0000-0000-000057220000}"/>
    <cellStyle name="20% - uthevingsfarge 1 2 2 2 2" xfId="14464" xr:uid="{00000000-0005-0000-0000-000058220000}"/>
    <cellStyle name="20% - uthevingsfarge 1 2 2 2 2 2" xfId="14465" xr:uid="{00000000-0005-0000-0000-000059220000}"/>
    <cellStyle name="20% - uthevingsfarge 1 2 2 2 2 2 2" xfId="43249" xr:uid="{00000000-0005-0000-0000-00005A220000}"/>
    <cellStyle name="20% - uthevingsfarge 1 2 2 2 2 2 2 2" xfId="43250" xr:uid="{00000000-0005-0000-0000-00005B220000}"/>
    <cellStyle name="20% - uthevingsfarge 1 2 2 2 2 2 3" xfId="43251" xr:uid="{00000000-0005-0000-0000-00005C220000}"/>
    <cellStyle name="20% - uthevingsfarge 1 2 2 2 2 2_3. Chng in credit spreads" xfId="43252" xr:uid="{00000000-0005-0000-0000-00005D220000}"/>
    <cellStyle name="20% - uthevingsfarge 1 2 2 2 2 3" xfId="14466" xr:uid="{00000000-0005-0000-0000-00005E220000}"/>
    <cellStyle name="20% - uthevingsfarge 1 2 2 2 2 3 2" xfId="43253" xr:uid="{00000000-0005-0000-0000-00005F220000}"/>
    <cellStyle name="20% - uthevingsfarge 1 2 2 2 2 4" xfId="43254" xr:uid="{00000000-0005-0000-0000-000060220000}"/>
    <cellStyle name="20% - uthevingsfarge 1 2 2 2 2 5" xfId="43255" xr:uid="{00000000-0005-0000-0000-000061220000}"/>
    <cellStyle name="20% - uthevingsfarge 1 2 2 2 2 6" xfId="43256" xr:uid="{00000000-0005-0000-0000-000062220000}"/>
    <cellStyle name="20% - uthevingsfarge 1 2 2 2 2_3. Chng in credit spreads" xfId="43257" xr:uid="{00000000-0005-0000-0000-000063220000}"/>
    <cellStyle name="20% - uthevingsfarge 1 2 2 2 3" xfId="14467" xr:uid="{00000000-0005-0000-0000-000064220000}"/>
    <cellStyle name="20% - uthevingsfarge 1 2 2 2 3 2" xfId="14468" xr:uid="{00000000-0005-0000-0000-000065220000}"/>
    <cellStyle name="20% - uthevingsfarge 1 2 2 2 3 2 2" xfId="43258" xr:uid="{00000000-0005-0000-0000-000066220000}"/>
    <cellStyle name="20% - uthevingsfarge 1 2 2 2 3 2 2 2" xfId="43259" xr:uid="{00000000-0005-0000-0000-000067220000}"/>
    <cellStyle name="20% - uthevingsfarge 1 2 2 2 3 2 3" xfId="43260" xr:uid="{00000000-0005-0000-0000-000068220000}"/>
    <cellStyle name="20% - uthevingsfarge 1 2 2 2 3 2_3. Chng in credit spreads" xfId="43261" xr:uid="{00000000-0005-0000-0000-000069220000}"/>
    <cellStyle name="20% - uthevingsfarge 1 2 2 2 3 3" xfId="14469" xr:uid="{00000000-0005-0000-0000-00006A220000}"/>
    <cellStyle name="20% - uthevingsfarge 1 2 2 2 3 3 2" xfId="43262" xr:uid="{00000000-0005-0000-0000-00006B220000}"/>
    <cellStyle name="20% - uthevingsfarge 1 2 2 2 3 4" xfId="43263" xr:uid="{00000000-0005-0000-0000-00006C220000}"/>
    <cellStyle name="20% - uthevingsfarge 1 2 2 2 3 5" xfId="43264" xr:uid="{00000000-0005-0000-0000-00006D220000}"/>
    <cellStyle name="20% - uthevingsfarge 1 2 2 2 3 6" xfId="43265" xr:uid="{00000000-0005-0000-0000-00006E220000}"/>
    <cellStyle name="20% - uthevingsfarge 1 2 2 2 3_3. Chng in credit spreads" xfId="43266" xr:uid="{00000000-0005-0000-0000-00006F220000}"/>
    <cellStyle name="20% - uthevingsfarge 1 2 2 2 4" xfId="14470" xr:uid="{00000000-0005-0000-0000-000070220000}"/>
    <cellStyle name="20% - uthevingsfarge 1 2 2 2 4 2" xfId="14471" xr:uid="{00000000-0005-0000-0000-000071220000}"/>
    <cellStyle name="20% - uthevingsfarge 1 2 2 2 4 2 2" xfId="43267" xr:uid="{00000000-0005-0000-0000-000072220000}"/>
    <cellStyle name="20% - uthevingsfarge 1 2 2 2 4 3" xfId="14472" xr:uid="{00000000-0005-0000-0000-000073220000}"/>
    <cellStyle name="20% - uthevingsfarge 1 2 2 2 4 4" xfId="43268" xr:uid="{00000000-0005-0000-0000-000074220000}"/>
    <cellStyle name="20% - uthevingsfarge 1 2 2 2 4 5" xfId="43269" xr:uid="{00000000-0005-0000-0000-000075220000}"/>
    <cellStyle name="20% - uthevingsfarge 1 2 2 2 4 6" xfId="43270" xr:uid="{00000000-0005-0000-0000-000076220000}"/>
    <cellStyle name="20% - uthevingsfarge 1 2 2 2 4_3. Chng in credit spreads" xfId="43271" xr:uid="{00000000-0005-0000-0000-000077220000}"/>
    <cellStyle name="20% - uthevingsfarge 1 2 2 2 5" xfId="14473" xr:uid="{00000000-0005-0000-0000-000078220000}"/>
    <cellStyle name="20% - uthevingsfarge 1 2 2 2 5 2" xfId="14474" xr:uid="{00000000-0005-0000-0000-000079220000}"/>
    <cellStyle name="20% - uthevingsfarge 1 2 2 2 5 2 2" xfId="43272" xr:uid="{00000000-0005-0000-0000-00007A220000}"/>
    <cellStyle name="20% - uthevingsfarge 1 2 2 2 5 3" xfId="14475" xr:uid="{00000000-0005-0000-0000-00007B220000}"/>
    <cellStyle name="20% - uthevingsfarge 1 2 2 2 5 4" xfId="43273" xr:uid="{00000000-0005-0000-0000-00007C220000}"/>
    <cellStyle name="20% - uthevingsfarge 1 2 2 2 5 5" xfId="43274" xr:uid="{00000000-0005-0000-0000-00007D220000}"/>
    <cellStyle name="20% - uthevingsfarge 1 2 2 2 5_3. Chng in credit spreads" xfId="43275" xr:uid="{00000000-0005-0000-0000-00007E220000}"/>
    <cellStyle name="20% - uthevingsfarge 1 2 2 2 6" xfId="14476" xr:uid="{00000000-0005-0000-0000-00007F220000}"/>
    <cellStyle name="20% - uthevingsfarge 1 2 2 2 6 2" xfId="43276" xr:uid="{00000000-0005-0000-0000-000080220000}"/>
    <cellStyle name="20% - uthevingsfarge 1 2 2 2 7" xfId="14477" xr:uid="{00000000-0005-0000-0000-000081220000}"/>
    <cellStyle name="20% - uthevingsfarge 1 2 2 2 8" xfId="37315" xr:uid="{00000000-0005-0000-0000-000082220000}"/>
    <cellStyle name="20% - uthevingsfarge 1 2 2 2 9" xfId="43277" xr:uid="{00000000-0005-0000-0000-000083220000}"/>
    <cellStyle name="20% - uthevingsfarge 1 2 2 2_3. Chng in credit spreads" xfId="43278" xr:uid="{00000000-0005-0000-0000-000084220000}"/>
    <cellStyle name="20% - uthevingsfarge 1 2 2 3" xfId="14478" xr:uid="{00000000-0005-0000-0000-000085220000}"/>
    <cellStyle name="20% - uthevingsfarge 1 2 2 3 2" xfId="14479" xr:uid="{00000000-0005-0000-0000-000086220000}"/>
    <cellStyle name="20% - uthevingsfarge 1 2 2 3 2 2" xfId="43279" xr:uid="{00000000-0005-0000-0000-000087220000}"/>
    <cellStyle name="20% - uthevingsfarge 1 2 2 3 2 2 2" xfId="43280" xr:uid="{00000000-0005-0000-0000-000088220000}"/>
    <cellStyle name="20% - uthevingsfarge 1 2 2 3 2 3" xfId="43281" xr:uid="{00000000-0005-0000-0000-000089220000}"/>
    <cellStyle name="20% - uthevingsfarge 1 2 2 3 2_3. Chng in credit spreads" xfId="43282" xr:uid="{00000000-0005-0000-0000-00008A220000}"/>
    <cellStyle name="20% - uthevingsfarge 1 2 2 3 3" xfId="14480" xr:uid="{00000000-0005-0000-0000-00008B220000}"/>
    <cellStyle name="20% - uthevingsfarge 1 2 2 3 3 2" xfId="43283" xr:uid="{00000000-0005-0000-0000-00008C220000}"/>
    <cellStyle name="20% - uthevingsfarge 1 2 2 3 4" xfId="37316" xr:uid="{00000000-0005-0000-0000-00008D220000}"/>
    <cellStyle name="20% - uthevingsfarge 1 2 2 3 5" xfId="43284" xr:uid="{00000000-0005-0000-0000-00008E220000}"/>
    <cellStyle name="20% - uthevingsfarge 1 2 2 3 6" xfId="43285" xr:uid="{00000000-0005-0000-0000-00008F220000}"/>
    <cellStyle name="20% - uthevingsfarge 1 2 2 3_3. Chng in credit spreads" xfId="43286" xr:uid="{00000000-0005-0000-0000-000090220000}"/>
    <cellStyle name="20% - uthevingsfarge 1 2 2 4" xfId="14481" xr:uid="{00000000-0005-0000-0000-000091220000}"/>
    <cellStyle name="20% - uthevingsfarge 1 2 2 4 2" xfId="14482" xr:uid="{00000000-0005-0000-0000-000092220000}"/>
    <cellStyle name="20% - uthevingsfarge 1 2 2 4 2 2" xfId="43287" xr:uid="{00000000-0005-0000-0000-000093220000}"/>
    <cellStyle name="20% - uthevingsfarge 1 2 2 4 2 2 2" xfId="43288" xr:uid="{00000000-0005-0000-0000-000094220000}"/>
    <cellStyle name="20% - uthevingsfarge 1 2 2 4 2 3" xfId="43289" xr:uid="{00000000-0005-0000-0000-000095220000}"/>
    <cellStyle name="20% - uthevingsfarge 1 2 2 4 2_3. Chng in credit spreads" xfId="43290" xr:uid="{00000000-0005-0000-0000-000096220000}"/>
    <cellStyle name="20% - uthevingsfarge 1 2 2 4 3" xfId="14483" xr:uid="{00000000-0005-0000-0000-000097220000}"/>
    <cellStyle name="20% - uthevingsfarge 1 2 2 4 3 2" xfId="43291" xr:uid="{00000000-0005-0000-0000-000098220000}"/>
    <cellStyle name="20% - uthevingsfarge 1 2 2 4 4" xfId="37317" xr:uid="{00000000-0005-0000-0000-000099220000}"/>
    <cellStyle name="20% - uthevingsfarge 1 2 2 4 5" xfId="43292" xr:uid="{00000000-0005-0000-0000-00009A220000}"/>
    <cellStyle name="20% - uthevingsfarge 1 2 2 4 6" xfId="43293" xr:uid="{00000000-0005-0000-0000-00009B220000}"/>
    <cellStyle name="20% - uthevingsfarge 1 2 2 4_3. Chng in credit spreads" xfId="43294" xr:uid="{00000000-0005-0000-0000-00009C220000}"/>
    <cellStyle name="20% - uthevingsfarge 1 2 2 5" xfId="14484" xr:uid="{00000000-0005-0000-0000-00009D220000}"/>
    <cellStyle name="20% - uthevingsfarge 1 2 2 5 2" xfId="14485" xr:uid="{00000000-0005-0000-0000-00009E220000}"/>
    <cellStyle name="20% - uthevingsfarge 1 2 2 5 2 2" xfId="43295" xr:uid="{00000000-0005-0000-0000-00009F220000}"/>
    <cellStyle name="20% - uthevingsfarge 1 2 2 5 2 2 2" xfId="43296" xr:uid="{00000000-0005-0000-0000-0000A0220000}"/>
    <cellStyle name="20% - uthevingsfarge 1 2 2 5 2 3" xfId="43297" xr:uid="{00000000-0005-0000-0000-0000A1220000}"/>
    <cellStyle name="20% - uthevingsfarge 1 2 2 5 2_3. Chng in credit spreads" xfId="43298" xr:uid="{00000000-0005-0000-0000-0000A2220000}"/>
    <cellStyle name="20% - uthevingsfarge 1 2 2 5 3" xfId="14486" xr:uid="{00000000-0005-0000-0000-0000A3220000}"/>
    <cellStyle name="20% - uthevingsfarge 1 2 2 5 3 2" xfId="43299" xr:uid="{00000000-0005-0000-0000-0000A4220000}"/>
    <cellStyle name="20% - uthevingsfarge 1 2 2 5 4" xfId="37318" xr:uid="{00000000-0005-0000-0000-0000A5220000}"/>
    <cellStyle name="20% - uthevingsfarge 1 2 2 5 5" xfId="43300" xr:uid="{00000000-0005-0000-0000-0000A6220000}"/>
    <cellStyle name="20% - uthevingsfarge 1 2 2 5 6" xfId="43301" xr:uid="{00000000-0005-0000-0000-0000A7220000}"/>
    <cellStyle name="20% - uthevingsfarge 1 2 2 5_3. Chng in credit spreads" xfId="43302" xr:uid="{00000000-0005-0000-0000-0000A8220000}"/>
    <cellStyle name="20% - uthevingsfarge 1 2 2 6" xfId="14487" xr:uid="{00000000-0005-0000-0000-0000A9220000}"/>
    <cellStyle name="20% - uthevingsfarge 1 2 2 6 2" xfId="14488" xr:uid="{00000000-0005-0000-0000-0000AA220000}"/>
    <cellStyle name="20% - uthevingsfarge 1 2 2 6 2 2" xfId="43303" xr:uid="{00000000-0005-0000-0000-0000AB220000}"/>
    <cellStyle name="20% - uthevingsfarge 1 2 2 6 3" xfId="14489" xr:uid="{00000000-0005-0000-0000-0000AC220000}"/>
    <cellStyle name="20% - uthevingsfarge 1 2 2 6 4" xfId="43304" xr:uid="{00000000-0005-0000-0000-0000AD220000}"/>
    <cellStyle name="20% - uthevingsfarge 1 2 2 6 5" xfId="43305" xr:uid="{00000000-0005-0000-0000-0000AE220000}"/>
    <cellStyle name="20% - uthevingsfarge 1 2 2 6 6" xfId="43306" xr:uid="{00000000-0005-0000-0000-0000AF220000}"/>
    <cellStyle name="20% - uthevingsfarge 1 2 2 6_3. Chng in credit spreads" xfId="43307" xr:uid="{00000000-0005-0000-0000-0000B0220000}"/>
    <cellStyle name="20% - uthevingsfarge 1 2 2 7" xfId="14490" xr:uid="{00000000-0005-0000-0000-0000B1220000}"/>
    <cellStyle name="20% - uthevingsfarge 1 2 2 8" xfId="37314" xr:uid="{00000000-0005-0000-0000-0000B2220000}"/>
    <cellStyle name="20% - uthevingsfarge 1 2 2 9" xfId="43308" xr:uid="{00000000-0005-0000-0000-0000B3220000}"/>
    <cellStyle name="20% - uthevingsfarge 1 2 2_3. Chng in credit spreads" xfId="43309" xr:uid="{00000000-0005-0000-0000-0000B4220000}"/>
    <cellStyle name="20% - uthevingsfarge 1 2 3" xfId="12446" xr:uid="{00000000-0005-0000-0000-0000B5220000}"/>
    <cellStyle name="20% - uthevingsfarge 1 2 3 10" xfId="43310" xr:uid="{00000000-0005-0000-0000-0000B6220000}"/>
    <cellStyle name="20% - uthevingsfarge 1 2 3 2" xfId="14491" xr:uid="{00000000-0005-0000-0000-0000B7220000}"/>
    <cellStyle name="20% - uthevingsfarge 1 2 3 2 2" xfId="14492" xr:uid="{00000000-0005-0000-0000-0000B8220000}"/>
    <cellStyle name="20% - uthevingsfarge 1 2 3 2 2 2" xfId="43311" xr:uid="{00000000-0005-0000-0000-0000B9220000}"/>
    <cellStyle name="20% - uthevingsfarge 1 2 3 2 2 2 2" xfId="43312" xr:uid="{00000000-0005-0000-0000-0000BA220000}"/>
    <cellStyle name="20% - uthevingsfarge 1 2 3 2 2 3" xfId="43313" xr:uid="{00000000-0005-0000-0000-0000BB220000}"/>
    <cellStyle name="20% - uthevingsfarge 1 2 3 2 2_3. Chng in credit spreads" xfId="43314" xr:uid="{00000000-0005-0000-0000-0000BC220000}"/>
    <cellStyle name="20% - uthevingsfarge 1 2 3 2 3" xfId="14493" xr:uid="{00000000-0005-0000-0000-0000BD220000}"/>
    <cellStyle name="20% - uthevingsfarge 1 2 3 2 3 2" xfId="43315" xr:uid="{00000000-0005-0000-0000-0000BE220000}"/>
    <cellStyle name="20% - uthevingsfarge 1 2 3 2 3 2 2" xfId="43316" xr:uid="{00000000-0005-0000-0000-0000BF220000}"/>
    <cellStyle name="20% - uthevingsfarge 1 2 3 2 3 3" xfId="43317" xr:uid="{00000000-0005-0000-0000-0000C0220000}"/>
    <cellStyle name="20% - uthevingsfarge 1 2 3 2 3_3. Chng in credit spreads" xfId="43318" xr:uid="{00000000-0005-0000-0000-0000C1220000}"/>
    <cellStyle name="20% - uthevingsfarge 1 2 3 2 4" xfId="43319" xr:uid="{00000000-0005-0000-0000-0000C2220000}"/>
    <cellStyle name="20% - uthevingsfarge 1 2 3 2 4 2" xfId="43320" xr:uid="{00000000-0005-0000-0000-0000C3220000}"/>
    <cellStyle name="20% - uthevingsfarge 1 2 3 2 4 2 2" xfId="43321" xr:uid="{00000000-0005-0000-0000-0000C4220000}"/>
    <cellStyle name="20% - uthevingsfarge 1 2 3 2 4 3" xfId="43322" xr:uid="{00000000-0005-0000-0000-0000C5220000}"/>
    <cellStyle name="20% - uthevingsfarge 1 2 3 2 4_3. Chng in credit spreads" xfId="43323" xr:uid="{00000000-0005-0000-0000-0000C6220000}"/>
    <cellStyle name="20% - uthevingsfarge 1 2 3 2 5" xfId="43324" xr:uid="{00000000-0005-0000-0000-0000C7220000}"/>
    <cellStyle name="20% - uthevingsfarge 1 2 3 2 5 2" xfId="43325" xr:uid="{00000000-0005-0000-0000-0000C8220000}"/>
    <cellStyle name="20% - uthevingsfarge 1 2 3 2 6" xfId="43326" xr:uid="{00000000-0005-0000-0000-0000C9220000}"/>
    <cellStyle name="20% - uthevingsfarge 1 2 3 2_3. Chng in credit spreads" xfId="43327" xr:uid="{00000000-0005-0000-0000-0000CA220000}"/>
    <cellStyle name="20% - uthevingsfarge 1 2 3 3" xfId="14494" xr:uid="{00000000-0005-0000-0000-0000CB220000}"/>
    <cellStyle name="20% - uthevingsfarge 1 2 3 3 2" xfId="14495" xr:uid="{00000000-0005-0000-0000-0000CC220000}"/>
    <cellStyle name="20% - uthevingsfarge 1 2 3 3 2 2" xfId="43328" xr:uid="{00000000-0005-0000-0000-0000CD220000}"/>
    <cellStyle name="20% - uthevingsfarge 1 2 3 3 2 2 2" xfId="43329" xr:uid="{00000000-0005-0000-0000-0000CE220000}"/>
    <cellStyle name="20% - uthevingsfarge 1 2 3 3 2 3" xfId="43330" xr:uid="{00000000-0005-0000-0000-0000CF220000}"/>
    <cellStyle name="20% - uthevingsfarge 1 2 3 3 2_3. Chng in credit spreads" xfId="43331" xr:uid="{00000000-0005-0000-0000-0000D0220000}"/>
    <cellStyle name="20% - uthevingsfarge 1 2 3 3 3" xfId="14496" xr:uid="{00000000-0005-0000-0000-0000D1220000}"/>
    <cellStyle name="20% - uthevingsfarge 1 2 3 3 3 2" xfId="43332" xr:uid="{00000000-0005-0000-0000-0000D2220000}"/>
    <cellStyle name="20% - uthevingsfarge 1 2 3 3 4" xfId="43333" xr:uid="{00000000-0005-0000-0000-0000D3220000}"/>
    <cellStyle name="20% - uthevingsfarge 1 2 3 3 5" xfId="43334" xr:uid="{00000000-0005-0000-0000-0000D4220000}"/>
    <cellStyle name="20% - uthevingsfarge 1 2 3 3 6" xfId="43335" xr:uid="{00000000-0005-0000-0000-0000D5220000}"/>
    <cellStyle name="20% - uthevingsfarge 1 2 3 3_3. Chng in credit spreads" xfId="43336" xr:uid="{00000000-0005-0000-0000-0000D6220000}"/>
    <cellStyle name="20% - uthevingsfarge 1 2 3 4" xfId="14497" xr:uid="{00000000-0005-0000-0000-0000D7220000}"/>
    <cellStyle name="20% - uthevingsfarge 1 2 3 4 2" xfId="14498" xr:uid="{00000000-0005-0000-0000-0000D8220000}"/>
    <cellStyle name="20% - uthevingsfarge 1 2 3 4 2 2" xfId="43337" xr:uid="{00000000-0005-0000-0000-0000D9220000}"/>
    <cellStyle name="20% - uthevingsfarge 1 2 3 4 3" xfId="14499" xr:uid="{00000000-0005-0000-0000-0000DA220000}"/>
    <cellStyle name="20% - uthevingsfarge 1 2 3 4 4" xfId="43338" xr:uid="{00000000-0005-0000-0000-0000DB220000}"/>
    <cellStyle name="20% - uthevingsfarge 1 2 3 4 5" xfId="43339" xr:uid="{00000000-0005-0000-0000-0000DC220000}"/>
    <cellStyle name="20% - uthevingsfarge 1 2 3 4 6" xfId="43340" xr:uid="{00000000-0005-0000-0000-0000DD220000}"/>
    <cellStyle name="20% - uthevingsfarge 1 2 3 4_3. Chng in credit spreads" xfId="43341" xr:uid="{00000000-0005-0000-0000-0000DE220000}"/>
    <cellStyle name="20% - uthevingsfarge 1 2 3 5" xfId="14500" xr:uid="{00000000-0005-0000-0000-0000DF220000}"/>
    <cellStyle name="20% - uthevingsfarge 1 2 3 5 2" xfId="14501" xr:uid="{00000000-0005-0000-0000-0000E0220000}"/>
    <cellStyle name="20% - uthevingsfarge 1 2 3 5 2 2" xfId="43342" xr:uid="{00000000-0005-0000-0000-0000E1220000}"/>
    <cellStyle name="20% - uthevingsfarge 1 2 3 5 3" xfId="14502" xr:uid="{00000000-0005-0000-0000-0000E2220000}"/>
    <cellStyle name="20% - uthevingsfarge 1 2 3 5 4" xfId="43343" xr:uid="{00000000-0005-0000-0000-0000E3220000}"/>
    <cellStyle name="20% - uthevingsfarge 1 2 3 5 5" xfId="43344" xr:uid="{00000000-0005-0000-0000-0000E4220000}"/>
    <cellStyle name="20% - uthevingsfarge 1 2 3 5 6" xfId="43345" xr:uid="{00000000-0005-0000-0000-0000E5220000}"/>
    <cellStyle name="20% - uthevingsfarge 1 2 3 5_3. Chng in credit spreads" xfId="43346" xr:uid="{00000000-0005-0000-0000-0000E6220000}"/>
    <cellStyle name="20% - uthevingsfarge 1 2 3 6" xfId="14503" xr:uid="{00000000-0005-0000-0000-0000E7220000}"/>
    <cellStyle name="20% - uthevingsfarge 1 2 3 6 2" xfId="43347" xr:uid="{00000000-0005-0000-0000-0000E8220000}"/>
    <cellStyle name="20% - uthevingsfarge 1 2 3 6 2 2" xfId="43348" xr:uid="{00000000-0005-0000-0000-0000E9220000}"/>
    <cellStyle name="20% - uthevingsfarge 1 2 3 6 3" xfId="43349" xr:uid="{00000000-0005-0000-0000-0000EA220000}"/>
    <cellStyle name="20% - uthevingsfarge 1 2 3 6_3. Chng in credit spreads" xfId="43350" xr:uid="{00000000-0005-0000-0000-0000EB220000}"/>
    <cellStyle name="20% - uthevingsfarge 1 2 3 7" xfId="14504" xr:uid="{00000000-0005-0000-0000-0000EC220000}"/>
    <cellStyle name="20% - uthevingsfarge 1 2 3 7 2" xfId="43351" xr:uid="{00000000-0005-0000-0000-0000ED220000}"/>
    <cellStyle name="20% - uthevingsfarge 1 2 3 8" xfId="37319" xr:uid="{00000000-0005-0000-0000-0000EE220000}"/>
    <cellStyle name="20% - uthevingsfarge 1 2 3 9" xfId="43352" xr:uid="{00000000-0005-0000-0000-0000EF220000}"/>
    <cellStyle name="20% - uthevingsfarge 1 2 3_3. Chng in credit spreads" xfId="43353"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4" xr:uid="{00000000-0005-0000-0000-0000F4220000}"/>
    <cellStyle name="20% - uthevingsfarge 1 2 4 2 3" xfId="43355" xr:uid="{00000000-0005-0000-0000-0000F5220000}"/>
    <cellStyle name="20% - uthevingsfarge 1 2 4 2_3. Chng in credit spreads" xfId="43356" xr:uid="{00000000-0005-0000-0000-0000F6220000}"/>
    <cellStyle name="20% - uthevingsfarge 1 2 4 3" xfId="14508" xr:uid="{00000000-0005-0000-0000-0000F7220000}"/>
    <cellStyle name="20% - uthevingsfarge 1 2 4 3 2" xfId="43357" xr:uid="{00000000-0005-0000-0000-0000F8220000}"/>
    <cellStyle name="20% - uthevingsfarge 1 2 4 3 2 2" xfId="43358" xr:uid="{00000000-0005-0000-0000-0000F9220000}"/>
    <cellStyle name="20% - uthevingsfarge 1 2 4 3 3" xfId="43359" xr:uid="{00000000-0005-0000-0000-0000FA220000}"/>
    <cellStyle name="20% - uthevingsfarge 1 2 4 3_3. Chng in credit spreads" xfId="43360" xr:uid="{00000000-0005-0000-0000-0000FB220000}"/>
    <cellStyle name="20% - uthevingsfarge 1 2 4 4" xfId="14509" xr:uid="{00000000-0005-0000-0000-0000FC220000}"/>
    <cellStyle name="20% - uthevingsfarge 1 2 4 4 2" xfId="43361" xr:uid="{00000000-0005-0000-0000-0000FD220000}"/>
    <cellStyle name="20% - uthevingsfarge 1 2 4 4 2 2" xfId="43362" xr:uid="{00000000-0005-0000-0000-0000FE220000}"/>
    <cellStyle name="20% - uthevingsfarge 1 2 4 4 3" xfId="43363" xr:uid="{00000000-0005-0000-0000-0000FF220000}"/>
    <cellStyle name="20% - uthevingsfarge 1 2 4 4_3. Chng in credit spreads" xfId="43364" xr:uid="{00000000-0005-0000-0000-000000230000}"/>
    <cellStyle name="20% - uthevingsfarge 1 2 4 5" xfId="37320" xr:uid="{00000000-0005-0000-0000-000001230000}"/>
    <cellStyle name="20% - uthevingsfarge 1 2 4 5 2" xfId="43365" xr:uid="{00000000-0005-0000-0000-000002230000}"/>
    <cellStyle name="20% - uthevingsfarge 1 2 4 6" xfId="43366" xr:uid="{00000000-0005-0000-0000-000003230000}"/>
    <cellStyle name="20% - uthevingsfarge 1 2 4 7" xfId="43367" xr:uid="{00000000-0005-0000-0000-000004230000}"/>
    <cellStyle name="20% - uthevingsfarge 1 2 4_3. Chng in credit spreads" xfId="43368"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69" xr:uid="{00000000-0005-0000-0000-000009230000}"/>
    <cellStyle name="20% - uthevingsfarge 1 2 5 2 3" xfId="43370" xr:uid="{00000000-0005-0000-0000-00000A230000}"/>
    <cellStyle name="20% - uthevingsfarge 1 2 5 2_3. Chng in credit spreads" xfId="43371" xr:uid="{00000000-0005-0000-0000-00000B230000}"/>
    <cellStyle name="20% - uthevingsfarge 1 2 5 3" xfId="14513" xr:uid="{00000000-0005-0000-0000-00000C230000}"/>
    <cellStyle name="20% - uthevingsfarge 1 2 5 3 2" xfId="43372" xr:uid="{00000000-0005-0000-0000-00000D230000}"/>
    <cellStyle name="20% - uthevingsfarge 1 2 5 4" xfId="14514" xr:uid="{00000000-0005-0000-0000-00000E230000}"/>
    <cellStyle name="20% - uthevingsfarge 1 2 5 5" xfId="37321" xr:uid="{00000000-0005-0000-0000-00000F230000}"/>
    <cellStyle name="20% - uthevingsfarge 1 2 5 6" xfId="43373" xr:uid="{00000000-0005-0000-0000-000010230000}"/>
    <cellStyle name="20% - uthevingsfarge 1 2 5 7" xfId="43374" xr:uid="{00000000-0005-0000-0000-000011230000}"/>
    <cellStyle name="20% - uthevingsfarge 1 2 5_3. Chng in credit spreads" xfId="43375"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6" xr:uid="{00000000-0005-0000-0000-000016230000}"/>
    <cellStyle name="20% - uthevingsfarge 1 2 6 2 3" xfId="43377" xr:uid="{00000000-0005-0000-0000-000017230000}"/>
    <cellStyle name="20% - uthevingsfarge 1 2 6 2_3. Chng in credit spreads" xfId="43378" xr:uid="{00000000-0005-0000-0000-000018230000}"/>
    <cellStyle name="20% - uthevingsfarge 1 2 6 3" xfId="14518" xr:uid="{00000000-0005-0000-0000-000019230000}"/>
    <cellStyle name="20% - uthevingsfarge 1 2 6 3 2" xfId="43379" xr:uid="{00000000-0005-0000-0000-00001A230000}"/>
    <cellStyle name="20% - uthevingsfarge 1 2 6 4" xfId="14519" xr:uid="{00000000-0005-0000-0000-00001B230000}"/>
    <cellStyle name="20% - uthevingsfarge 1 2 6 5" xfId="37322" xr:uid="{00000000-0005-0000-0000-00001C230000}"/>
    <cellStyle name="20% - uthevingsfarge 1 2 6 6" xfId="43380" xr:uid="{00000000-0005-0000-0000-00001D230000}"/>
    <cellStyle name="20% - uthevingsfarge 1 2 6 7" xfId="43381" xr:uid="{00000000-0005-0000-0000-00001E230000}"/>
    <cellStyle name="20% - uthevingsfarge 1 2 6_3. Chng in credit spreads" xfId="43382"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3"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4" xr:uid="{00000000-0005-0000-0000-000027230000}"/>
    <cellStyle name="20% - uthevingsfarge 1 2 7 6" xfId="43385" xr:uid="{00000000-0005-0000-0000-000028230000}"/>
    <cellStyle name="20% - uthevingsfarge 1 2 7_3. Chng in credit spreads" xfId="43386" xr:uid="{00000000-0005-0000-0000-000029230000}"/>
    <cellStyle name="20% - uthevingsfarge 1 2 8" xfId="14526" xr:uid="{00000000-0005-0000-0000-00002A230000}"/>
    <cellStyle name="20% - uthevingsfarge 1 2 8 2" xfId="14527" xr:uid="{00000000-0005-0000-0000-00002B230000}"/>
    <cellStyle name="20% - uthevingsfarge 1 2 8 2 2" xfId="43387" xr:uid="{00000000-0005-0000-0000-00002C230000}"/>
    <cellStyle name="20% - uthevingsfarge 1 2 8 3" xfId="14528" xr:uid="{00000000-0005-0000-0000-00002D230000}"/>
    <cellStyle name="20% - uthevingsfarge 1 2 8 4" xfId="43388" xr:uid="{00000000-0005-0000-0000-00002E230000}"/>
    <cellStyle name="20% - uthevingsfarge 1 2 8_3. Chng in credit spreads" xfId="43389"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5" xr:uid="{00000000-0005-0000-0000-000038230000}"/>
    <cellStyle name="20% - uthevingsfarge 1 20 2 2_CC1" xfId="53773" xr:uid="{7C3ABB5D-DF35-43B5-9945-87DEBDD6F4AF}"/>
    <cellStyle name="20% - uthevingsfarge 1 20 2 3" xfId="37326" xr:uid="{00000000-0005-0000-0000-000039230000}"/>
    <cellStyle name="20% - uthevingsfarge 1 20 2 4" xfId="37327" xr:uid="{00000000-0005-0000-0000-00003A230000}"/>
    <cellStyle name="20% - uthevingsfarge 1 20 2 5" xfId="37328" xr:uid="{00000000-0005-0000-0000-00003B230000}"/>
    <cellStyle name="20% - uthevingsfarge 1 20 2 6" xfId="37324" xr:uid="{00000000-0005-0000-0000-00003C230000}"/>
    <cellStyle name="20% - uthevingsfarge 1 20 2_4 manuell" xfId="53774" xr:uid="{EF214DAA-4B64-48FC-8242-165DF9903BF6}"/>
    <cellStyle name="20% - uthevingsfarge 1 20 3" xfId="2601" xr:uid="{00000000-0005-0000-0000-00003E230000}"/>
    <cellStyle name="20% - uthevingsfarge 1 20 3 2" xfId="37329" xr:uid="{00000000-0005-0000-0000-00003F230000}"/>
    <cellStyle name="20% - uthevingsfarge 1 20 3_CC1" xfId="53775" xr:uid="{2C4438C5-B526-41D7-AE29-524E7421CB1D}"/>
    <cellStyle name="20% - uthevingsfarge 1 20 4" xfId="37330" xr:uid="{00000000-0005-0000-0000-000040230000}"/>
    <cellStyle name="20% - uthevingsfarge 1 20 5" xfId="37331" xr:uid="{00000000-0005-0000-0000-000041230000}"/>
    <cellStyle name="20% - uthevingsfarge 1 20 6" xfId="37332" xr:uid="{00000000-0005-0000-0000-000042230000}"/>
    <cellStyle name="20% - uthevingsfarge 1 20 7" xfId="37323" xr:uid="{00000000-0005-0000-0000-000043230000}"/>
    <cellStyle name="20% - uthevingsfarge 1 20_4 manuell" xfId="53776"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5" xr:uid="{00000000-0005-0000-0000-000048230000}"/>
    <cellStyle name="20% - uthevingsfarge 1 21 2 2_CC1" xfId="53777" xr:uid="{51B605FE-CC21-4514-95BF-77DEB98E61DD}"/>
    <cellStyle name="20% - uthevingsfarge 1 21 2 3" xfId="37336" xr:uid="{00000000-0005-0000-0000-000049230000}"/>
    <cellStyle name="20% - uthevingsfarge 1 21 2 4" xfId="37337" xr:uid="{00000000-0005-0000-0000-00004A230000}"/>
    <cellStyle name="20% - uthevingsfarge 1 21 2 5" xfId="37338" xr:uid="{00000000-0005-0000-0000-00004B230000}"/>
    <cellStyle name="20% - uthevingsfarge 1 21 2 6" xfId="37334" xr:uid="{00000000-0005-0000-0000-00004C230000}"/>
    <cellStyle name="20% - uthevingsfarge 1 21 2_4 manuell" xfId="53778" xr:uid="{B9637FB8-CBC1-4A81-A078-B379769334DF}"/>
    <cellStyle name="20% - uthevingsfarge 1 21 3" xfId="2605" xr:uid="{00000000-0005-0000-0000-00004E230000}"/>
    <cellStyle name="20% - uthevingsfarge 1 21 3 2" xfId="37339" xr:uid="{00000000-0005-0000-0000-00004F230000}"/>
    <cellStyle name="20% - uthevingsfarge 1 21 3_CC1" xfId="53779" xr:uid="{3A4B16E9-E3D0-4222-860D-85E81604DE31}"/>
    <cellStyle name="20% - uthevingsfarge 1 21 4" xfId="37340" xr:uid="{00000000-0005-0000-0000-000050230000}"/>
    <cellStyle name="20% - uthevingsfarge 1 21 5" xfId="37341" xr:uid="{00000000-0005-0000-0000-000051230000}"/>
    <cellStyle name="20% - uthevingsfarge 1 21 6" xfId="37342" xr:uid="{00000000-0005-0000-0000-000052230000}"/>
    <cellStyle name="20% - uthevingsfarge 1 21 7" xfId="37333" xr:uid="{00000000-0005-0000-0000-000053230000}"/>
    <cellStyle name="20% - uthevingsfarge 1 21_4 manuell" xfId="53780"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5" xr:uid="{00000000-0005-0000-0000-000058230000}"/>
    <cellStyle name="20% - uthevingsfarge 1 22 2 2_CC1" xfId="53781" xr:uid="{FE4F4703-508F-42AD-9D11-88061D14D1D8}"/>
    <cellStyle name="20% - uthevingsfarge 1 22 2 3" xfId="37346" xr:uid="{00000000-0005-0000-0000-000059230000}"/>
    <cellStyle name="20% - uthevingsfarge 1 22 2 4" xfId="37347" xr:uid="{00000000-0005-0000-0000-00005A230000}"/>
    <cellStyle name="20% - uthevingsfarge 1 22 2 5" xfId="37348" xr:uid="{00000000-0005-0000-0000-00005B230000}"/>
    <cellStyle name="20% - uthevingsfarge 1 22 2 6" xfId="37344" xr:uid="{00000000-0005-0000-0000-00005C230000}"/>
    <cellStyle name="20% - uthevingsfarge 1 22 2_4 manuell" xfId="53782" xr:uid="{0B74B8AB-35D8-427E-AAA5-164822CAA41C}"/>
    <cellStyle name="20% - uthevingsfarge 1 22 3" xfId="2609" xr:uid="{00000000-0005-0000-0000-00005E230000}"/>
    <cellStyle name="20% - uthevingsfarge 1 22 3 2" xfId="37349" xr:uid="{00000000-0005-0000-0000-00005F230000}"/>
    <cellStyle name="20% - uthevingsfarge 1 22 3_CC1" xfId="53783" xr:uid="{CA1E95A7-2933-4E83-935D-1DA69C59358A}"/>
    <cellStyle name="20% - uthevingsfarge 1 22 4" xfId="37350" xr:uid="{00000000-0005-0000-0000-000060230000}"/>
    <cellStyle name="20% - uthevingsfarge 1 22 5" xfId="37351" xr:uid="{00000000-0005-0000-0000-000061230000}"/>
    <cellStyle name="20% - uthevingsfarge 1 22 6" xfId="37352" xr:uid="{00000000-0005-0000-0000-000062230000}"/>
    <cellStyle name="20% - uthevingsfarge 1 22 7" xfId="37343" xr:uid="{00000000-0005-0000-0000-000063230000}"/>
    <cellStyle name="20% - uthevingsfarge 1 22_4 manuell" xfId="53784"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5" xr:uid="{00000000-0005-0000-0000-000068230000}"/>
    <cellStyle name="20% - uthevingsfarge 1 23 2 2_CC1" xfId="53785" xr:uid="{2499DDCC-717E-4754-8F51-A145CC9716B6}"/>
    <cellStyle name="20% - uthevingsfarge 1 23 2 3" xfId="37356" xr:uid="{00000000-0005-0000-0000-000069230000}"/>
    <cellStyle name="20% - uthevingsfarge 1 23 2 4" xfId="37357" xr:uid="{00000000-0005-0000-0000-00006A230000}"/>
    <cellStyle name="20% - uthevingsfarge 1 23 2 5" xfId="37358" xr:uid="{00000000-0005-0000-0000-00006B230000}"/>
    <cellStyle name="20% - uthevingsfarge 1 23 2 6" xfId="37354" xr:uid="{00000000-0005-0000-0000-00006C230000}"/>
    <cellStyle name="20% - uthevingsfarge 1 23 2_4 manuell" xfId="53786" xr:uid="{945B2818-828F-4EBB-A891-744EE49A3D3D}"/>
    <cellStyle name="20% - uthevingsfarge 1 23 3" xfId="2613" xr:uid="{00000000-0005-0000-0000-00006E230000}"/>
    <cellStyle name="20% - uthevingsfarge 1 23 3 2" xfId="37359" xr:uid="{00000000-0005-0000-0000-00006F230000}"/>
    <cellStyle name="20% - uthevingsfarge 1 23 3_CC1" xfId="53787" xr:uid="{E453840E-7EE6-4290-9CC8-D4B3524C7062}"/>
    <cellStyle name="20% - uthevingsfarge 1 23 4" xfId="37360" xr:uid="{00000000-0005-0000-0000-000070230000}"/>
    <cellStyle name="20% - uthevingsfarge 1 23 5" xfId="37361" xr:uid="{00000000-0005-0000-0000-000071230000}"/>
    <cellStyle name="20% - uthevingsfarge 1 23 6" xfId="37362" xr:uid="{00000000-0005-0000-0000-000072230000}"/>
    <cellStyle name="20% - uthevingsfarge 1 23 7" xfId="37353" xr:uid="{00000000-0005-0000-0000-000073230000}"/>
    <cellStyle name="20% - uthevingsfarge 1 23_4 manuell" xfId="53788"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5" xr:uid="{00000000-0005-0000-0000-000078230000}"/>
    <cellStyle name="20% - uthevingsfarge 1 24 2 2_CC1" xfId="53789" xr:uid="{F05685C8-23FA-4988-AA43-EA4CAC223B3C}"/>
    <cellStyle name="20% - uthevingsfarge 1 24 2 3" xfId="37366" xr:uid="{00000000-0005-0000-0000-000079230000}"/>
    <cellStyle name="20% - uthevingsfarge 1 24 2 4" xfId="37367" xr:uid="{00000000-0005-0000-0000-00007A230000}"/>
    <cellStyle name="20% - uthevingsfarge 1 24 2 5" xfId="37368" xr:uid="{00000000-0005-0000-0000-00007B230000}"/>
    <cellStyle name="20% - uthevingsfarge 1 24 2 6" xfId="37364" xr:uid="{00000000-0005-0000-0000-00007C230000}"/>
    <cellStyle name="20% - uthevingsfarge 1 24 2_4 manuell" xfId="53790" xr:uid="{CAF3B902-FABC-4C0D-8191-798E3F79F121}"/>
    <cellStyle name="20% - uthevingsfarge 1 24 3" xfId="2617" xr:uid="{00000000-0005-0000-0000-00007E230000}"/>
    <cellStyle name="20% - uthevingsfarge 1 24 3 2" xfId="37369" xr:uid="{00000000-0005-0000-0000-00007F230000}"/>
    <cellStyle name="20% - uthevingsfarge 1 24 3_CC1" xfId="53791" xr:uid="{14B02098-6B8F-4A7C-8A90-4CE4E3B76C37}"/>
    <cellStyle name="20% - uthevingsfarge 1 24 4" xfId="37370" xr:uid="{00000000-0005-0000-0000-000080230000}"/>
    <cellStyle name="20% - uthevingsfarge 1 24 5" xfId="37371" xr:uid="{00000000-0005-0000-0000-000081230000}"/>
    <cellStyle name="20% - uthevingsfarge 1 24 6" xfId="37372" xr:uid="{00000000-0005-0000-0000-000082230000}"/>
    <cellStyle name="20% - uthevingsfarge 1 24 7" xfId="37363" xr:uid="{00000000-0005-0000-0000-000083230000}"/>
    <cellStyle name="20% - uthevingsfarge 1 24_4 manuell" xfId="53792"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5" xr:uid="{00000000-0005-0000-0000-000088230000}"/>
    <cellStyle name="20% - uthevingsfarge 1 25 2 2_CC1" xfId="53793" xr:uid="{AD4A7D59-DA57-44B9-A5FF-B52BA372048F}"/>
    <cellStyle name="20% - uthevingsfarge 1 25 2 3" xfId="37376" xr:uid="{00000000-0005-0000-0000-000089230000}"/>
    <cellStyle name="20% - uthevingsfarge 1 25 2 4" xfId="37377" xr:uid="{00000000-0005-0000-0000-00008A230000}"/>
    <cellStyle name="20% - uthevingsfarge 1 25 2 5" xfId="37378" xr:uid="{00000000-0005-0000-0000-00008B230000}"/>
    <cellStyle name="20% - uthevingsfarge 1 25 2 6" xfId="37374" xr:uid="{00000000-0005-0000-0000-00008C230000}"/>
    <cellStyle name="20% - uthevingsfarge 1 25 2_4 manuell" xfId="53794" xr:uid="{FC8FA025-BCF4-4B61-B07C-FCA978D77121}"/>
    <cellStyle name="20% - uthevingsfarge 1 25 3" xfId="2621" xr:uid="{00000000-0005-0000-0000-00008E230000}"/>
    <cellStyle name="20% - uthevingsfarge 1 25 3 2" xfId="37379" xr:uid="{00000000-0005-0000-0000-00008F230000}"/>
    <cellStyle name="20% - uthevingsfarge 1 25 3_CC1" xfId="53795" xr:uid="{E8492E33-3925-4412-A99F-F5EBA772DA1F}"/>
    <cellStyle name="20% - uthevingsfarge 1 25 4" xfId="37380" xr:uid="{00000000-0005-0000-0000-000090230000}"/>
    <cellStyle name="20% - uthevingsfarge 1 25 5" xfId="37381" xr:uid="{00000000-0005-0000-0000-000091230000}"/>
    <cellStyle name="20% - uthevingsfarge 1 25 6" xfId="37382" xr:uid="{00000000-0005-0000-0000-000092230000}"/>
    <cellStyle name="20% - uthevingsfarge 1 25 7" xfId="37373" xr:uid="{00000000-0005-0000-0000-000093230000}"/>
    <cellStyle name="20% - uthevingsfarge 1 25_4 manuell" xfId="53796"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5" xr:uid="{00000000-0005-0000-0000-000098230000}"/>
    <cellStyle name="20% - uthevingsfarge 1 26 2 2_CC1" xfId="53797" xr:uid="{85B94F73-1719-4CF5-A332-7092EFBC75D2}"/>
    <cellStyle name="20% - uthevingsfarge 1 26 2 3" xfId="37386" xr:uid="{00000000-0005-0000-0000-000099230000}"/>
    <cellStyle name="20% - uthevingsfarge 1 26 2 4" xfId="37387" xr:uid="{00000000-0005-0000-0000-00009A230000}"/>
    <cellStyle name="20% - uthevingsfarge 1 26 2 5" xfId="37388" xr:uid="{00000000-0005-0000-0000-00009B230000}"/>
    <cellStyle name="20% - uthevingsfarge 1 26 2 6" xfId="37384" xr:uid="{00000000-0005-0000-0000-00009C230000}"/>
    <cellStyle name="20% - uthevingsfarge 1 26 2_4 manuell" xfId="53798" xr:uid="{D3403D38-CCB9-423E-8802-6FCD796F9A43}"/>
    <cellStyle name="20% - uthevingsfarge 1 26 3" xfId="2625" xr:uid="{00000000-0005-0000-0000-00009E230000}"/>
    <cellStyle name="20% - uthevingsfarge 1 26 3 2" xfId="37389" xr:uid="{00000000-0005-0000-0000-00009F230000}"/>
    <cellStyle name="20% - uthevingsfarge 1 26 3_CC1" xfId="53799" xr:uid="{28656BCE-BB61-47DF-8B04-8A2B4AB62FA1}"/>
    <cellStyle name="20% - uthevingsfarge 1 26 4" xfId="37390" xr:uid="{00000000-0005-0000-0000-0000A0230000}"/>
    <cellStyle name="20% - uthevingsfarge 1 26 5" xfId="37391" xr:uid="{00000000-0005-0000-0000-0000A1230000}"/>
    <cellStyle name="20% - uthevingsfarge 1 26 6" xfId="37392" xr:uid="{00000000-0005-0000-0000-0000A2230000}"/>
    <cellStyle name="20% - uthevingsfarge 1 26 7" xfId="37383" xr:uid="{00000000-0005-0000-0000-0000A3230000}"/>
    <cellStyle name="20% - uthevingsfarge 1 26_4 manuell" xfId="53800"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5" xr:uid="{00000000-0005-0000-0000-0000A8230000}"/>
    <cellStyle name="20% - uthevingsfarge 1 27 2 2_CC1" xfId="53801" xr:uid="{8186ABB4-3353-48E2-922E-030AE1068498}"/>
    <cellStyle name="20% - uthevingsfarge 1 27 2 3" xfId="37396" xr:uid="{00000000-0005-0000-0000-0000A9230000}"/>
    <cellStyle name="20% - uthevingsfarge 1 27 2 4" xfId="37397" xr:uid="{00000000-0005-0000-0000-0000AA230000}"/>
    <cellStyle name="20% - uthevingsfarge 1 27 2 5" xfId="37398" xr:uid="{00000000-0005-0000-0000-0000AB230000}"/>
    <cellStyle name="20% - uthevingsfarge 1 27 2 6" xfId="37394" xr:uid="{00000000-0005-0000-0000-0000AC230000}"/>
    <cellStyle name="20% - uthevingsfarge 1 27 2_4 manuell" xfId="53802" xr:uid="{43C21A3E-6C19-49EA-9931-B2EB71D0D6AB}"/>
    <cellStyle name="20% - uthevingsfarge 1 27 3" xfId="2629" xr:uid="{00000000-0005-0000-0000-0000AE230000}"/>
    <cellStyle name="20% - uthevingsfarge 1 27 3 2" xfId="37399" xr:uid="{00000000-0005-0000-0000-0000AF230000}"/>
    <cellStyle name="20% - uthevingsfarge 1 27 3_CC1" xfId="53803" xr:uid="{77E63D9A-BD6B-450F-9C35-8F53A1A51DE3}"/>
    <cellStyle name="20% - uthevingsfarge 1 27 4" xfId="37400" xr:uid="{00000000-0005-0000-0000-0000B0230000}"/>
    <cellStyle name="20% - uthevingsfarge 1 27 5" xfId="37401" xr:uid="{00000000-0005-0000-0000-0000B1230000}"/>
    <cellStyle name="20% - uthevingsfarge 1 27 6" xfId="37402" xr:uid="{00000000-0005-0000-0000-0000B2230000}"/>
    <cellStyle name="20% - uthevingsfarge 1 27 7" xfId="37393" xr:uid="{00000000-0005-0000-0000-0000B3230000}"/>
    <cellStyle name="20% - uthevingsfarge 1 27_4 manuell" xfId="53804"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5" xr:uid="{00000000-0005-0000-0000-0000B8230000}"/>
    <cellStyle name="20% - uthevingsfarge 1 28 2 2_CC1" xfId="53805" xr:uid="{C8E9E42A-674F-43E6-B1DB-3B20DF202A4E}"/>
    <cellStyle name="20% - uthevingsfarge 1 28 2 3" xfId="37406" xr:uid="{00000000-0005-0000-0000-0000B9230000}"/>
    <cellStyle name="20% - uthevingsfarge 1 28 2 4" xfId="37407" xr:uid="{00000000-0005-0000-0000-0000BA230000}"/>
    <cellStyle name="20% - uthevingsfarge 1 28 2 5" xfId="37408" xr:uid="{00000000-0005-0000-0000-0000BB230000}"/>
    <cellStyle name="20% - uthevingsfarge 1 28 2 6" xfId="37404" xr:uid="{00000000-0005-0000-0000-0000BC230000}"/>
    <cellStyle name="20% - uthevingsfarge 1 28 2_4 manuell" xfId="53806" xr:uid="{CFD28D91-56BB-48B7-9624-0C7A5FCB5EAA}"/>
    <cellStyle name="20% - uthevingsfarge 1 28 3" xfId="2633" xr:uid="{00000000-0005-0000-0000-0000BE230000}"/>
    <cellStyle name="20% - uthevingsfarge 1 28 3 2" xfId="37409" xr:uid="{00000000-0005-0000-0000-0000BF230000}"/>
    <cellStyle name="20% - uthevingsfarge 1 28 3_CC1" xfId="53807" xr:uid="{ACA4922D-4547-4E0F-9549-3FD635BA2154}"/>
    <cellStyle name="20% - uthevingsfarge 1 28 4" xfId="37410" xr:uid="{00000000-0005-0000-0000-0000C0230000}"/>
    <cellStyle name="20% - uthevingsfarge 1 28 5" xfId="37411" xr:uid="{00000000-0005-0000-0000-0000C1230000}"/>
    <cellStyle name="20% - uthevingsfarge 1 28 6" xfId="37412" xr:uid="{00000000-0005-0000-0000-0000C2230000}"/>
    <cellStyle name="20% - uthevingsfarge 1 28 7" xfId="37403" xr:uid="{00000000-0005-0000-0000-0000C3230000}"/>
    <cellStyle name="20% - uthevingsfarge 1 28_4 manuell" xfId="53808"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5" xr:uid="{00000000-0005-0000-0000-0000C8230000}"/>
    <cellStyle name="20% - uthevingsfarge 1 29 2 2_CC1" xfId="53809" xr:uid="{6432A4BF-004A-4343-8B20-D46F293BE633}"/>
    <cellStyle name="20% - uthevingsfarge 1 29 2 3" xfId="37416" xr:uid="{00000000-0005-0000-0000-0000C9230000}"/>
    <cellStyle name="20% - uthevingsfarge 1 29 2 4" xfId="37417" xr:uid="{00000000-0005-0000-0000-0000CA230000}"/>
    <cellStyle name="20% - uthevingsfarge 1 29 2 5" xfId="37418" xr:uid="{00000000-0005-0000-0000-0000CB230000}"/>
    <cellStyle name="20% - uthevingsfarge 1 29 2 6" xfId="37414" xr:uid="{00000000-0005-0000-0000-0000CC230000}"/>
    <cellStyle name="20% - uthevingsfarge 1 29 2_4 manuell" xfId="53810" xr:uid="{BB901E31-EFEF-4648-BE11-D7114C229844}"/>
    <cellStyle name="20% - uthevingsfarge 1 29 3" xfId="2637" xr:uid="{00000000-0005-0000-0000-0000CE230000}"/>
    <cellStyle name="20% - uthevingsfarge 1 29 3 2" xfId="37419" xr:uid="{00000000-0005-0000-0000-0000CF230000}"/>
    <cellStyle name="20% - uthevingsfarge 1 29 3_CC1" xfId="53811" xr:uid="{76FA2823-2D22-4512-BDBB-B031B0D8626C}"/>
    <cellStyle name="20% - uthevingsfarge 1 29 4" xfId="37420" xr:uid="{00000000-0005-0000-0000-0000D0230000}"/>
    <cellStyle name="20% - uthevingsfarge 1 29 5" xfId="37421" xr:uid="{00000000-0005-0000-0000-0000D1230000}"/>
    <cellStyle name="20% - uthevingsfarge 1 29 6" xfId="37422" xr:uid="{00000000-0005-0000-0000-0000D2230000}"/>
    <cellStyle name="20% - uthevingsfarge 1 29 7" xfId="37413" xr:uid="{00000000-0005-0000-0000-0000D3230000}"/>
    <cellStyle name="20% - uthevingsfarge 1 29_4 manuell" xfId="53812" xr:uid="{42FBA0E0-0B9D-46B0-9074-14365F3F2EA0}"/>
    <cellStyle name="20% - uthevingsfarge 1 3" xfId="2638" xr:uid="{00000000-0005-0000-0000-0000D5230000}"/>
    <cellStyle name="20% - uthevingsfarge 1 3 10" xfId="43390" xr:uid="{00000000-0005-0000-0000-0000D6230000}"/>
    <cellStyle name="20% - uthevingsfarge 1 3 11" xfId="43391" xr:uid="{00000000-0005-0000-0000-0000D7230000}"/>
    <cellStyle name="20% - uthevingsfarge 1 3 2" xfId="2639" xr:uid="{00000000-0005-0000-0000-0000D8230000}"/>
    <cellStyle name="20% - uthevingsfarge 1 3 2 10" xfId="43392" xr:uid="{00000000-0005-0000-0000-0000D9230000}"/>
    <cellStyle name="20% - uthevingsfarge 1 3 2 2" xfId="2640" xr:uid="{00000000-0005-0000-0000-0000DA230000}"/>
    <cellStyle name="20% - uthevingsfarge 1 3 2 2 2" xfId="14533" xr:uid="{00000000-0005-0000-0000-0000DB230000}"/>
    <cellStyle name="20% - uthevingsfarge 1 3 2 2 2 2" xfId="43393" xr:uid="{00000000-0005-0000-0000-0000DC230000}"/>
    <cellStyle name="20% - uthevingsfarge 1 3 2 2 2 2 2" xfId="43394" xr:uid="{00000000-0005-0000-0000-0000DD230000}"/>
    <cellStyle name="20% - uthevingsfarge 1 3 2 2 2 3" xfId="43395" xr:uid="{00000000-0005-0000-0000-0000DE230000}"/>
    <cellStyle name="20% - uthevingsfarge 1 3 2 2 2_3. Chng in credit spreads" xfId="43396" xr:uid="{00000000-0005-0000-0000-0000DF230000}"/>
    <cellStyle name="20% - uthevingsfarge 1 3 2 2 3" xfId="14534" xr:uid="{00000000-0005-0000-0000-0000E0230000}"/>
    <cellStyle name="20% - uthevingsfarge 1 3 2 2 3 2" xfId="43397" xr:uid="{00000000-0005-0000-0000-0000E1230000}"/>
    <cellStyle name="20% - uthevingsfarge 1 3 2 2 3 2 2" xfId="43398" xr:uid="{00000000-0005-0000-0000-0000E2230000}"/>
    <cellStyle name="20% - uthevingsfarge 1 3 2 2 3 3" xfId="43399" xr:uid="{00000000-0005-0000-0000-0000E3230000}"/>
    <cellStyle name="20% - uthevingsfarge 1 3 2 2 3_3. Chng in credit spreads" xfId="43400" xr:uid="{00000000-0005-0000-0000-0000E4230000}"/>
    <cellStyle name="20% - uthevingsfarge 1 3 2 2 4" xfId="37425" xr:uid="{00000000-0005-0000-0000-0000E5230000}"/>
    <cellStyle name="20% - uthevingsfarge 1 3 2 2 4 2" xfId="43401" xr:uid="{00000000-0005-0000-0000-0000E6230000}"/>
    <cellStyle name="20% - uthevingsfarge 1 3 2 2 5" xfId="43402" xr:uid="{00000000-0005-0000-0000-0000E7230000}"/>
    <cellStyle name="20% - uthevingsfarge 1 3 2 2 6" xfId="43403" xr:uid="{00000000-0005-0000-0000-0000E8230000}"/>
    <cellStyle name="20% - uthevingsfarge 1 3 2 2_3. Chng in credit spreads" xfId="43404" xr:uid="{00000000-0005-0000-0000-0000E9230000}"/>
    <cellStyle name="20% - uthevingsfarge 1 3 2 3" xfId="14535" xr:uid="{00000000-0005-0000-0000-0000EA230000}"/>
    <cellStyle name="20% - uthevingsfarge 1 3 2 3 2" xfId="14536" xr:uid="{00000000-0005-0000-0000-0000EB230000}"/>
    <cellStyle name="20% - uthevingsfarge 1 3 2 3 2 2" xfId="43405" xr:uid="{00000000-0005-0000-0000-0000EC230000}"/>
    <cellStyle name="20% - uthevingsfarge 1 3 2 3 3" xfId="14537" xr:uid="{00000000-0005-0000-0000-0000ED230000}"/>
    <cellStyle name="20% - uthevingsfarge 1 3 2 3 4" xfId="37426" xr:uid="{00000000-0005-0000-0000-0000EE230000}"/>
    <cellStyle name="20% - uthevingsfarge 1 3 2 3 5" xfId="43406" xr:uid="{00000000-0005-0000-0000-0000EF230000}"/>
    <cellStyle name="20% - uthevingsfarge 1 3 2 3 6" xfId="43407" xr:uid="{00000000-0005-0000-0000-0000F0230000}"/>
    <cellStyle name="20% - uthevingsfarge 1 3 2 3_3. Chng in credit spreads" xfId="43408" xr:uid="{00000000-0005-0000-0000-0000F1230000}"/>
    <cellStyle name="20% - uthevingsfarge 1 3 2 4" xfId="14538" xr:uid="{00000000-0005-0000-0000-0000F2230000}"/>
    <cellStyle name="20% - uthevingsfarge 1 3 2 4 2" xfId="14539" xr:uid="{00000000-0005-0000-0000-0000F3230000}"/>
    <cellStyle name="20% - uthevingsfarge 1 3 2 4 2 2" xfId="43409" xr:uid="{00000000-0005-0000-0000-0000F4230000}"/>
    <cellStyle name="20% - uthevingsfarge 1 3 2 4 3" xfId="14540" xr:uid="{00000000-0005-0000-0000-0000F5230000}"/>
    <cellStyle name="20% - uthevingsfarge 1 3 2 4 4" xfId="37427" xr:uid="{00000000-0005-0000-0000-0000F6230000}"/>
    <cellStyle name="20% - uthevingsfarge 1 3 2 4 5" xfId="43410" xr:uid="{00000000-0005-0000-0000-0000F7230000}"/>
    <cellStyle name="20% - uthevingsfarge 1 3 2 4 6" xfId="43411" xr:uid="{00000000-0005-0000-0000-0000F8230000}"/>
    <cellStyle name="20% - uthevingsfarge 1 3 2 4_3. Chng in credit spreads" xfId="43412"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8" xr:uid="{00000000-0005-0000-0000-0000FD230000}"/>
    <cellStyle name="20% - uthevingsfarge 1 3 2 5 5" xfId="43413" xr:uid="{00000000-0005-0000-0000-0000FE230000}"/>
    <cellStyle name="20% - uthevingsfarge 1 3 2 5 6" xfId="43414"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4" xr:uid="{00000000-0005-0000-0000-000005240000}"/>
    <cellStyle name="20% - uthevingsfarge 1 3 2 9" xfId="43415" xr:uid="{00000000-0005-0000-0000-000006240000}"/>
    <cellStyle name="20% - uthevingsfarge 1 3 2_3. Chng in credit spreads" xfId="43416" xr:uid="{00000000-0005-0000-0000-000007240000}"/>
    <cellStyle name="20% - uthevingsfarge 1 3 3" xfId="2641" xr:uid="{00000000-0005-0000-0000-000008240000}"/>
    <cellStyle name="20% - uthevingsfarge 1 3 3 2" xfId="14549" xr:uid="{00000000-0005-0000-0000-000009240000}"/>
    <cellStyle name="20% - uthevingsfarge 1 3 3 2 2" xfId="43417" xr:uid="{00000000-0005-0000-0000-00000A240000}"/>
    <cellStyle name="20% - uthevingsfarge 1 3 3 2 2 2" xfId="43418" xr:uid="{00000000-0005-0000-0000-00000B240000}"/>
    <cellStyle name="20% - uthevingsfarge 1 3 3 2 2 2 2" xfId="43419" xr:uid="{00000000-0005-0000-0000-00000C240000}"/>
    <cellStyle name="20% - uthevingsfarge 1 3 3 2 2 3" xfId="43420" xr:uid="{00000000-0005-0000-0000-00000D240000}"/>
    <cellStyle name="20% - uthevingsfarge 1 3 3 2 2_3. Chng in credit spreads" xfId="43421" xr:uid="{00000000-0005-0000-0000-00000E240000}"/>
    <cellStyle name="20% - uthevingsfarge 1 3 3 2 3" xfId="43422" xr:uid="{00000000-0005-0000-0000-00000F240000}"/>
    <cellStyle name="20% - uthevingsfarge 1 3 3 2 3 2" xfId="43423" xr:uid="{00000000-0005-0000-0000-000010240000}"/>
    <cellStyle name="20% - uthevingsfarge 1 3 3 2 3 2 2" xfId="43424" xr:uid="{00000000-0005-0000-0000-000011240000}"/>
    <cellStyle name="20% - uthevingsfarge 1 3 3 2 3 3" xfId="43425" xr:uid="{00000000-0005-0000-0000-000012240000}"/>
    <cellStyle name="20% - uthevingsfarge 1 3 3 2 3_3. Chng in credit spreads" xfId="43426" xr:uid="{00000000-0005-0000-0000-000013240000}"/>
    <cellStyle name="20% - uthevingsfarge 1 3 3 2 4" xfId="43427" xr:uid="{00000000-0005-0000-0000-000014240000}"/>
    <cellStyle name="20% - uthevingsfarge 1 3 3 2 4 2" xfId="43428" xr:uid="{00000000-0005-0000-0000-000015240000}"/>
    <cellStyle name="20% - uthevingsfarge 1 3 3 2 5" xfId="43429" xr:uid="{00000000-0005-0000-0000-000016240000}"/>
    <cellStyle name="20% - uthevingsfarge 1 3 3 2_3. Chng in credit spreads" xfId="43430" xr:uid="{00000000-0005-0000-0000-000017240000}"/>
    <cellStyle name="20% - uthevingsfarge 1 3 3 3" xfId="14550" xr:uid="{00000000-0005-0000-0000-000018240000}"/>
    <cellStyle name="20% - uthevingsfarge 1 3 3 3 2" xfId="43431" xr:uid="{00000000-0005-0000-0000-000019240000}"/>
    <cellStyle name="20% - uthevingsfarge 1 3 3 3 2 2" xfId="43432" xr:uid="{00000000-0005-0000-0000-00001A240000}"/>
    <cellStyle name="20% - uthevingsfarge 1 3 3 3 3" xfId="43433" xr:uid="{00000000-0005-0000-0000-00001B240000}"/>
    <cellStyle name="20% - uthevingsfarge 1 3 3 3_3. Chng in credit spreads" xfId="43434" xr:uid="{00000000-0005-0000-0000-00001C240000}"/>
    <cellStyle name="20% - uthevingsfarge 1 3 3 4" xfId="37429" xr:uid="{00000000-0005-0000-0000-00001D240000}"/>
    <cellStyle name="20% - uthevingsfarge 1 3 3 4 2" xfId="43435" xr:uid="{00000000-0005-0000-0000-00001E240000}"/>
    <cellStyle name="20% - uthevingsfarge 1 3 3 4 2 2" xfId="43436" xr:uid="{00000000-0005-0000-0000-00001F240000}"/>
    <cellStyle name="20% - uthevingsfarge 1 3 3 4 3" xfId="43437" xr:uid="{00000000-0005-0000-0000-000020240000}"/>
    <cellStyle name="20% - uthevingsfarge 1 3 3 4_3. Chng in credit spreads" xfId="43438" xr:uid="{00000000-0005-0000-0000-000021240000}"/>
    <cellStyle name="20% - uthevingsfarge 1 3 3 5" xfId="43439" xr:uid="{00000000-0005-0000-0000-000022240000}"/>
    <cellStyle name="20% - uthevingsfarge 1 3 3 5 2" xfId="43440" xr:uid="{00000000-0005-0000-0000-000023240000}"/>
    <cellStyle name="20% - uthevingsfarge 1 3 3 6" xfId="43441" xr:uid="{00000000-0005-0000-0000-000024240000}"/>
    <cellStyle name="20% - uthevingsfarge 1 3 3_3. Chng in credit spreads" xfId="43442" xr:uid="{00000000-0005-0000-0000-000025240000}"/>
    <cellStyle name="20% - uthevingsfarge 1 3 4" xfId="14551" xr:uid="{00000000-0005-0000-0000-000026240000}"/>
    <cellStyle name="20% - uthevingsfarge 1 3 4 2" xfId="14552" xr:uid="{00000000-0005-0000-0000-000027240000}"/>
    <cellStyle name="20% - uthevingsfarge 1 3 4 2 2" xfId="43443" xr:uid="{00000000-0005-0000-0000-000028240000}"/>
    <cellStyle name="20% - uthevingsfarge 1 3 4 2 2 2" xfId="43444" xr:uid="{00000000-0005-0000-0000-000029240000}"/>
    <cellStyle name="20% - uthevingsfarge 1 3 4 2 3" xfId="43445" xr:uid="{00000000-0005-0000-0000-00002A240000}"/>
    <cellStyle name="20% - uthevingsfarge 1 3 4 2_3. Chng in credit spreads" xfId="43446" xr:uid="{00000000-0005-0000-0000-00002B240000}"/>
    <cellStyle name="20% - uthevingsfarge 1 3 4 3" xfId="14553" xr:uid="{00000000-0005-0000-0000-00002C240000}"/>
    <cellStyle name="20% - uthevingsfarge 1 3 4 3 2" xfId="43447" xr:uid="{00000000-0005-0000-0000-00002D240000}"/>
    <cellStyle name="20% - uthevingsfarge 1 3 4 3 2 2" xfId="43448" xr:uid="{00000000-0005-0000-0000-00002E240000}"/>
    <cellStyle name="20% - uthevingsfarge 1 3 4 3 3" xfId="43449" xr:uid="{00000000-0005-0000-0000-00002F240000}"/>
    <cellStyle name="20% - uthevingsfarge 1 3 4 3_3. Chng in credit spreads" xfId="43450" xr:uid="{00000000-0005-0000-0000-000030240000}"/>
    <cellStyle name="20% - uthevingsfarge 1 3 4 4" xfId="37430" xr:uid="{00000000-0005-0000-0000-000031240000}"/>
    <cellStyle name="20% - uthevingsfarge 1 3 4 4 2" xfId="43451" xr:uid="{00000000-0005-0000-0000-000032240000}"/>
    <cellStyle name="20% - uthevingsfarge 1 3 4 5" xfId="43452" xr:uid="{00000000-0005-0000-0000-000033240000}"/>
    <cellStyle name="20% - uthevingsfarge 1 3 4 6" xfId="43453" xr:uid="{00000000-0005-0000-0000-000034240000}"/>
    <cellStyle name="20% - uthevingsfarge 1 3 4_3. Chng in credit spreads" xfId="43454" xr:uid="{00000000-0005-0000-0000-000035240000}"/>
    <cellStyle name="20% - uthevingsfarge 1 3 5" xfId="14554" xr:uid="{00000000-0005-0000-0000-000036240000}"/>
    <cellStyle name="20% - uthevingsfarge 1 3 5 2" xfId="14555" xr:uid="{00000000-0005-0000-0000-000037240000}"/>
    <cellStyle name="20% - uthevingsfarge 1 3 5 2 2" xfId="43455" xr:uid="{00000000-0005-0000-0000-000038240000}"/>
    <cellStyle name="20% - uthevingsfarge 1 3 5 3" xfId="14556" xr:uid="{00000000-0005-0000-0000-000039240000}"/>
    <cellStyle name="20% - uthevingsfarge 1 3 5 4" xfId="37431" xr:uid="{00000000-0005-0000-0000-00003A240000}"/>
    <cellStyle name="20% - uthevingsfarge 1 3 5 5" xfId="43456" xr:uid="{00000000-0005-0000-0000-00003B240000}"/>
    <cellStyle name="20% - uthevingsfarge 1 3 5 6" xfId="43457" xr:uid="{00000000-0005-0000-0000-00003C240000}"/>
    <cellStyle name="20% - uthevingsfarge 1 3 5_3. Chng in credit spreads" xfId="43458" xr:uid="{00000000-0005-0000-0000-00003D240000}"/>
    <cellStyle name="20% - uthevingsfarge 1 3 6" xfId="14557" xr:uid="{00000000-0005-0000-0000-00003E240000}"/>
    <cellStyle name="20% - uthevingsfarge 1 3 6 2" xfId="14558" xr:uid="{00000000-0005-0000-0000-00003F240000}"/>
    <cellStyle name="20% - uthevingsfarge 1 3 6 2 2" xfId="43459" xr:uid="{00000000-0005-0000-0000-000040240000}"/>
    <cellStyle name="20% - uthevingsfarge 1 3 6 3" xfId="14559" xr:uid="{00000000-0005-0000-0000-000041240000}"/>
    <cellStyle name="20% - uthevingsfarge 1 3 6 4" xfId="37432" xr:uid="{00000000-0005-0000-0000-000042240000}"/>
    <cellStyle name="20% - uthevingsfarge 1 3 6 5" xfId="43460" xr:uid="{00000000-0005-0000-0000-000043240000}"/>
    <cellStyle name="20% - uthevingsfarge 1 3 6 6" xfId="43461" xr:uid="{00000000-0005-0000-0000-000044240000}"/>
    <cellStyle name="20% - uthevingsfarge 1 3 6_3. Chng in credit spreads" xfId="43462" xr:uid="{00000000-0005-0000-0000-000045240000}"/>
    <cellStyle name="20% - uthevingsfarge 1 3 7" xfId="14560" xr:uid="{00000000-0005-0000-0000-000046240000}"/>
    <cellStyle name="20% - uthevingsfarge 1 3 7 2" xfId="14561" xr:uid="{00000000-0005-0000-0000-000047240000}"/>
    <cellStyle name="20% - uthevingsfarge 1 3 7 2 2" xfId="43463" xr:uid="{00000000-0005-0000-0000-000048240000}"/>
    <cellStyle name="20% - uthevingsfarge 1 3 7 3" xfId="43464" xr:uid="{00000000-0005-0000-0000-000049240000}"/>
    <cellStyle name="20% - uthevingsfarge 1 3 7_3. Chng in credit spreads" xfId="43465" xr:uid="{00000000-0005-0000-0000-00004A240000}"/>
    <cellStyle name="20% - uthevingsfarge 1 3 8" xfId="14562" xr:uid="{00000000-0005-0000-0000-00004B240000}"/>
    <cellStyle name="20% - uthevingsfarge 1 3 9" xfId="37423" xr:uid="{00000000-0005-0000-0000-00004C240000}"/>
    <cellStyle name="20% - uthevingsfarge 1 3_4 manuell" xfId="53813"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5" xr:uid="{00000000-0005-0000-0000-000051240000}"/>
    <cellStyle name="20% - uthevingsfarge 1 30 2 2_CC1" xfId="53814" xr:uid="{846E16FF-4A84-4131-A2A8-02EC81F51265}"/>
    <cellStyle name="20% - uthevingsfarge 1 30 2 3" xfId="37436" xr:uid="{00000000-0005-0000-0000-000052240000}"/>
    <cellStyle name="20% - uthevingsfarge 1 30 2 4" xfId="37437" xr:uid="{00000000-0005-0000-0000-000053240000}"/>
    <cellStyle name="20% - uthevingsfarge 1 30 2 5" xfId="37438" xr:uid="{00000000-0005-0000-0000-000054240000}"/>
    <cellStyle name="20% - uthevingsfarge 1 30 2 6" xfId="37434" xr:uid="{00000000-0005-0000-0000-000055240000}"/>
    <cellStyle name="20% - uthevingsfarge 1 30 2_4 manuell" xfId="53815" xr:uid="{3BD9E9B6-5D8F-463B-BC73-E30D3AB63EFF}"/>
    <cellStyle name="20% - uthevingsfarge 1 30 3" xfId="2645" xr:uid="{00000000-0005-0000-0000-000057240000}"/>
    <cellStyle name="20% - uthevingsfarge 1 30 3 2" xfId="37439" xr:uid="{00000000-0005-0000-0000-000058240000}"/>
    <cellStyle name="20% - uthevingsfarge 1 30 3_CC1" xfId="53816" xr:uid="{252E3EC6-F274-4342-B1B8-7E0D82EE7DC9}"/>
    <cellStyle name="20% - uthevingsfarge 1 30 4" xfId="37440" xr:uid="{00000000-0005-0000-0000-000059240000}"/>
    <cellStyle name="20% - uthevingsfarge 1 30 5" xfId="37441" xr:uid="{00000000-0005-0000-0000-00005A240000}"/>
    <cellStyle name="20% - uthevingsfarge 1 30 6" xfId="37442" xr:uid="{00000000-0005-0000-0000-00005B240000}"/>
    <cellStyle name="20% - uthevingsfarge 1 30 7" xfId="37433" xr:uid="{00000000-0005-0000-0000-00005C240000}"/>
    <cellStyle name="20% - uthevingsfarge 1 30_4 manuell" xfId="53817"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5" xr:uid="{00000000-0005-0000-0000-000061240000}"/>
    <cellStyle name="20% - uthevingsfarge 1 31 2 2_CC1" xfId="53818" xr:uid="{7AAF4D24-D39F-4090-AF16-1DA0C66E5844}"/>
    <cellStyle name="20% - uthevingsfarge 1 31 2 3" xfId="37446" xr:uid="{00000000-0005-0000-0000-000062240000}"/>
    <cellStyle name="20% - uthevingsfarge 1 31 2 4" xfId="37447" xr:uid="{00000000-0005-0000-0000-000063240000}"/>
    <cellStyle name="20% - uthevingsfarge 1 31 2 5" xfId="37448" xr:uid="{00000000-0005-0000-0000-000064240000}"/>
    <cellStyle name="20% - uthevingsfarge 1 31 2 6" xfId="37444" xr:uid="{00000000-0005-0000-0000-000065240000}"/>
    <cellStyle name="20% - uthevingsfarge 1 31 2_4 manuell" xfId="53819" xr:uid="{D6AEFC84-D010-4B40-8BAB-8E2E0373F7CB}"/>
    <cellStyle name="20% - uthevingsfarge 1 31 3" xfId="2649" xr:uid="{00000000-0005-0000-0000-000067240000}"/>
    <cellStyle name="20% - uthevingsfarge 1 31 3 2" xfId="37449" xr:uid="{00000000-0005-0000-0000-000068240000}"/>
    <cellStyle name="20% - uthevingsfarge 1 31 3_CC1" xfId="53820" xr:uid="{B77BF78B-8176-432D-8F44-A2E4B597CD81}"/>
    <cellStyle name="20% - uthevingsfarge 1 31 4" xfId="37450" xr:uid="{00000000-0005-0000-0000-000069240000}"/>
    <cellStyle name="20% - uthevingsfarge 1 31 5" xfId="37451" xr:uid="{00000000-0005-0000-0000-00006A240000}"/>
    <cellStyle name="20% - uthevingsfarge 1 31 6" xfId="37452" xr:uid="{00000000-0005-0000-0000-00006B240000}"/>
    <cellStyle name="20% - uthevingsfarge 1 31 7" xfId="37443" xr:uid="{00000000-0005-0000-0000-00006C240000}"/>
    <cellStyle name="20% - uthevingsfarge 1 31_4 manuell" xfId="53821"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5" xr:uid="{00000000-0005-0000-0000-000071240000}"/>
    <cellStyle name="20% - uthevingsfarge 1 32 2 2_CC1" xfId="53822" xr:uid="{AE129CCE-4578-415C-B522-F41F3EB2C566}"/>
    <cellStyle name="20% - uthevingsfarge 1 32 2 3" xfId="37456" xr:uid="{00000000-0005-0000-0000-000072240000}"/>
    <cellStyle name="20% - uthevingsfarge 1 32 2 4" xfId="37457" xr:uid="{00000000-0005-0000-0000-000073240000}"/>
    <cellStyle name="20% - uthevingsfarge 1 32 2 5" xfId="37458" xr:uid="{00000000-0005-0000-0000-000074240000}"/>
    <cellStyle name="20% - uthevingsfarge 1 32 2 6" xfId="37454" xr:uid="{00000000-0005-0000-0000-000075240000}"/>
    <cellStyle name="20% - uthevingsfarge 1 32 2_4 manuell" xfId="53823" xr:uid="{C00D53CE-DF56-47E4-B6B9-A7A09AC13197}"/>
    <cellStyle name="20% - uthevingsfarge 1 32 3" xfId="2653" xr:uid="{00000000-0005-0000-0000-000077240000}"/>
    <cellStyle name="20% - uthevingsfarge 1 32 3 2" xfId="37459" xr:uid="{00000000-0005-0000-0000-000078240000}"/>
    <cellStyle name="20% - uthevingsfarge 1 32 3_CC1" xfId="53824" xr:uid="{DAA7A599-FC78-4726-8820-96A7A22ADE2E}"/>
    <cellStyle name="20% - uthevingsfarge 1 32 4" xfId="37460" xr:uid="{00000000-0005-0000-0000-000079240000}"/>
    <cellStyle name="20% - uthevingsfarge 1 32 5" xfId="37461" xr:uid="{00000000-0005-0000-0000-00007A240000}"/>
    <cellStyle name="20% - uthevingsfarge 1 32 6" xfId="37462" xr:uid="{00000000-0005-0000-0000-00007B240000}"/>
    <cellStyle name="20% - uthevingsfarge 1 32 7" xfId="37453" xr:uid="{00000000-0005-0000-0000-00007C240000}"/>
    <cellStyle name="20% - uthevingsfarge 1 32_4 manuell" xfId="53825"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5" xr:uid="{00000000-0005-0000-0000-000081240000}"/>
    <cellStyle name="20% - uthevingsfarge 1 33 2 2_CC1" xfId="53826" xr:uid="{9F983027-AE47-427C-B4A5-A0DD725BCA10}"/>
    <cellStyle name="20% - uthevingsfarge 1 33 2 3" xfId="37466" xr:uid="{00000000-0005-0000-0000-000082240000}"/>
    <cellStyle name="20% - uthevingsfarge 1 33 2 4" xfId="37467" xr:uid="{00000000-0005-0000-0000-000083240000}"/>
    <cellStyle name="20% - uthevingsfarge 1 33 2 5" xfId="37468" xr:uid="{00000000-0005-0000-0000-000084240000}"/>
    <cellStyle name="20% - uthevingsfarge 1 33 2 6" xfId="37464" xr:uid="{00000000-0005-0000-0000-000085240000}"/>
    <cellStyle name="20% - uthevingsfarge 1 33 2_4 manuell" xfId="53827" xr:uid="{44F994A6-85F7-4825-9850-297EB8A093D9}"/>
    <cellStyle name="20% - uthevingsfarge 1 33 3" xfId="2657" xr:uid="{00000000-0005-0000-0000-000087240000}"/>
    <cellStyle name="20% - uthevingsfarge 1 33 3 2" xfId="37469" xr:uid="{00000000-0005-0000-0000-000088240000}"/>
    <cellStyle name="20% - uthevingsfarge 1 33 3_CC1" xfId="53828" xr:uid="{6D1B00A7-AFB8-4EB9-8021-C9D4427373C1}"/>
    <cellStyle name="20% - uthevingsfarge 1 33 4" xfId="37470" xr:uid="{00000000-0005-0000-0000-000089240000}"/>
    <cellStyle name="20% - uthevingsfarge 1 33 5" xfId="37471" xr:uid="{00000000-0005-0000-0000-00008A240000}"/>
    <cellStyle name="20% - uthevingsfarge 1 33 6" xfId="37472" xr:uid="{00000000-0005-0000-0000-00008B240000}"/>
    <cellStyle name="20% - uthevingsfarge 1 33 7" xfId="37463" xr:uid="{00000000-0005-0000-0000-00008C240000}"/>
    <cellStyle name="20% - uthevingsfarge 1 33_4 manuell" xfId="53829"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5" xr:uid="{00000000-0005-0000-0000-000091240000}"/>
    <cellStyle name="20% - uthevingsfarge 1 34 2 2_CC1" xfId="53830" xr:uid="{422C2BBF-CF9C-45B7-B6CE-EB6EB0CFB79C}"/>
    <cellStyle name="20% - uthevingsfarge 1 34 2 3" xfId="37476" xr:uid="{00000000-0005-0000-0000-000092240000}"/>
    <cellStyle name="20% - uthevingsfarge 1 34 2 4" xfId="37477" xr:uid="{00000000-0005-0000-0000-000093240000}"/>
    <cellStyle name="20% - uthevingsfarge 1 34 2 5" xfId="37478" xr:uid="{00000000-0005-0000-0000-000094240000}"/>
    <cellStyle name="20% - uthevingsfarge 1 34 2 6" xfId="37474" xr:uid="{00000000-0005-0000-0000-000095240000}"/>
    <cellStyle name="20% - uthevingsfarge 1 34 2_4 manuell" xfId="53831" xr:uid="{5ADB35F6-AA4F-4659-9527-4C34065D927A}"/>
    <cellStyle name="20% - uthevingsfarge 1 34 3" xfId="2661" xr:uid="{00000000-0005-0000-0000-000097240000}"/>
    <cellStyle name="20% - uthevingsfarge 1 34 3 2" xfId="37479" xr:uid="{00000000-0005-0000-0000-000098240000}"/>
    <cellStyle name="20% - uthevingsfarge 1 34 3_CC1" xfId="53832" xr:uid="{F658A2F4-C8C7-4A0E-AC9D-91F1F02A48D7}"/>
    <cellStyle name="20% - uthevingsfarge 1 34 4" xfId="37480" xr:uid="{00000000-0005-0000-0000-000099240000}"/>
    <cellStyle name="20% - uthevingsfarge 1 34 5" xfId="37481" xr:uid="{00000000-0005-0000-0000-00009A240000}"/>
    <cellStyle name="20% - uthevingsfarge 1 34 6" xfId="37482" xr:uid="{00000000-0005-0000-0000-00009B240000}"/>
    <cellStyle name="20% - uthevingsfarge 1 34 7" xfId="37473" xr:uid="{00000000-0005-0000-0000-00009C240000}"/>
    <cellStyle name="20% - uthevingsfarge 1 34_4 manuell" xfId="53833"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5" xr:uid="{00000000-0005-0000-0000-0000A1240000}"/>
    <cellStyle name="20% - uthevingsfarge 1 35 2 2_CC1" xfId="53834" xr:uid="{E6F37DBA-4ECA-4AEA-A864-412B0F5E618C}"/>
    <cellStyle name="20% - uthevingsfarge 1 35 2 3" xfId="37486" xr:uid="{00000000-0005-0000-0000-0000A2240000}"/>
    <cellStyle name="20% - uthevingsfarge 1 35 2 4" xfId="37487" xr:uid="{00000000-0005-0000-0000-0000A3240000}"/>
    <cellStyle name="20% - uthevingsfarge 1 35 2 5" xfId="37488" xr:uid="{00000000-0005-0000-0000-0000A4240000}"/>
    <cellStyle name="20% - uthevingsfarge 1 35 2 6" xfId="37484" xr:uid="{00000000-0005-0000-0000-0000A5240000}"/>
    <cellStyle name="20% - uthevingsfarge 1 35 2_4 manuell" xfId="53835" xr:uid="{32CED136-7138-4FEC-BC7E-008FF6F26BCB}"/>
    <cellStyle name="20% - uthevingsfarge 1 35 3" xfId="2665" xr:uid="{00000000-0005-0000-0000-0000A7240000}"/>
    <cellStyle name="20% - uthevingsfarge 1 35 3 2" xfId="37489" xr:uid="{00000000-0005-0000-0000-0000A8240000}"/>
    <cellStyle name="20% - uthevingsfarge 1 35 3_CC1" xfId="53836" xr:uid="{ADEEFC30-C2B3-4A3E-B95E-6102436D964C}"/>
    <cellStyle name="20% - uthevingsfarge 1 35 4" xfId="37490" xr:uid="{00000000-0005-0000-0000-0000A9240000}"/>
    <cellStyle name="20% - uthevingsfarge 1 35 5" xfId="37491" xr:uid="{00000000-0005-0000-0000-0000AA240000}"/>
    <cellStyle name="20% - uthevingsfarge 1 35 6" xfId="37492" xr:uid="{00000000-0005-0000-0000-0000AB240000}"/>
    <cellStyle name="20% - uthevingsfarge 1 35 7" xfId="37483" xr:uid="{00000000-0005-0000-0000-0000AC240000}"/>
    <cellStyle name="20% - uthevingsfarge 1 35_4 manuell" xfId="53837"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5" xr:uid="{00000000-0005-0000-0000-0000B1240000}"/>
    <cellStyle name="20% - uthevingsfarge 1 36 2 2_CC1" xfId="53838" xr:uid="{2468E3DF-91C3-44F3-A4D6-259770DEDF4C}"/>
    <cellStyle name="20% - uthevingsfarge 1 36 2 3" xfId="37496" xr:uid="{00000000-0005-0000-0000-0000B2240000}"/>
    <cellStyle name="20% - uthevingsfarge 1 36 2 4" xfId="37497" xr:uid="{00000000-0005-0000-0000-0000B3240000}"/>
    <cellStyle name="20% - uthevingsfarge 1 36 2 5" xfId="37498" xr:uid="{00000000-0005-0000-0000-0000B4240000}"/>
    <cellStyle name="20% - uthevingsfarge 1 36 2 6" xfId="37494" xr:uid="{00000000-0005-0000-0000-0000B5240000}"/>
    <cellStyle name="20% - uthevingsfarge 1 36 2_4 manuell" xfId="53839" xr:uid="{B81360E8-1D43-49A4-9AA2-7292437D6A61}"/>
    <cellStyle name="20% - uthevingsfarge 1 36 3" xfId="2669" xr:uid="{00000000-0005-0000-0000-0000B7240000}"/>
    <cellStyle name="20% - uthevingsfarge 1 36 3 2" xfId="37499" xr:uid="{00000000-0005-0000-0000-0000B8240000}"/>
    <cellStyle name="20% - uthevingsfarge 1 36 3_CC1" xfId="53840" xr:uid="{925578AD-04C0-465F-AFE2-CF1D0F3185B4}"/>
    <cellStyle name="20% - uthevingsfarge 1 36 4" xfId="37500" xr:uid="{00000000-0005-0000-0000-0000B9240000}"/>
    <cellStyle name="20% - uthevingsfarge 1 36 5" xfId="37501" xr:uid="{00000000-0005-0000-0000-0000BA240000}"/>
    <cellStyle name="20% - uthevingsfarge 1 36 6" xfId="37502" xr:uid="{00000000-0005-0000-0000-0000BB240000}"/>
    <cellStyle name="20% - uthevingsfarge 1 36 7" xfId="37493" xr:uid="{00000000-0005-0000-0000-0000BC240000}"/>
    <cellStyle name="20% - uthevingsfarge 1 36_4 manuell" xfId="53841"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5" xr:uid="{00000000-0005-0000-0000-0000C1240000}"/>
    <cellStyle name="20% - uthevingsfarge 1 37 2 2_CC1" xfId="53842" xr:uid="{502CCC14-2F06-46B5-8F66-CAF4EA76181C}"/>
    <cellStyle name="20% - uthevingsfarge 1 37 2 3" xfId="37506" xr:uid="{00000000-0005-0000-0000-0000C2240000}"/>
    <cellStyle name="20% - uthevingsfarge 1 37 2 4" xfId="37507" xr:uid="{00000000-0005-0000-0000-0000C3240000}"/>
    <cellStyle name="20% - uthevingsfarge 1 37 2 5" xfId="37508" xr:uid="{00000000-0005-0000-0000-0000C4240000}"/>
    <cellStyle name="20% - uthevingsfarge 1 37 2 6" xfId="37504" xr:uid="{00000000-0005-0000-0000-0000C5240000}"/>
    <cellStyle name="20% - uthevingsfarge 1 37 2_4 manuell" xfId="53843" xr:uid="{647D8F48-D3E7-4CF9-AE0D-D056CA3741C0}"/>
    <cellStyle name="20% - uthevingsfarge 1 37 3" xfId="2673" xr:uid="{00000000-0005-0000-0000-0000C7240000}"/>
    <cellStyle name="20% - uthevingsfarge 1 37 3 2" xfId="37509" xr:uid="{00000000-0005-0000-0000-0000C8240000}"/>
    <cellStyle name="20% - uthevingsfarge 1 37 3_CC1" xfId="53844" xr:uid="{C8B0C423-8CD1-4913-9614-C63D425CAC09}"/>
    <cellStyle name="20% - uthevingsfarge 1 37 4" xfId="37510" xr:uid="{00000000-0005-0000-0000-0000C9240000}"/>
    <cellStyle name="20% - uthevingsfarge 1 37 5" xfId="37511" xr:uid="{00000000-0005-0000-0000-0000CA240000}"/>
    <cellStyle name="20% - uthevingsfarge 1 37 6" xfId="37512" xr:uid="{00000000-0005-0000-0000-0000CB240000}"/>
    <cellStyle name="20% - uthevingsfarge 1 37 7" xfId="37503" xr:uid="{00000000-0005-0000-0000-0000CC240000}"/>
    <cellStyle name="20% - uthevingsfarge 1 37_4 manuell" xfId="53845"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5" xr:uid="{00000000-0005-0000-0000-0000D1240000}"/>
    <cellStyle name="20% - uthevingsfarge 1 38 2 2_CC1" xfId="53846" xr:uid="{29A76AC5-1572-4425-85C4-7243B412C1E5}"/>
    <cellStyle name="20% - uthevingsfarge 1 38 2 3" xfId="37516" xr:uid="{00000000-0005-0000-0000-0000D2240000}"/>
    <cellStyle name="20% - uthevingsfarge 1 38 2 4" xfId="37517" xr:uid="{00000000-0005-0000-0000-0000D3240000}"/>
    <cellStyle name="20% - uthevingsfarge 1 38 2 5" xfId="37518" xr:uid="{00000000-0005-0000-0000-0000D4240000}"/>
    <cellStyle name="20% - uthevingsfarge 1 38 2 6" xfId="37514" xr:uid="{00000000-0005-0000-0000-0000D5240000}"/>
    <cellStyle name="20% - uthevingsfarge 1 38 2_4 manuell" xfId="53847" xr:uid="{FCB2994B-ACAF-4ADA-80D7-9D350CF694FD}"/>
    <cellStyle name="20% - uthevingsfarge 1 38 3" xfId="2677" xr:uid="{00000000-0005-0000-0000-0000D7240000}"/>
    <cellStyle name="20% - uthevingsfarge 1 38 3 2" xfId="37519" xr:uid="{00000000-0005-0000-0000-0000D8240000}"/>
    <cellStyle name="20% - uthevingsfarge 1 38 3_CC1" xfId="53848" xr:uid="{1E513293-9332-4F40-B59C-898A723EC67D}"/>
    <cellStyle name="20% - uthevingsfarge 1 38 4" xfId="37520" xr:uid="{00000000-0005-0000-0000-0000D9240000}"/>
    <cellStyle name="20% - uthevingsfarge 1 38 5" xfId="37521" xr:uid="{00000000-0005-0000-0000-0000DA240000}"/>
    <cellStyle name="20% - uthevingsfarge 1 38 6" xfId="37522" xr:uid="{00000000-0005-0000-0000-0000DB240000}"/>
    <cellStyle name="20% - uthevingsfarge 1 38 7" xfId="37513" xr:uid="{00000000-0005-0000-0000-0000DC240000}"/>
    <cellStyle name="20% - uthevingsfarge 1 38_4 manuell" xfId="53849"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5" xr:uid="{00000000-0005-0000-0000-0000E1240000}"/>
    <cellStyle name="20% - uthevingsfarge 1 39 2 2_CC1" xfId="53850" xr:uid="{7F545F7C-C654-4C54-AAF8-B63BFA67FDBA}"/>
    <cellStyle name="20% - uthevingsfarge 1 39 2 3" xfId="37526" xr:uid="{00000000-0005-0000-0000-0000E2240000}"/>
    <cellStyle name="20% - uthevingsfarge 1 39 2 4" xfId="37527" xr:uid="{00000000-0005-0000-0000-0000E3240000}"/>
    <cellStyle name="20% - uthevingsfarge 1 39 2 5" xfId="37528" xr:uid="{00000000-0005-0000-0000-0000E4240000}"/>
    <cellStyle name="20% - uthevingsfarge 1 39 2 6" xfId="37524" xr:uid="{00000000-0005-0000-0000-0000E5240000}"/>
    <cellStyle name="20% - uthevingsfarge 1 39 2_4 manuell" xfId="53851" xr:uid="{44EB3B16-8162-496B-90E7-8A3EE7A99852}"/>
    <cellStyle name="20% - uthevingsfarge 1 39 3" xfId="2681" xr:uid="{00000000-0005-0000-0000-0000E7240000}"/>
    <cellStyle name="20% - uthevingsfarge 1 39 3 2" xfId="37529" xr:uid="{00000000-0005-0000-0000-0000E8240000}"/>
    <cellStyle name="20% - uthevingsfarge 1 39 3_CC1" xfId="53852" xr:uid="{E8D5A342-1C61-43AF-83F7-8394F3646F26}"/>
    <cellStyle name="20% - uthevingsfarge 1 39 4" xfId="37530" xr:uid="{00000000-0005-0000-0000-0000E9240000}"/>
    <cellStyle name="20% - uthevingsfarge 1 39 5" xfId="37531" xr:uid="{00000000-0005-0000-0000-0000EA240000}"/>
    <cellStyle name="20% - uthevingsfarge 1 39 6" xfId="37532" xr:uid="{00000000-0005-0000-0000-0000EB240000}"/>
    <cellStyle name="20% - uthevingsfarge 1 39 7" xfId="37523" xr:uid="{00000000-0005-0000-0000-0000EC240000}"/>
    <cellStyle name="20% - uthevingsfarge 1 39_4 manuell" xfId="53853" xr:uid="{6F7912C7-4183-4518-AE50-64E2EF2E6C9E}"/>
    <cellStyle name="20% - uthevingsfarge 1 4" xfId="2682" xr:uid="{00000000-0005-0000-0000-0000EE240000}"/>
    <cellStyle name="20% - uthevingsfarge 1 4 10" xfId="43466"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7" xr:uid="{00000000-0005-0000-0000-0000F3240000}"/>
    <cellStyle name="20% - uthevingsfarge 1 4 2 2 3" xfId="37535" xr:uid="{00000000-0005-0000-0000-0000F4240000}"/>
    <cellStyle name="20% - uthevingsfarge 1 4 2 2_3. Chng in credit spreads" xfId="43468" xr:uid="{00000000-0005-0000-0000-0000F5240000}"/>
    <cellStyle name="20% - uthevingsfarge 1 4 2 3" xfId="14564" xr:uid="{00000000-0005-0000-0000-0000F6240000}"/>
    <cellStyle name="20% - uthevingsfarge 1 4 2 3 2" xfId="37536" xr:uid="{00000000-0005-0000-0000-0000F7240000}"/>
    <cellStyle name="20% - uthevingsfarge 1 4 2 3 2 2" xfId="43469" xr:uid="{00000000-0005-0000-0000-0000F8240000}"/>
    <cellStyle name="20% - uthevingsfarge 1 4 2 3 3" xfId="43470" xr:uid="{00000000-0005-0000-0000-0000F9240000}"/>
    <cellStyle name="20% - uthevingsfarge 1 4 2 3_3. Chng in credit spreads" xfId="43471" xr:uid="{00000000-0005-0000-0000-0000FA240000}"/>
    <cellStyle name="20% - uthevingsfarge 1 4 2 4" xfId="37537" xr:uid="{00000000-0005-0000-0000-0000FB240000}"/>
    <cellStyle name="20% - uthevingsfarge 1 4 2 4 2" xfId="43472" xr:uid="{00000000-0005-0000-0000-0000FC240000}"/>
    <cellStyle name="20% - uthevingsfarge 1 4 2 5" xfId="37538" xr:uid="{00000000-0005-0000-0000-0000FD240000}"/>
    <cellStyle name="20% - uthevingsfarge 1 4 2 6" xfId="37534" xr:uid="{00000000-0005-0000-0000-0000FE240000}"/>
    <cellStyle name="20% - uthevingsfarge 1 4 2 7" xfId="43473" xr:uid="{00000000-0005-0000-0000-0000FF240000}"/>
    <cellStyle name="20% - uthevingsfarge 1 4 2 8" xfId="43474" xr:uid="{00000000-0005-0000-0000-000000250000}"/>
    <cellStyle name="20% - uthevingsfarge 1 4 2_3. Chng in credit spreads" xfId="43475" xr:uid="{00000000-0005-0000-0000-000001250000}"/>
    <cellStyle name="20% - uthevingsfarge 1 4 3" xfId="2685" xr:uid="{00000000-0005-0000-0000-000002250000}"/>
    <cellStyle name="20% - uthevingsfarge 1 4 3 2" xfId="14565" xr:uid="{00000000-0005-0000-0000-000003250000}"/>
    <cellStyle name="20% - uthevingsfarge 1 4 3 2 2" xfId="43476" xr:uid="{00000000-0005-0000-0000-000004250000}"/>
    <cellStyle name="20% - uthevingsfarge 1 4 3 3" xfId="14566" xr:uid="{00000000-0005-0000-0000-000005250000}"/>
    <cellStyle name="20% - uthevingsfarge 1 4 3 4" xfId="37539" xr:uid="{00000000-0005-0000-0000-000006250000}"/>
    <cellStyle name="20% - uthevingsfarge 1 4 3 5" xfId="43477" xr:uid="{00000000-0005-0000-0000-000007250000}"/>
    <cellStyle name="20% - uthevingsfarge 1 4 3 6" xfId="43478" xr:uid="{00000000-0005-0000-0000-000008250000}"/>
    <cellStyle name="20% - uthevingsfarge 1 4 3_3. Chng in credit spreads" xfId="43479" xr:uid="{00000000-0005-0000-0000-000009250000}"/>
    <cellStyle name="20% - uthevingsfarge 1 4 4" xfId="14567" xr:uid="{00000000-0005-0000-0000-00000A250000}"/>
    <cellStyle name="20% - uthevingsfarge 1 4 4 2" xfId="14568" xr:uid="{00000000-0005-0000-0000-00000B250000}"/>
    <cellStyle name="20% - uthevingsfarge 1 4 4 2 2" xfId="43480" xr:uid="{00000000-0005-0000-0000-00000C250000}"/>
    <cellStyle name="20% - uthevingsfarge 1 4 4 3" xfId="14569" xr:uid="{00000000-0005-0000-0000-00000D250000}"/>
    <cellStyle name="20% - uthevingsfarge 1 4 4 4" xfId="37540" xr:uid="{00000000-0005-0000-0000-00000E250000}"/>
    <cellStyle name="20% - uthevingsfarge 1 4 4 5" xfId="43481" xr:uid="{00000000-0005-0000-0000-00000F250000}"/>
    <cellStyle name="20% - uthevingsfarge 1 4 4 6" xfId="43482" xr:uid="{00000000-0005-0000-0000-000010250000}"/>
    <cellStyle name="20% - uthevingsfarge 1 4 4_3. Chng in credit spreads" xfId="43483"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1" xr:uid="{00000000-0005-0000-0000-000015250000}"/>
    <cellStyle name="20% - uthevingsfarge 1 4 5 5" xfId="43484" xr:uid="{00000000-0005-0000-0000-000016250000}"/>
    <cellStyle name="20% - uthevingsfarge 1 4 5 6" xfId="43485"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2" xr:uid="{00000000-0005-0000-0000-00001B250000}"/>
    <cellStyle name="20% - uthevingsfarge 1 4 6_AVA DVA EL" xfId="14576" xr:uid="{00000000-0005-0000-0000-00001C250000}"/>
    <cellStyle name="20% - uthevingsfarge 1 4 7" xfId="14577" xr:uid="{00000000-0005-0000-0000-00001D250000}"/>
    <cellStyle name="20% - uthevingsfarge 1 4 8" xfId="37533" xr:uid="{00000000-0005-0000-0000-00001E250000}"/>
    <cellStyle name="20% - uthevingsfarge 1 4 9" xfId="43486" xr:uid="{00000000-0005-0000-0000-00001F250000}"/>
    <cellStyle name="20% - uthevingsfarge 1 4_3. Chng in credit spreads" xfId="43487"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5" xr:uid="{00000000-0005-0000-0000-000024250000}"/>
    <cellStyle name="20% - uthevingsfarge 1 40 2 2_CC1" xfId="53854" xr:uid="{8F298426-D958-4DFB-A648-9ECAA584BBB4}"/>
    <cellStyle name="20% - uthevingsfarge 1 40 2 3" xfId="37546" xr:uid="{00000000-0005-0000-0000-000025250000}"/>
    <cellStyle name="20% - uthevingsfarge 1 40 2 4" xfId="37547" xr:uid="{00000000-0005-0000-0000-000026250000}"/>
    <cellStyle name="20% - uthevingsfarge 1 40 2 5" xfId="37548" xr:uid="{00000000-0005-0000-0000-000027250000}"/>
    <cellStyle name="20% - uthevingsfarge 1 40 2 6" xfId="37544" xr:uid="{00000000-0005-0000-0000-000028250000}"/>
    <cellStyle name="20% - uthevingsfarge 1 40 2_4 manuell" xfId="53855" xr:uid="{54E37738-E782-42A3-9D10-4853DBA7154A}"/>
    <cellStyle name="20% - uthevingsfarge 1 40 3" xfId="2689" xr:uid="{00000000-0005-0000-0000-00002A250000}"/>
    <cellStyle name="20% - uthevingsfarge 1 40 3 2" xfId="37549" xr:uid="{00000000-0005-0000-0000-00002B250000}"/>
    <cellStyle name="20% - uthevingsfarge 1 40 3_CC1" xfId="53856" xr:uid="{4646A90A-BE4D-40BE-8E1C-A26EF7C05630}"/>
    <cellStyle name="20% - uthevingsfarge 1 40 4" xfId="37550" xr:uid="{00000000-0005-0000-0000-00002C250000}"/>
    <cellStyle name="20% - uthevingsfarge 1 40 5" xfId="37551" xr:uid="{00000000-0005-0000-0000-00002D250000}"/>
    <cellStyle name="20% - uthevingsfarge 1 40 6" xfId="37552" xr:uid="{00000000-0005-0000-0000-00002E250000}"/>
    <cellStyle name="20% - uthevingsfarge 1 40 7" xfId="37543" xr:uid="{00000000-0005-0000-0000-00002F250000}"/>
    <cellStyle name="20% - uthevingsfarge 1 40_4 manuell" xfId="53857"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5" xr:uid="{00000000-0005-0000-0000-000034250000}"/>
    <cellStyle name="20% - uthevingsfarge 1 41 2 2_CC1" xfId="53858" xr:uid="{3AE4AE47-9872-4926-9A6A-1320378B17E3}"/>
    <cellStyle name="20% - uthevingsfarge 1 41 2 3" xfId="37556" xr:uid="{00000000-0005-0000-0000-000035250000}"/>
    <cellStyle name="20% - uthevingsfarge 1 41 2 4" xfId="37557" xr:uid="{00000000-0005-0000-0000-000036250000}"/>
    <cellStyle name="20% - uthevingsfarge 1 41 2 5" xfId="37558" xr:uid="{00000000-0005-0000-0000-000037250000}"/>
    <cellStyle name="20% - uthevingsfarge 1 41 2 6" xfId="37554" xr:uid="{00000000-0005-0000-0000-000038250000}"/>
    <cellStyle name="20% - uthevingsfarge 1 41 2_4 manuell" xfId="53859" xr:uid="{F753D3F9-AFDC-418D-A394-3DF727181943}"/>
    <cellStyle name="20% - uthevingsfarge 1 41 3" xfId="2693" xr:uid="{00000000-0005-0000-0000-00003A250000}"/>
    <cellStyle name="20% - uthevingsfarge 1 41 3 2" xfId="37559" xr:uid="{00000000-0005-0000-0000-00003B250000}"/>
    <cellStyle name="20% - uthevingsfarge 1 41 3_CC1" xfId="53860" xr:uid="{124527AE-23C8-4387-8859-DC5D6CE6A238}"/>
    <cellStyle name="20% - uthevingsfarge 1 41 4" xfId="37560" xr:uid="{00000000-0005-0000-0000-00003C250000}"/>
    <cellStyle name="20% - uthevingsfarge 1 41 5" xfId="37561" xr:uid="{00000000-0005-0000-0000-00003D250000}"/>
    <cellStyle name="20% - uthevingsfarge 1 41 6" xfId="37562" xr:uid="{00000000-0005-0000-0000-00003E250000}"/>
    <cellStyle name="20% - uthevingsfarge 1 41 7" xfId="37553" xr:uid="{00000000-0005-0000-0000-00003F250000}"/>
    <cellStyle name="20% - uthevingsfarge 1 41_4 manuell" xfId="53861"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5" xr:uid="{00000000-0005-0000-0000-000044250000}"/>
    <cellStyle name="20% - uthevingsfarge 1 42 2 2_CC1" xfId="53862" xr:uid="{4611171F-A0C2-451B-8EC3-23D442332D92}"/>
    <cellStyle name="20% - uthevingsfarge 1 42 2 3" xfId="37566" xr:uid="{00000000-0005-0000-0000-000045250000}"/>
    <cellStyle name="20% - uthevingsfarge 1 42 2 4" xfId="37567" xr:uid="{00000000-0005-0000-0000-000046250000}"/>
    <cellStyle name="20% - uthevingsfarge 1 42 2 5" xfId="37568" xr:uid="{00000000-0005-0000-0000-000047250000}"/>
    <cellStyle name="20% - uthevingsfarge 1 42 2 6" xfId="37564" xr:uid="{00000000-0005-0000-0000-000048250000}"/>
    <cellStyle name="20% - uthevingsfarge 1 42 2_4 manuell" xfId="53863" xr:uid="{44677BA7-B67E-4139-8753-D9958E7AE626}"/>
    <cellStyle name="20% - uthevingsfarge 1 42 3" xfId="2697" xr:uid="{00000000-0005-0000-0000-00004A250000}"/>
    <cellStyle name="20% - uthevingsfarge 1 42 3 2" xfId="37569" xr:uid="{00000000-0005-0000-0000-00004B250000}"/>
    <cellStyle name="20% - uthevingsfarge 1 42 3_CC1" xfId="53864" xr:uid="{2D413B7B-AB32-4F8C-8F6F-82A7C5F62D71}"/>
    <cellStyle name="20% - uthevingsfarge 1 42 4" xfId="37570" xr:uid="{00000000-0005-0000-0000-00004C250000}"/>
    <cellStyle name="20% - uthevingsfarge 1 42 5" xfId="37571" xr:uid="{00000000-0005-0000-0000-00004D250000}"/>
    <cellStyle name="20% - uthevingsfarge 1 42 6" xfId="37572" xr:uid="{00000000-0005-0000-0000-00004E250000}"/>
    <cellStyle name="20% - uthevingsfarge 1 42 7" xfId="37563" xr:uid="{00000000-0005-0000-0000-00004F250000}"/>
    <cellStyle name="20% - uthevingsfarge 1 42_4 manuell" xfId="53865"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5" xr:uid="{00000000-0005-0000-0000-000054250000}"/>
    <cellStyle name="20% - uthevingsfarge 1 43 2 2_CC1" xfId="53866" xr:uid="{0A81CD52-EE43-4BDB-94F7-DBA5A2265E89}"/>
    <cellStyle name="20% - uthevingsfarge 1 43 2 3" xfId="37576" xr:uid="{00000000-0005-0000-0000-000055250000}"/>
    <cellStyle name="20% - uthevingsfarge 1 43 2 4" xfId="37577" xr:uid="{00000000-0005-0000-0000-000056250000}"/>
    <cellStyle name="20% - uthevingsfarge 1 43 2 5" xfId="37578" xr:uid="{00000000-0005-0000-0000-000057250000}"/>
    <cellStyle name="20% - uthevingsfarge 1 43 2 6" xfId="37574" xr:uid="{00000000-0005-0000-0000-000058250000}"/>
    <cellStyle name="20% - uthevingsfarge 1 43 2_4 manuell" xfId="53867" xr:uid="{551DAE9C-0304-480F-92A9-4A2233CDA0E9}"/>
    <cellStyle name="20% - uthevingsfarge 1 43 3" xfId="2701" xr:uid="{00000000-0005-0000-0000-00005A250000}"/>
    <cellStyle name="20% - uthevingsfarge 1 43 3 2" xfId="37579" xr:uid="{00000000-0005-0000-0000-00005B250000}"/>
    <cellStyle name="20% - uthevingsfarge 1 43 3_CC1" xfId="53868" xr:uid="{E57D7203-71A3-4256-B7D0-8690804FE316}"/>
    <cellStyle name="20% - uthevingsfarge 1 43 4" xfId="37580" xr:uid="{00000000-0005-0000-0000-00005C250000}"/>
    <cellStyle name="20% - uthevingsfarge 1 43 5" xfId="37581" xr:uid="{00000000-0005-0000-0000-00005D250000}"/>
    <cellStyle name="20% - uthevingsfarge 1 43 6" xfId="37582" xr:uid="{00000000-0005-0000-0000-00005E250000}"/>
    <cellStyle name="20% - uthevingsfarge 1 43 7" xfId="37573" xr:uid="{00000000-0005-0000-0000-00005F250000}"/>
    <cellStyle name="20% - uthevingsfarge 1 43_4 manuell" xfId="53869"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5" xr:uid="{00000000-0005-0000-0000-000064250000}"/>
    <cellStyle name="20% - uthevingsfarge 1 44 2 2_CC1" xfId="53870" xr:uid="{55FE0D46-93A4-48CF-B416-6AFC9FBAD983}"/>
    <cellStyle name="20% - uthevingsfarge 1 44 2 3" xfId="37586" xr:uid="{00000000-0005-0000-0000-000065250000}"/>
    <cellStyle name="20% - uthevingsfarge 1 44 2 4" xfId="37587" xr:uid="{00000000-0005-0000-0000-000066250000}"/>
    <cellStyle name="20% - uthevingsfarge 1 44 2 5" xfId="37588" xr:uid="{00000000-0005-0000-0000-000067250000}"/>
    <cellStyle name="20% - uthevingsfarge 1 44 2 6" xfId="37584" xr:uid="{00000000-0005-0000-0000-000068250000}"/>
    <cellStyle name="20% - uthevingsfarge 1 44 2_4 manuell" xfId="53871" xr:uid="{84008472-6094-4CDD-AC29-D98737E0BF1E}"/>
    <cellStyle name="20% - uthevingsfarge 1 44 3" xfId="2705" xr:uid="{00000000-0005-0000-0000-00006A250000}"/>
    <cellStyle name="20% - uthevingsfarge 1 44 3 2" xfId="37589" xr:uid="{00000000-0005-0000-0000-00006B250000}"/>
    <cellStyle name="20% - uthevingsfarge 1 44 3_CC1" xfId="53872" xr:uid="{EA452726-A1F8-493A-A277-D1D4B38ADC04}"/>
    <cellStyle name="20% - uthevingsfarge 1 44 4" xfId="37590" xr:uid="{00000000-0005-0000-0000-00006C250000}"/>
    <cellStyle name="20% - uthevingsfarge 1 44 5" xfId="37591" xr:uid="{00000000-0005-0000-0000-00006D250000}"/>
    <cellStyle name="20% - uthevingsfarge 1 44 6" xfId="37592" xr:uid="{00000000-0005-0000-0000-00006E250000}"/>
    <cellStyle name="20% - uthevingsfarge 1 44 7" xfId="37583" xr:uid="{00000000-0005-0000-0000-00006F250000}"/>
    <cellStyle name="20% - uthevingsfarge 1 44_4 manuell" xfId="53873"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5" xr:uid="{00000000-0005-0000-0000-000074250000}"/>
    <cellStyle name="20% - uthevingsfarge 1 45 2 2_CC1" xfId="53874" xr:uid="{2F879B6D-BBA5-457E-8753-BB17805AAFC6}"/>
    <cellStyle name="20% - uthevingsfarge 1 45 2 3" xfId="37596" xr:uid="{00000000-0005-0000-0000-000075250000}"/>
    <cellStyle name="20% - uthevingsfarge 1 45 2 4" xfId="37597" xr:uid="{00000000-0005-0000-0000-000076250000}"/>
    <cellStyle name="20% - uthevingsfarge 1 45 2 5" xfId="37598" xr:uid="{00000000-0005-0000-0000-000077250000}"/>
    <cellStyle name="20% - uthevingsfarge 1 45 2 6" xfId="37594" xr:uid="{00000000-0005-0000-0000-000078250000}"/>
    <cellStyle name="20% - uthevingsfarge 1 45 2_4 manuell" xfId="53875" xr:uid="{640741A6-3045-4C94-9C7B-86C4C754B369}"/>
    <cellStyle name="20% - uthevingsfarge 1 45 3" xfId="2709" xr:uid="{00000000-0005-0000-0000-00007A250000}"/>
    <cellStyle name="20% - uthevingsfarge 1 45 3 2" xfId="37599" xr:uid="{00000000-0005-0000-0000-00007B250000}"/>
    <cellStyle name="20% - uthevingsfarge 1 45 3_CC1" xfId="53876" xr:uid="{CE7F5F68-D6B3-4030-930F-9C38C95BD1DB}"/>
    <cellStyle name="20% - uthevingsfarge 1 45 4" xfId="37600" xr:uid="{00000000-0005-0000-0000-00007C250000}"/>
    <cellStyle name="20% - uthevingsfarge 1 45 5" xfId="37601" xr:uid="{00000000-0005-0000-0000-00007D250000}"/>
    <cellStyle name="20% - uthevingsfarge 1 45 6" xfId="37602" xr:uid="{00000000-0005-0000-0000-00007E250000}"/>
    <cellStyle name="20% - uthevingsfarge 1 45 7" xfId="37593" xr:uid="{00000000-0005-0000-0000-00007F250000}"/>
    <cellStyle name="20% - uthevingsfarge 1 45_4 manuell" xfId="53877"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5" xr:uid="{00000000-0005-0000-0000-000084250000}"/>
    <cellStyle name="20% - uthevingsfarge 1 46 2 2_CC1" xfId="53878" xr:uid="{1F1B50C9-AEA3-45AB-9874-7FB146610916}"/>
    <cellStyle name="20% - uthevingsfarge 1 46 2 3" xfId="37606" xr:uid="{00000000-0005-0000-0000-000085250000}"/>
    <cellStyle name="20% - uthevingsfarge 1 46 2 4" xfId="37607" xr:uid="{00000000-0005-0000-0000-000086250000}"/>
    <cellStyle name="20% - uthevingsfarge 1 46 2 5" xfId="37608" xr:uid="{00000000-0005-0000-0000-000087250000}"/>
    <cellStyle name="20% - uthevingsfarge 1 46 2 6" xfId="37604" xr:uid="{00000000-0005-0000-0000-000088250000}"/>
    <cellStyle name="20% - uthevingsfarge 1 46 2_4 manuell" xfId="53879" xr:uid="{643A6204-5236-403F-A213-73D46CB7F92D}"/>
    <cellStyle name="20% - uthevingsfarge 1 46 3" xfId="2713" xr:uid="{00000000-0005-0000-0000-00008A250000}"/>
    <cellStyle name="20% - uthevingsfarge 1 46 3 2" xfId="37609" xr:uid="{00000000-0005-0000-0000-00008B250000}"/>
    <cellStyle name="20% - uthevingsfarge 1 46 3_CC1" xfId="53880" xr:uid="{3A293F46-6724-497D-81DF-84EAAF1C99ED}"/>
    <cellStyle name="20% - uthevingsfarge 1 46 4" xfId="37610" xr:uid="{00000000-0005-0000-0000-00008C250000}"/>
    <cellStyle name="20% - uthevingsfarge 1 46 5" xfId="37611" xr:uid="{00000000-0005-0000-0000-00008D250000}"/>
    <cellStyle name="20% - uthevingsfarge 1 46 6" xfId="37612" xr:uid="{00000000-0005-0000-0000-00008E250000}"/>
    <cellStyle name="20% - uthevingsfarge 1 46 7" xfId="37603" xr:uid="{00000000-0005-0000-0000-00008F250000}"/>
    <cellStyle name="20% - uthevingsfarge 1 46_4 manuell" xfId="53881"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5" xr:uid="{00000000-0005-0000-0000-000094250000}"/>
    <cellStyle name="20% - uthevingsfarge 1 47 2 2_CC1" xfId="53882" xr:uid="{2F64071A-8587-4222-A4CB-E8FC4964E9A7}"/>
    <cellStyle name="20% - uthevingsfarge 1 47 2 3" xfId="37616" xr:uid="{00000000-0005-0000-0000-000095250000}"/>
    <cellStyle name="20% - uthevingsfarge 1 47 2 4" xfId="37617" xr:uid="{00000000-0005-0000-0000-000096250000}"/>
    <cellStyle name="20% - uthevingsfarge 1 47 2 5" xfId="37618" xr:uid="{00000000-0005-0000-0000-000097250000}"/>
    <cellStyle name="20% - uthevingsfarge 1 47 2 6" xfId="37614" xr:uid="{00000000-0005-0000-0000-000098250000}"/>
    <cellStyle name="20% - uthevingsfarge 1 47 2_4 manuell" xfId="53883" xr:uid="{68A00FDD-092A-4C0A-9D36-EC1939B7DDFE}"/>
    <cellStyle name="20% - uthevingsfarge 1 47 3" xfId="2717" xr:uid="{00000000-0005-0000-0000-00009A250000}"/>
    <cellStyle name="20% - uthevingsfarge 1 47 3 2" xfId="37619" xr:uid="{00000000-0005-0000-0000-00009B250000}"/>
    <cellStyle name="20% - uthevingsfarge 1 47 3_CC1" xfId="53884" xr:uid="{F518A7B5-2D77-4ED8-BB6A-9D179C0F44A4}"/>
    <cellStyle name="20% - uthevingsfarge 1 47 4" xfId="37620" xr:uid="{00000000-0005-0000-0000-00009C250000}"/>
    <cellStyle name="20% - uthevingsfarge 1 47 5" xfId="37621" xr:uid="{00000000-0005-0000-0000-00009D250000}"/>
    <cellStyle name="20% - uthevingsfarge 1 47 6" xfId="37622" xr:uid="{00000000-0005-0000-0000-00009E250000}"/>
    <cellStyle name="20% - uthevingsfarge 1 47 7" xfId="37613" xr:uid="{00000000-0005-0000-0000-00009F250000}"/>
    <cellStyle name="20% - uthevingsfarge 1 47_4 manuell" xfId="53885"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5" xr:uid="{00000000-0005-0000-0000-0000A4250000}"/>
    <cellStyle name="20% - uthevingsfarge 1 48 2 2_CC1" xfId="53886" xr:uid="{5B05487F-EA7D-45C6-9F69-8F9B707A0223}"/>
    <cellStyle name="20% - uthevingsfarge 1 48 2 3" xfId="37626" xr:uid="{00000000-0005-0000-0000-0000A5250000}"/>
    <cellStyle name="20% - uthevingsfarge 1 48 2 4" xfId="37627" xr:uid="{00000000-0005-0000-0000-0000A6250000}"/>
    <cellStyle name="20% - uthevingsfarge 1 48 2 5" xfId="37628" xr:uid="{00000000-0005-0000-0000-0000A7250000}"/>
    <cellStyle name="20% - uthevingsfarge 1 48 2 6" xfId="37624" xr:uid="{00000000-0005-0000-0000-0000A8250000}"/>
    <cellStyle name="20% - uthevingsfarge 1 48 2_4 manuell" xfId="53887" xr:uid="{C181F97D-BF98-4EDA-94A6-089635DC1D40}"/>
    <cellStyle name="20% - uthevingsfarge 1 48 3" xfId="2721" xr:uid="{00000000-0005-0000-0000-0000AA250000}"/>
    <cellStyle name="20% - uthevingsfarge 1 48 3 2" xfId="37629" xr:uid="{00000000-0005-0000-0000-0000AB250000}"/>
    <cellStyle name="20% - uthevingsfarge 1 48 3_CC1" xfId="53888" xr:uid="{18E6912E-869A-46F8-91C7-E7959414AEF3}"/>
    <cellStyle name="20% - uthevingsfarge 1 48 4" xfId="37630" xr:uid="{00000000-0005-0000-0000-0000AC250000}"/>
    <cellStyle name="20% - uthevingsfarge 1 48 5" xfId="37631" xr:uid="{00000000-0005-0000-0000-0000AD250000}"/>
    <cellStyle name="20% - uthevingsfarge 1 48 6" xfId="37632" xr:uid="{00000000-0005-0000-0000-0000AE250000}"/>
    <cellStyle name="20% - uthevingsfarge 1 48 7" xfId="37623" xr:uid="{00000000-0005-0000-0000-0000AF250000}"/>
    <cellStyle name="20% - uthevingsfarge 1 48_4 manuell" xfId="53889"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5" xr:uid="{00000000-0005-0000-0000-0000B4250000}"/>
    <cellStyle name="20% - uthevingsfarge 1 49 2 2_CC1" xfId="53890" xr:uid="{C4B110B4-9AC4-436C-83B3-40095A06F499}"/>
    <cellStyle name="20% - uthevingsfarge 1 49 2 3" xfId="37636" xr:uid="{00000000-0005-0000-0000-0000B5250000}"/>
    <cellStyle name="20% - uthevingsfarge 1 49 2 4" xfId="37637" xr:uid="{00000000-0005-0000-0000-0000B6250000}"/>
    <cellStyle name="20% - uthevingsfarge 1 49 2 5" xfId="37638" xr:uid="{00000000-0005-0000-0000-0000B7250000}"/>
    <cellStyle name="20% - uthevingsfarge 1 49 2 6" xfId="37634" xr:uid="{00000000-0005-0000-0000-0000B8250000}"/>
    <cellStyle name="20% - uthevingsfarge 1 49 2_4 manuell" xfId="53891" xr:uid="{C84C48F8-5B20-4785-8046-C8E088A092F0}"/>
    <cellStyle name="20% - uthevingsfarge 1 49 3" xfId="2725" xr:uid="{00000000-0005-0000-0000-0000BA250000}"/>
    <cellStyle name="20% - uthevingsfarge 1 49 3 2" xfId="37639" xr:uid="{00000000-0005-0000-0000-0000BB250000}"/>
    <cellStyle name="20% - uthevingsfarge 1 49 3_CC1" xfId="53892" xr:uid="{EFA27E5C-83BD-4CF5-B63F-A497DE6B1C69}"/>
    <cellStyle name="20% - uthevingsfarge 1 49 4" xfId="37640" xr:uid="{00000000-0005-0000-0000-0000BC250000}"/>
    <cellStyle name="20% - uthevingsfarge 1 49 5" xfId="37641" xr:uid="{00000000-0005-0000-0000-0000BD250000}"/>
    <cellStyle name="20% - uthevingsfarge 1 49 6" xfId="37642" xr:uid="{00000000-0005-0000-0000-0000BE250000}"/>
    <cellStyle name="20% - uthevingsfarge 1 49 7" xfId="37633" xr:uid="{00000000-0005-0000-0000-0000BF250000}"/>
    <cellStyle name="20% - uthevingsfarge 1 49_4 manuell" xfId="53893"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5" xr:uid="{00000000-0005-0000-0000-0000C4250000}"/>
    <cellStyle name="20% - uthevingsfarge 1 5 2 2 2 2" xfId="43488" xr:uid="{00000000-0005-0000-0000-0000C5250000}"/>
    <cellStyle name="20% - uthevingsfarge 1 5 2 2 3" xfId="43489" xr:uid="{00000000-0005-0000-0000-0000C6250000}"/>
    <cellStyle name="20% - uthevingsfarge 1 5 2 2_3. Chng in credit spreads" xfId="43490" xr:uid="{00000000-0005-0000-0000-0000C7250000}"/>
    <cellStyle name="20% - uthevingsfarge 1 5 2 3" xfId="37646" xr:uid="{00000000-0005-0000-0000-0000C8250000}"/>
    <cellStyle name="20% - uthevingsfarge 1 5 2 3 2" xfId="43491" xr:uid="{00000000-0005-0000-0000-0000C9250000}"/>
    <cellStyle name="20% - uthevingsfarge 1 5 2 3 2 2" xfId="43492" xr:uid="{00000000-0005-0000-0000-0000CA250000}"/>
    <cellStyle name="20% - uthevingsfarge 1 5 2 3 3" xfId="43493" xr:uid="{00000000-0005-0000-0000-0000CB250000}"/>
    <cellStyle name="20% - uthevingsfarge 1 5 2 3_3. Chng in credit spreads" xfId="43494" xr:uid="{00000000-0005-0000-0000-0000CC250000}"/>
    <cellStyle name="20% - uthevingsfarge 1 5 2 4" xfId="37647" xr:uid="{00000000-0005-0000-0000-0000CD250000}"/>
    <cellStyle name="20% - uthevingsfarge 1 5 2 4 2" xfId="43495" xr:uid="{00000000-0005-0000-0000-0000CE250000}"/>
    <cellStyle name="20% - uthevingsfarge 1 5 2 5" xfId="37648" xr:uid="{00000000-0005-0000-0000-0000CF250000}"/>
    <cellStyle name="20% - uthevingsfarge 1 5 2 6" xfId="37644" xr:uid="{00000000-0005-0000-0000-0000D0250000}"/>
    <cellStyle name="20% - uthevingsfarge 1 5 2_3. Chng in credit spreads" xfId="43496" xr:uid="{00000000-0005-0000-0000-0000D1250000}"/>
    <cellStyle name="20% - uthevingsfarge 1 5 3" xfId="2729" xr:uid="{00000000-0005-0000-0000-0000D2250000}"/>
    <cellStyle name="20% - uthevingsfarge 1 5 3 2" xfId="14578" xr:uid="{00000000-0005-0000-0000-0000D3250000}"/>
    <cellStyle name="20% - uthevingsfarge 1 5 3 2 2" xfId="43497" xr:uid="{00000000-0005-0000-0000-0000D4250000}"/>
    <cellStyle name="20% - uthevingsfarge 1 5 3 3" xfId="37649" xr:uid="{00000000-0005-0000-0000-0000D5250000}"/>
    <cellStyle name="20% - uthevingsfarge 1 5 3_3. Chng in credit spreads" xfId="43498" xr:uid="{00000000-0005-0000-0000-0000D6250000}"/>
    <cellStyle name="20% - uthevingsfarge 1 5 4" xfId="14579" xr:uid="{00000000-0005-0000-0000-0000D7250000}"/>
    <cellStyle name="20% - uthevingsfarge 1 5 4 2" xfId="37650" xr:uid="{00000000-0005-0000-0000-0000D8250000}"/>
    <cellStyle name="20% - uthevingsfarge 1 5 4 2 2" xfId="43499" xr:uid="{00000000-0005-0000-0000-0000D9250000}"/>
    <cellStyle name="20% - uthevingsfarge 1 5 4 3" xfId="43500" xr:uid="{00000000-0005-0000-0000-0000DA250000}"/>
    <cellStyle name="20% - uthevingsfarge 1 5 4_3. Chng in credit spreads" xfId="43501" xr:uid="{00000000-0005-0000-0000-0000DB250000}"/>
    <cellStyle name="20% - uthevingsfarge 1 5 5" xfId="14580" xr:uid="{00000000-0005-0000-0000-0000DC250000}"/>
    <cellStyle name="20% - uthevingsfarge 1 5 5 2" xfId="37651" xr:uid="{00000000-0005-0000-0000-0000DD250000}"/>
    <cellStyle name="20% - uthevingsfarge 1 5 6" xfId="37652" xr:uid="{00000000-0005-0000-0000-0000DE250000}"/>
    <cellStyle name="20% - uthevingsfarge 1 5 7" xfId="37643" xr:uid="{00000000-0005-0000-0000-0000DF250000}"/>
    <cellStyle name="20% - uthevingsfarge 1 5 8" xfId="43502" xr:uid="{00000000-0005-0000-0000-0000E0250000}"/>
    <cellStyle name="20% - uthevingsfarge 1 5 9" xfId="43503" xr:uid="{00000000-0005-0000-0000-0000E1250000}"/>
    <cellStyle name="20% - uthevingsfarge 1 5_3. Chng in credit spreads" xfId="43504"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5" xr:uid="{00000000-0005-0000-0000-0000E6250000}"/>
    <cellStyle name="20% - uthevingsfarge 1 50 2 2_CC1" xfId="53894" xr:uid="{49FA0DAF-3BC8-4AD2-917E-B77BFD68241D}"/>
    <cellStyle name="20% - uthevingsfarge 1 50 2 3" xfId="37656" xr:uid="{00000000-0005-0000-0000-0000E7250000}"/>
    <cellStyle name="20% - uthevingsfarge 1 50 2 4" xfId="37657" xr:uid="{00000000-0005-0000-0000-0000E8250000}"/>
    <cellStyle name="20% - uthevingsfarge 1 50 2 5" xfId="37658" xr:uid="{00000000-0005-0000-0000-0000E9250000}"/>
    <cellStyle name="20% - uthevingsfarge 1 50 2 6" xfId="37654" xr:uid="{00000000-0005-0000-0000-0000EA250000}"/>
    <cellStyle name="20% - uthevingsfarge 1 50 2_4 manuell" xfId="53895" xr:uid="{5734068D-5696-4F48-91EF-814A0328147D}"/>
    <cellStyle name="20% - uthevingsfarge 1 50 3" xfId="2733" xr:uid="{00000000-0005-0000-0000-0000EC250000}"/>
    <cellStyle name="20% - uthevingsfarge 1 50 3 2" xfId="37659" xr:uid="{00000000-0005-0000-0000-0000ED250000}"/>
    <cellStyle name="20% - uthevingsfarge 1 50 3_CC1" xfId="53896" xr:uid="{5A0B4183-4A47-4F6B-8D48-4EFAFBA63139}"/>
    <cellStyle name="20% - uthevingsfarge 1 50 4" xfId="37660" xr:uid="{00000000-0005-0000-0000-0000EE250000}"/>
    <cellStyle name="20% - uthevingsfarge 1 50 5" xfId="37661" xr:uid="{00000000-0005-0000-0000-0000EF250000}"/>
    <cellStyle name="20% - uthevingsfarge 1 50 6" xfId="37662" xr:uid="{00000000-0005-0000-0000-0000F0250000}"/>
    <cellStyle name="20% - uthevingsfarge 1 50 7" xfId="37653" xr:uid="{00000000-0005-0000-0000-0000F1250000}"/>
    <cellStyle name="20% - uthevingsfarge 1 50_4 manuell" xfId="53897"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5" xr:uid="{00000000-0005-0000-0000-0000F6250000}"/>
    <cellStyle name="20% - uthevingsfarge 1 51 2 2_CC1" xfId="53898" xr:uid="{AD52D3ED-E8C5-472B-BE40-ABA631C79893}"/>
    <cellStyle name="20% - uthevingsfarge 1 51 2 3" xfId="37666" xr:uid="{00000000-0005-0000-0000-0000F7250000}"/>
    <cellStyle name="20% - uthevingsfarge 1 51 2 4" xfId="37667" xr:uid="{00000000-0005-0000-0000-0000F8250000}"/>
    <cellStyle name="20% - uthevingsfarge 1 51 2 5" xfId="37668" xr:uid="{00000000-0005-0000-0000-0000F9250000}"/>
    <cellStyle name="20% - uthevingsfarge 1 51 2 6" xfId="37664" xr:uid="{00000000-0005-0000-0000-0000FA250000}"/>
    <cellStyle name="20% - uthevingsfarge 1 51 2_4 manuell" xfId="53899" xr:uid="{E508E5DD-C38A-4982-8481-C6675A6B134F}"/>
    <cellStyle name="20% - uthevingsfarge 1 51 3" xfId="2737" xr:uid="{00000000-0005-0000-0000-0000FC250000}"/>
    <cellStyle name="20% - uthevingsfarge 1 51 3 2" xfId="37669" xr:uid="{00000000-0005-0000-0000-0000FD250000}"/>
    <cellStyle name="20% - uthevingsfarge 1 51 3_CC1" xfId="53900" xr:uid="{A2DAE082-9DFD-4855-8C04-00965AC653A6}"/>
    <cellStyle name="20% - uthevingsfarge 1 51 4" xfId="37670" xr:uid="{00000000-0005-0000-0000-0000FE250000}"/>
    <cellStyle name="20% - uthevingsfarge 1 51 5" xfId="37671" xr:uid="{00000000-0005-0000-0000-0000FF250000}"/>
    <cellStyle name="20% - uthevingsfarge 1 51 6" xfId="37672" xr:uid="{00000000-0005-0000-0000-000000260000}"/>
    <cellStyle name="20% - uthevingsfarge 1 51 7" xfId="37663" xr:uid="{00000000-0005-0000-0000-000001260000}"/>
    <cellStyle name="20% - uthevingsfarge 1 51_4 manuell" xfId="53901"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5" xr:uid="{00000000-0005-0000-0000-000006260000}"/>
    <cellStyle name="20% - uthevingsfarge 1 52 2 2_CC1" xfId="53902" xr:uid="{ADB5EBF4-53E1-49F0-B3C0-92957B88126A}"/>
    <cellStyle name="20% - uthevingsfarge 1 52 2 3" xfId="37676" xr:uid="{00000000-0005-0000-0000-000007260000}"/>
    <cellStyle name="20% - uthevingsfarge 1 52 2 4" xfId="37677" xr:uid="{00000000-0005-0000-0000-000008260000}"/>
    <cellStyle name="20% - uthevingsfarge 1 52 2 5" xfId="37678" xr:uid="{00000000-0005-0000-0000-000009260000}"/>
    <cellStyle name="20% - uthevingsfarge 1 52 2 6" xfId="37674" xr:uid="{00000000-0005-0000-0000-00000A260000}"/>
    <cellStyle name="20% - uthevingsfarge 1 52 2_4 manuell" xfId="53903" xr:uid="{05FE9531-E1DA-4306-BA39-991D5ABD1F52}"/>
    <cellStyle name="20% - uthevingsfarge 1 52 3" xfId="2741" xr:uid="{00000000-0005-0000-0000-00000C260000}"/>
    <cellStyle name="20% - uthevingsfarge 1 52 3 2" xfId="37679" xr:uid="{00000000-0005-0000-0000-00000D260000}"/>
    <cellStyle name="20% - uthevingsfarge 1 52 3_CC1" xfId="53904" xr:uid="{04C106FC-172B-427A-B007-FBDD747D3DD5}"/>
    <cellStyle name="20% - uthevingsfarge 1 52 4" xfId="37680" xr:uid="{00000000-0005-0000-0000-00000E260000}"/>
    <cellStyle name="20% - uthevingsfarge 1 52 5" xfId="37681" xr:uid="{00000000-0005-0000-0000-00000F260000}"/>
    <cellStyle name="20% - uthevingsfarge 1 52 6" xfId="37682" xr:uid="{00000000-0005-0000-0000-000010260000}"/>
    <cellStyle name="20% - uthevingsfarge 1 52 7" xfId="37673" xr:uid="{00000000-0005-0000-0000-000011260000}"/>
    <cellStyle name="20% - uthevingsfarge 1 52_4 manuell" xfId="53905"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5" xr:uid="{00000000-0005-0000-0000-000016260000}"/>
    <cellStyle name="20% - uthevingsfarge 1 53 2 2_CC1" xfId="53906" xr:uid="{C1B18385-D274-42B3-B00F-1F7F3CD95701}"/>
    <cellStyle name="20% - uthevingsfarge 1 53 2 3" xfId="37686" xr:uid="{00000000-0005-0000-0000-000017260000}"/>
    <cellStyle name="20% - uthevingsfarge 1 53 2 4" xfId="37687" xr:uid="{00000000-0005-0000-0000-000018260000}"/>
    <cellStyle name="20% - uthevingsfarge 1 53 2 5" xfId="37688" xr:uid="{00000000-0005-0000-0000-000019260000}"/>
    <cellStyle name="20% - uthevingsfarge 1 53 2 6" xfId="37684" xr:uid="{00000000-0005-0000-0000-00001A260000}"/>
    <cellStyle name="20% - uthevingsfarge 1 53 2_4 manuell" xfId="53907" xr:uid="{B7530B82-63FC-4298-AEE7-AB54A299210E}"/>
    <cellStyle name="20% - uthevingsfarge 1 53 3" xfId="2745" xr:uid="{00000000-0005-0000-0000-00001C260000}"/>
    <cellStyle name="20% - uthevingsfarge 1 53 3 2" xfId="37689" xr:uid="{00000000-0005-0000-0000-00001D260000}"/>
    <cellStyle name="20% - uthevingsfarge 1 53 3_CC1" xfId="53908" xr:uid="{C2AD600D-B244-4017-A525-71279757AB56}"/>
    <cellStyle name="20% - uthevingsfarge 1 53 4" xfId="37690" xr:uid="{00000000-0005-0000-0000-00001E260000}"/>
    <cellStyle name="20% - uthevingsfarge 1 53 5" xfId="37691" xr:uid="{00000000-0005-0000-0000-00001F260000}"/>
    <cellStyle name="20% - uthevingsfarge 1 53 6" xfId="37692" xr:uid="{00000000-0005-0000-0000-000020260000}"/>
    <cellStyle name="20% - uthevingsfarge 1 53 7" xfId="37683" xr:uid="{00000000-0005-0000-0000-000021260000}"/>
    <cellStyle name="20% - uthevingsfarge 1 53_4 manuell" xfId="53909"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5" xr:uid="{00000000-0005-0000-0000-000026260000}"/>
    <cellStyle name="20% - uthevingsfarge 1 54 2 2_CC1" xfId="53910" xr:uid="{29381FC0-00D6-4752-8A9E-E7F519E8300F}"/>
    <cellStyle name="20% - uthevingsfarge 1 54 2 3" xfId="37696" xr:uid="{00000000-0005-0000-0000-000027260000}"/>
    <cellStyle name="20% - uthevingsfarge 1 54 2 4" xfId="37697" xr:uid="{00000000-0005-0000-0000-000028260000}"/>
    <cellStyle name="20% - uthevingsfarge 1 54 2 5" xfId="37698" xr:uid="{00000000-0005-0000-0000-000029260000}"/>
    <cellStyle name="20% - uthevingsfarge 1 54 2 6" xfId="37694" xr:uid="{00000000-0005-0000-0000-00002A260000}"/>
    <cellStyle name="20% - uthevingsfarge 1 54 2_4 manuell" xfId="53911" xr:uid="{7EAB0668-C65F-4808-AF71-B86F16F4EE35}"/>
    <cellStyle name="20% - uthevingsfarge 1 54 3" xfId="2749" xr:uid="{00000000-0005-0000-0000-00002C260000}"/>
    <cellStyle name="20% - uthevingsfarge 1 54 3 2" xfId="37699" xr:uid="{00000000-0005-0000-0000-00002D260000}"/>
    <cellStyle name="20% - uthevingsfarge 1 54 3_CC1" xfId="53912" xr:uid="{92D3BA92-6149-4CEA-A491-689DE0FDEC94}"/>
    <cellStyle name="20% - uthevingsfarge 1 54 4" xfId="37700" xr:uid="{00000000-0005-0000-0000-00002E260000}"/>
    <cellStyle name="20% - uthevingsfarge 1 54 5" xfId="37701" xr:uid="{00000000-0005-0000-0000-00002F260000}"/>
    <cellStyle name="20% - uthevingsfarge 1 54 6" xfId="37702" xr:uid="{00000000-0005-0000-0000-000030260000}"/>
    <cellStyle name="20% - uthevingsfarge 1 54 7" xfId="37693" xr:uid="{00000000-0005-0000-0000-000031260000}"/>
    <cellStyle name="20% - uthevingsfarge 1 54_4 manuell" xfId="53913"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5" xr:uid="{00000000-0005-0000-0000-000036260000}"/>
    <cellStyle name="20% - uthevingsfarge 1 55 2 2_CC1" xfId="53914" xr:uid="{29DD8AF5-5EDF-4A75-A8C1-C3D3BFB3F096}"/>
    <cellStyle name="20% - uthevingsfarge 1 55 2 3" xfId="37706" xr:uid="{00000000-0005-0000-0000-000037260000}"/>
    <cellStyle name="20% - uthevingsfarge 1 55 2 4" xfId="37707" xr:uid="{00000000-0005-0000-0000-000038260000}"/>
    <cellStyle name="20% - uthevingsfarge 1 55 2 5" xfId="37708" xr:uid="{00000000-0005-0000-0000-000039260000}"/>
    <cellStyle name="20% - uthevingsfarge 1 55 2 6" xfId="37704" xr:uid="{00000000-0005-0000-0000-00003A260000}"/>
    <cellStyle name="20% - uthevingsfarge 1 55 2_4 manuell" xfId="53915" xr:uid="{BF288006-9774-4EA9-BCD4-65C6081379C9}"/>
    <cellStyle name="20% - uthevingsfarge 1 55 3" xfId="2753" xr:uid="{00000000-0005-0000-0000-00003C260000}"/>
    <cellStyle name="20% - uthevingsfarge 1 55 3 2" xfId="37709" xr:uid="{00000000-0005-0000-0000-00003D260000}"/>
    <cellStyle name="20% - uthevingsfarge 1 55 3_CC1" xfId="53916" xr:uid="{F7ED1BF6-6ACB-4F53-BF7C-43476BB0E176}"/>
    <cellStyle name="20% - uthevingsfarge 1 55 4" xfId="37710" xr:uid="{00000000-0005-0000-0000-00003E260000}"/>
    <cellStyle name="20% - uthevingsfarge 1 55 5" xfId="37711" xr:uid="{00000000-0005-0000-0000-00003F260000}"/>
    <cellStyle name="20% - uthevingsfarge 1 55 6" xfId="37712" xr:uid="{00000000-0005-0000-0000-000040260000}"/>
    <cellStyle name="20% - uthevingsfarge 1 55 7" xfId="37703" xr:uid="{00000000-0005-0000-0000-000041260000}"/>
    <cellStyle name="20% - uthevingsfarge 1 55_4 manuell" xfId="53917"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5" xr:uid="{00000000-0005-0000-0000-000046260000}"/>
    <cellStyle name="20% - uthevingsfarge 1 56 2 2_CC1" xfId="53918" xr:uid="{8EB8241D-293E-415B-ABFC-69C3830F9C0D}"/>
    <cellStyle name="20% - uthevingsfarge 1 56 2 3" xfId="37716" xr:uid="{00000000-0005-0000-0000-000047260000}"/>
    <cellStyle name="20% - uthevingsfarge 1 56 2 4" xfId="37717" xr:uid="{00000000-0005-0000-0000-000048260000}"/>
    <cellStyle name="20% - uthevingsfarge 1 56 2 5" xfId="37718" xr:uid="{00000000-0005-0000-0000-000049260000}"/>
    <cellStyle name="20% - uthevingsfarge 1 56 2 6" xfId="37714" xr:uid="{00000000-0005-0000-0000-00004A260000}"/>
    <cellStyle name="20% - uthevingsfarge 1 56 2_4 manuell" xfId="53919" xr:uid="{72BB6D62-06B3-4E43-B74E-2E38F46FB965}"/>
    <cellStyle name="20% - uthevingsfarge 1 56 3" xfId="2757" xr:uid="{00000000-0005-0000-0000-00004C260000}"/>
    <cellStyle name="20% - uthevingsfarge 1 56 3 2" xfId="37719" xr:uid="{00000000-0005-0000-0000-00004D260000}"/>
    <cellStyle name="20% - uthevingsfarge 1 56 3_CC1" xfId="53920" xr:uid="{0968070F-AD0E-4C26-A843-F452A8D5F607}"/>
    <cellStyle name="20% - uthevingsfarge 1 56 4" xfId="37720" xr:uid="{00000000-0005-0000-0000-00004E260000}"/>
    <cellStyle name="20% - uthevingsfarge 1 56 5" xfId="37721" xr:uid="{00000000-0005-0000-0000-00004F260000}"/>
    <cellStyle name="20% - uthevingsfarge 1 56 6" xfId="37722" xr:uid="{00000000-0005-0000-0000-000050260000}"/>
    <cellStyle name="20% - uthevingsfarge 1 56 7" xfId="37713" xr:uid="{00000000-0005-0000-0000-000051260000}"/>
    <cellStyle name="20% - uthevingsfarge 1 56_4 manuell" xfId="53921"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5" xr:uid="{00000000-0005-0000-0000-000056260000}"/>
    <cellStyle name="20% - uthevingsfarge 1 57 2 2_CC1" xfId="53922" xr:uid="{BE718B77-E903-4A91-BFE0-16E22F30C005}"/>
    <cellStyle name="20% - uthevingsfarge 1 57 2 3" xfId="37726" xr:uid="{00000000-0005-0000-0000-000057260000}"/>
    <cellStyle name="20% - uthevingsfarge 1 57 2 4" xfId="37727" xr:uid="{00000000-0005-0000-0000-000058260000}"/>
    <cellStyle name="20% - uthevingsfarge 1 57 2 5" xfId="37728" xr:uid="{00000000-0005-0000-0000-000059260000}"/>
    <cellStyle name="20% - uthevingsfarge 1 57 2 6" xfId="37724" xr:uid="{00000000-0005-0000-0000-00005A260000}"/>
    <cellStyle name="20% - uthevingsfarge 1 57 2_4 manuell" xfId="53923" xr:uid="{282DDFCA-8B79-4A7F-BC37-2F159696B150}"/>
    <cellStyle name="20% - uthevingsfarge 1 57 3" xfId="2761" xr:uid="{00000000-0005-0000-0000-00005C260000}"/>
    <cellStyle name="20% - uthevingsfarge 1 57 3 2" xfId="37729" xr:uid="{00000000-0005-0000-0000-00005D260000}"/>
    <cellStyle name="20% - uthevingsfarge 1 57 3_CC1" xfId="53924" xr:uid="{678E7315-9147-432C-9AF6-8729AFE0FC84}"/>
    <cellStyle name="20% - uthevingsfarge 1 57 4" xfId="37730" xr:uid="{00000000-0005-0000-0000-00005E260000}"/>
    <cellStyle name="20% - uthevingsfarge 1 57 5" xfId="37731" xr:uid="{00000000-0005-0000-0000-00005F260000}"/>
    <cellStyle name="20% - uthevingsfarge 1 57 6" xfId="37732" xr:uid="{00000000-0005-0000-0000-000060260000}"/>
    <cellStyle name="20% - uthevingsfarge 1 57 7" xfId="37723" xr:uid="{00000000-0005-0000-0000-000061260000}"/>
    <cellStyle name="20% - uthevingsfarge 1 57_4 manuell" xfId="53925"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5" xr:uid="{00000000-0005-0000-0000-000066260000}"/>
    <cellStyle name="20% - uthevingsfarge 1 58 2 2_CC1" xfId="53926" xr:uid="{6DF748F6-C12D-43C1-94E4-F319B5966BAC}"/>
    <cellStyle name="20% - uthevingsfarge 1 58 2 3" xfId="37736" xr:uid="{00000000-0005-0000-0000-000067260000}"/>
    <cellStyle name="20% - uthevingsfarge 1 58 2 4" xfId="37737" xr:uid="{00000000-0005-0000-0000-000068260000}"/>
    <cellStyle name="20% - uthevingsfarge 1 58 2 5" xfId="37738" xr:uid="{00000000-0005-0000-0000-000069260000}"/>
    <cellStyle name="20% - uthevingsfarge 1 58 2 6" xfId="37734" xr:uid="{00000000-0005-0000-0000-00006A260000}"/>
    <cellStyle name="20% - uthevingsfarge 1 58 2_4 manuell" xfId="53927" xr:uid="{3BD1714B-ACE1-4F22-B56F-7FB6A0D014DD}"/>
    <cellStyle name="20% - uthevingsfarge 1 58 3" xfId="2765" xr:uid="{00000000-0005-0000-0000-00006C260000}"/>
    <cellStyle name="20% - uthevingsfarge 1 58 3 2" xfId="37739" xr:uid="{00000000-0005-0000-0000-00006D260000}"/>
    <cellStyle name="20% - uthevingsfarge 1 58 3_CC1" xfId="53928" xr:uid="{3175A7A7-EB04-4AC8-AF53-56B51D286739}"/>
    <cellStyle name="20% - uthevingsfarge 1 58 4" xfId="37740" xr:uid="{00000000-0005-0000-0000-00006E260000}"/>
    <cellStyle name="20% - uthevingsfarge 1 58 5" xfId="37741" xr:uid="{00000000-0005-0000-0000-00006F260000}"/>
    <cellStyle name="20% - uthevingsfarge 1 58 6" xfId="37742" xr:uid="{00000000-0005-0000-0000-000070260000}"/>
    <cellStyle name="20% - uthevingsfarge 1 58 7" xfId="37733" xr:uid="{00000000-0005-0000-0000-000071260000}"/>
    <cellStyle name="20% - uthevingsfarge 1 58_4 manuell" xfId="53929"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5" xr:uid="{00000000-0005-0000-0000-000076260000}"/>
    <cellStyle name="20% - uthevingsfarge 1 59 2 2_CC1" xfId="53930" xr:uid="{2CDA3B93-B135-4CB3-97D7-F47ACFB1B1ED}"/>
    <cellStyle name="20% - uthevingsfarge 1 59 2 3" xfId="37746" xr:uid="{00000000-0005-0000-0000-000077260000}"/>
    <cellStyle name="20% - uthevingsfarge 1 59 2 4" xfId="37747" xr:uid="{00000000-0005-0000-0000-000078260000}"/>
    <cellStyle name="20% - uthevingsfarge 1 59 2 5" xfId="37748" xr:uid="{00000000-0005-0000-0000-000079260000}"/>
    <cellStyle name="20% - uthevingsfarge 1 59 2 6" xfId="37744" xr:uid="{00000000-0005-0000-0000-00007A260000}"/>
    <cellStyle name="20% - uthevingsfarge 1 59 2_4 manuell" xfId="53931" xr:uid="{A16707F7-5013-4025-9F22-2575E2D56E7D}"/>
    <cellStyle name="20% - uthevingsfarge 1 59 3" xfId="2769" xr:uid="{00000000-0005-0000-0000-00007C260000}"/>
    <cellStyle name="20% - uthevingsfarge 1 59 3 2" xfId="37749" xr:uid="{00000000-0005-0000-0000-00007D260000}"/>
    <cellStyle name="20% - uthevingsfarge 1 59 3_CC1" xfId="53932" xr:uid="{39115F52-6D59-4B66-9BD0-B113896A454F}"/>
    <cellStyle name="20% - uthevingsfarge 1 59 4" xfId="37750" xr:uid="{00000000-0005-0000-0000-00007E260000}"/>
    <cellStyle name="20% - uthevingsfarge 1 59 5" xfId="37751" xr:uid="{00000000-0005-0000-0000-00007F260000}"/>
    <cellStyle name="20% - uthevingsfarge 1 59 6" xfId="37752" xr:uid="{00000000-0005-0000-0000-000080260000}"/>
    <cellStyle name="20% - uthevingsfarge 1 59 7" xfId="37743" xr:uid="{00000000-0005-0000-0000-000081260000}"/>
    <cellStyle name="20% - uthevingsfarge 1 59_4 manuell" xfId="53933"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5" xr:uid="{00000000-0005-0000-0000-000086260000}"/>
    <cellStyle name="20% - uthevingsfarge 1 6 2 2_CC1" xfId="53934" xr:uid="{7B5206EF-F530-4DC1-8C11-6A57074F1EEF}"/>
    <cellStyle name="20% - uthevingsfarge 1 6 2 3" xfId="37756" xr:uid="{00000000-0005-0000-0000-000087260000}"/>
    <cellStyle name="20% - uthevingsfarge 1 6 2 4" xfId="37757" xr:uid="{00000000-0005-0000-0000-000088260000}"/>
    <cellStyle name="20% - uthevingsfarge 1 6 2 5" xfId="37758" xr:uid="{00000000-0005-0000-0000-000089260000}"/>
    <cellStyle name="20% - uthevingsfarge 1 6 2 6" xfId="37754" xr:uid="{00000000-0005-0000-0000-00008A260000}"/>
    <cellStyle name="20% - uthevingsfarge 1 6 2_3. Chng in credit spreads" xfId="43505" xr:uid="{00000000-0005-0000-0000-00008B260000}"/>
    <cellStyle name="20% - uthevingsfarge 1 6 3" xfId="2773" xr:uid="{00000000-0005-0000-0000-00008C260000}"/>
    <cellStyle name="20% - uthevingsfarge 1 6 3 2" xfId="14581" xr:uid="{00000000-0005-0000-0000-00008D260000}"/>
    <cellStyle name="20% - uthevingsfarge 1 6 3 2 2" xfId="43506" xr:uid="{00000000-0005-0000-0000-00008E260000}"/>
    <cellStyle name="20% - uthevingsfarge 1 6 3 3" xfId="37759" xr:uid="{00000000-0005-0000-0000-00008F260000}"/>
    <cellStyle name="20% - uthevingsfarge 1 6 3_3. Chng in credit spreads" xfId="43507" xr:uid="{00000000-0005-0000-0000-000090260000}"/>
    <cellStyle name="20% - uthevingsfarge 1 6 4" xfId="14582" xr:uid="{00000000-0005-0000-0000-000091260000}"/>
    <cellStyle name="20% - uthevingsfarge 1 6 4 2" xfId="37760" xr:uid="{00000000-0005-0000-0000-000092260000}"/>
    <cellStyle name="20% - uthevingsfarge 1 6 5" xfId="14583" xr:uid="{00000000-0005-0000-0000-000093260000}"/>
    <cellStyle name="20% - uthevingsfarge 1 6 5 2" xfId="37761" xr:uid="{00000000-0005-0000-0000-000094260000}"/>
    <cellStyle name="20% - uthevingsfarge 1 6 6" xfId="37762" xr:uid="{00000000-0005-0000-0000-000095260000}"/>
    <cellStyle name="20% - uthevingsfarge 1 6 7" xfId="37753" xr:uid="{00000000-0005-0000-0000-000096260000}"/>
    <cellStyle name="20% - uthevingsfarge 1 6 8" xfId="43508" xr:uid="{00000000-0005-0000-0000-000097260000}"/>
    <cellStyle name="20% - uthevingsfarge 1 6 9" xfId="43509" xr:uid="{00000000-0005-0000-0000-000098260000}"/>
    <cellStyle name="20% - uthevingsfarge 1 6_3. Chng in credit spreads" xfId="43510" xr:uid="{00000000-0005-0000-0000-000099260000}"/>
    <cellStyle name="20% - uthevingsfarge 1 60" xfId="14584" xr:uid="{00000000-0005-0000-0000-00009A260000}"/>
    <cellStyle name="20% - uthevingsfarge 1 60 2" xfId="14585" xr:uid="{00000000-0005-0000-0000-00009B260000}"/>
    <cellStyle name="20% - uthevingsfarge 1 60 2 2" xfId="36607" xr:uid="{00000000-0005-0000-0000-00009C260000}"/>
    <cellStyle name="20% - uthevingsfarge 1 60 3" xfId="14586" xr:uid="{00000000-0005-0000-0000-00009D260000}"/>
    <cellStyle name="20% - uthevingsfarge 1 60 4" xfId="36371"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8" xr:uid="{00000000-0005-0000-0000-0000A2260000}"/>
    <cellStyle name="20% - uthevingsfarge 1 61 3" xfId="14590" xr:uid="{00000000-0005-0000-0000-0000A3260000}"/>
    <cellStyle name="20% - uthevingsfarge 1 61 4" xfId="36397"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7" xr:uid="{00000000-0005-0000-0000-0000A8260000}"/>
    <cellStyle name="20% - uthevingsfarge 1 62 3" xfId="36395" xr:uid="{00000000-0005-0000-0000-0000A9260000}"/>
    <cellStyle name="20% - uthevingsfarge 1 62_AVA DVA EL" xfId="14594" xr:uid="{00000000-0005-0000-0000-0000AA260000}"/>
    <cellStyle name="20% - uthevingsfarge 1 63" xfId="14595" xr:uid="{00000000-0005-0000-0000-0000AB260000}"/>
    <cellStyle name="20% - uthevingsfarge 1 63 2" xfId="36581" xr:uid="{00000000-0005-0000-0000-0000AC260000}"/>
    <cellStyle name="20% - uthevingsfarge 1 64" xfId="14596" xr:uid="{00000000-0005-0000-0000-0000AD260000}"/>
    <cellStyle name="20% - uthevingsfarge 1 64 2" xfId="36660" xr:uid="{00000000-0005-0000-0000-0000AE260000}"/>
    <cellStyle name="20% - uthevingsfarge 1 65" xfId="14597" xr:uid="{00000000-0005-0000-0000-0000AF260000}"/>
    <cellStyle name="20% - uthevingsfarge 1 65 2" xfId="36551" xr:uid="{00000000-0005-0000-0000-0000B0260000}"/>
    <cellStyle name="20% - uthevingsfarge 1 66" xfId="14598" xr:uid="{00000000-0005-0000-0000-0000B1260000}"/>
    <cellStyle name="20% - uthevingsfarge 1 66 2" xfId="36646" xr:uid="{00000000-0005-0000-0000-0000B2260000}"/>
    <cellStyle name="20% - uthevingsfarge 1 67" xfId="36597" xr:uid="{00000000-0005-0000-0000-0000B3260000}"/>
    <cellStyle name="20% - uthevingsfarge 1 68" xfId="43511" xr:uid="{00000000-0005-0000-0000-0000B4260000}"/>
    <cellStyle name="20% - uthevingsfarge 1 69" xfId="43512"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5" xr:uid="{00000000-0005-0000-0000-0000B9260000}"/>
    <cellStyle name="20% - uthevingsfarge 1 7 2 2_CC1" xfId="53935" xr:uid="{14FD79D0-B478-462C-8068-87A460056AEE}"/>
    <cellStyle name="20% - uthevingsfarge 1 7 2 3" xfId="37766" xr:uid="{00000000-0005-0000-0000-0000BA260000}"/>
    <cellStyle name="20% - uthevingsfarge 1 7 2 4" xfId="37767" xr:uid="{00000000-0005-0000-0000-0000BB260000}"/>
    <cellStyle name="20% - uthevingsfarge 1 7 2 5" xfId="37768" xr:uid="{00000000-0005-0000-0000-0000BC260000}"/>
    <cellStyle name="20% - uthevingsfarge 1 7 2 6" xfId="37764" xr:uid="{00000000-0005-0000-0000-0000BD260000}"/>
    <cellStyle name="20% - uthevingsfarge 1 7 2_4 manuell" xfId="53936" xr:uid="{05F04167-57C7-4B81-9DA0-551319CE2615}"/>
    <cellStyle name="20% - uthevingsfarge 1 7 3" xfId="2777" xr:uid="{00000000-0005-0000-0000-0000BF260000}"/>
    <cellStyle name="20% - uthevingsfarge 1 7 3 2" xfId="14599" xr:uid="{00000000-0005-0000-0000-0000C0260000}"/>
    <cellStyle name="20% - uthevingsfarge 1 7 3 3" xfId="37769" xr:uid="{00000000-0005-0000-0000-0000C1260000}"/>
    <cellStyle name="20% - uthevingsfarge 1 7 3_AVA DVA EL" xfId="14600" xr:uid="{00000000-0005-0000-0000-0000C2260000}"/>
    <cellStyle name="20% - uthevingsfarge 1 7 4" xfId="14601" xr:uid="{00000000-0005-0000-0000-0000C3260000}"/>
    <cellStyle name="20% - uthevingsfarge 1 7 4 2" xfId="37770" xr:uid="{00000000-0005-0000-0000-0000C4260000}"/>
    <cellStyle name="20% - uthevingsfarge 1 7 5" xfId="14602" xr:uid="{00000000-0005-0000-0000-0000C5260000}"/>
    <cellStyle name="20% - uthevingsfarge 1 7 5 2" xfId="37771" xr:uid="{00000000-0005-0000-0000-0000C6260000}"/>
    <cellStyle name="20% - uthevingsfarge 1 7 6" xfId="37772" xr:uid="{00000000-0005-0000-0000-0000C7260000}"/>
    <cellStyle name="20% - uthevingsfarge 1 7 7" xfId="37763" xr:uid="{00000000-0005-0000-0000-0000C8260000}"/>
    <cellStyle name="20% - uthevingsfarge 1 7 8" xfId="43513" xr:uid="{00000000-0005-0000-0000-0000C9260000}"/>
    <cellStyle name="20% - uthevingsfarge 1 7_3. Chng in credit spreads" xfId="43514" xr:uid="{00000000-0005-0000-0000-0000CA260000}"/>
    <cellStyle name="20% - uthevingsfarge 1 70" xfId="43515" xr:uid="{00000000-0005-0000-0000-0000CB260000}"/>
    <cellStyle name="20% - uthevingsfarge 1 71" xfId="43516" xr:uid="{00000000-0005-0000-0000-0000CC260000}"/>
    <cellStyle name="20% - uthevingsfarge 1 72" xfId="43517" xr:uid="{00000000-0005-0000-0000-0000CD260000}"/>
    <cellStyle name="20% - uthevingsfarge 1 73" xfId="43518" xr:uid="{00000000-0005-0000-0000-0000CE260000}"/>
    <cellStyle name="20% - uthevingsfarge 1 74" xfId="43519"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5" xr:uid="{00000000-0005-0000-0000-0000D3260000}"/>
    <cellStyle name="20% - uthevingsfarge 1 8 2 2_CC1" xfId="53937" xr:uid="{17F8CE44-1949-4324-A601-4C5F9027780B}"/>
    <cellStyle name="20% - uthevingsfarge 1 8 2 3" xfId="37776" xr:uid="{00000000-0005-0000-0000-0000D4260000}"/>
    <cellStyle name="20% - uthevingsfarge 1 8 2 4" xfId="37777" xr:uid="{00000000-0005-0000-0000-0000D5260000}"/>
    <cellStyle name="20% - uthevingsfarge 1 8 2 5" xfId="37778" xr:uid="{00000000-0005-0000-0000-0000D6260000}"/>
    <cellStyle name="20% - uthevingsfarge 1 8 2 6" xfId="37774" xr:uid="{00000000-0005-0000-0000-0000D7260000}"/>
    <cellStyle name="20% - uthevingsfarge 1 8 2_4 manuell" xfId="53938" xr:uid="{10B7C549-D17A-407D-8C70-82D70CBA5FAE}"/>
    <cellStyle name="20% - uthevingsfarge 1 8 3" xfId="2781" xr:uid="{00000000-0005-0000-0000-0000D9260000}"/>
    <cellStyle name="20% - uthevingsfarge 1 8 3 2" xfId="37779" xr:uid="{00000000-0005-0000-0000-0000DA260000}"/>
    <cellStyle name="20% - uthevingsfarge 1 8 3_CC1" xfId="53939" xr:uid="{77D2116E-0ADF-46C9-9FC2-C832EC315956}"/>
    <cellStyle name="20% - uthevingsfarge 1 8 4" xfId="37780" xr:uid="{00000000-0005-0000-0000-0000DB260000}"/>
    <cellStyle name="20% - uthevingsfarge 1 8 5" xfId="37781" xr:uid="{00000000-0005-0000-0000-0000DC260000}"/>
    <cellStyle name="20% - uthevingsfarge 1 8 6" xfId="37782" xr:uid="{00000000-0005-0000-0000-0000DD260000}"/>
    <cellStyle name="20% - uthevingsfarge 1 8 7" xfId="37773" xr:uid="{00000000-0005-0000-0000-0000DE260000}"/>
    <cellStyle name="20% - uthevingsfarge 1 8_3. Chng in credit spreads" xfId="43520"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5" xr:uid="{00000000-0005-0000-0000-0000E3260000}"/>
    <cellStyle name="20% - uthevingsfarge 1 9 2 2_CC1" xfId="53940" xr:uid="{4A923443-094F-4D07-9ED8-57DE56CB8FDA}"/>
    <cellStyle name="20% - uthevingsfarge 1 9 2 3" xfId="37786" xr:uid="{00000000-0005-0000-0000-0000E4260000}"/>
    <cellStyle name="20% - uthevingsfarge 1 9 2 4" xfId="37787" xr:uid="{00000000-0005-0000-0000-0000E5260000}"/>
    <cellStyle name="20% - uthevingsfarge 1 9 2 5" xfId="37788" xr:uid="{00000000-0005-0000-0000-0000E6260000}"/>
    <cellStyle name="20% - uthevingsfarge 1 9 2 6" xfId="37784" xr:uid="{00000000-0005-0000-0000-0000E7260000}"/>
    <cellStyle name="20% - uthevingsfarge 1 9 2_4 manuell" xfId="53941" xr:uid="{6B409386-63C7-4504-A3AD-E92C15723FE7}"/>
    <cellStyle name="20% - uthevingsfarge 1 9 3" xfId="2785" xr:uid="{00000000-0005-0000-0000-0000E9260000}"/>
    <cellStyle name="20% - uthevingsfarge 1 9 3 2" xfId="37789" xr:uid="{00000000-0005-0000-0000-0000EA260000}"/>
    <cellStyle name="20% - uthevingsfarge 1 9 3_CC1" xfId="53942" xr:uid="{3D7DC7E3-C697-409E-A5E8-DB395D69FCDF}"/>
    <cellStyle name="20% - uthevingsfarge 1 9 4" xfId="37790" xr:uid="{00000000-0005-0000-0000-0000EB260000}"/>
    <cellStyle name="20% - uthevingsfarge 1 9 5" xfId="37791" xr:uid="{00000000-0005-0000-0000-0000EC260000}"/>
    <cellStyle name="20% - uthevingsfarge 1 9 6" xfId="37792" xr:uid="{00000000-0005-0000-0000-0000ED260000}"/>
    <cellStyle name="20% - uthevingsfarge 1 9 7" xfId="37783" xr:uid="{00000000-0005-0000-0000-0000EE260000}"/>
    <cellStyle name="20% - uthevingsfarge 1 9_4 manuell" xfId="53943" xr:uid="{4252D706-84EE-4905-AE51-5B83DDEF9619}"/>
    <cellStyle name="20% - uthevingsfarge 1_4 manuell" xfId="53944" xr:uid="{FD44A7B4-8067-4B0B-89EC-9F814E33330A}"/>
    <cellStyle name="20% - uthevingsfarge 2" xfId="36246"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5" xr:uid="{00000000-0005-0000-0000-0000F5260000}"/>
    <cellStyle name="20% - uthevingsfarge 2 10 2 2_CC1" xfId="53945" xr:uid="{ADB4E108-7A8A-49A0-B334-03E87F6B8518}"/>
    <cellStyle name="20% - uthevingsfarge 2 10 2 3" xfId="37796" xr:uid="{00000000-0005-0000-0000-0000F6260000}"/>
    <cellStyle name="20% - uthevingsfarge 2 10 2 4" xfId="37797" xr:uid="{00000000-0005-0000-0000-0000F7260000}"/>
    <cellStyle name="20% - uthevingsfarge 2 10 2 5" xfId="37798" xr:uid="{00000000-0005-0000-0000-0000F8260000}"/>
    <cellStyle name="20% - uthevingsfarge 2 10 2 6" xfId="37794" xr:uid="{00000000-0005-0000-0000-0000F9260000}"/>
    <cellStyle name="20% - uthevingsfarge 2 10 2_4 manuell" xfId="53946" xr:uid="{B8B6AA45-7749-439B-A6EA-B1B7D5329685}"/>
    <cellStyle name="20% - uthevingsfarge 2 10 3" xfId="2789" xr:uid="{00000000-0005-0000-0000-0000FB260000}"/>
    <cellStyle name="20% - uthevingsfarge 2 10 3 2" xfId="37799" xr:uid="{00000000-0005-0000-0000-0000FC260000}"/>
    <cellStyle name="20% - uthevingsfarge 2 10 3_CC1" xfId="53947" xr:uid="{4EB0B2DA-86A9-485E-AFB1-C8EC32F9EC59}"/>
    <cellStyle name="20% - uthevingsfarge 2 10 4" xfId="37800" xr:uid="{00000000-0005-0000-0000-0000FD260000}"/>
    <cellStyle name="20% - uthevingsfarge 2 10 5" xfId="37801" xr:uid="{00000000-0005-0000-0000-0000FE260000}"/>
    <cellStyle name="20% - uthevingsfarge 2 10 6" xfId="37802" xr:uid="{00000000-0005-0000-0000-0000FF260000}"/>
    <cellStyle name="20% - uthevingsfarge 2 10 7" xfId="37793" xr:uid="{00000000-0005-0000-0000-000000270000}"/>
    <cellStyle name="20% - uthevingsfarge 2 10_4 manuell" xfId="53948"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5" xr:uid="{00000000-0005-0000-0000-000005270000}"/>
    <cellStyle name="20% - uthevingsfarge 2 11 2 2_CC1" xfId="53949" xr:uid="{796F5E31-4C15-4BCE-AC99-4F2CC92F8B3B}"/>
    <cellStyle name="20% - uthevingsfarge 2 11 2 3" xfId="37806" xr:uid="{00000000-0005-0000-0000-000006270000}"/>
    <cellStyle name="20% - uthevingsfarge 2 11 2 4" xfId="37807" xr:uid="{00000000-0005-0000-0000-000007270000}"/>
    <cellStyle name="20% - uthevingsfarge 2 11 2 5" xfId="37808" xr:uid="{00000000-0005-0000-0000-000008270000}"/>
    <cellStyle name="20% - uthevingsfarge 2 11 2 6" xfId="37804" xr:uid="{00000000-0005-0000-0000-000009270000}"/>
    <cellStyle name="20% - uthevingsfarge 2 11 2_4 manuell" xfId="53950" xr:uid="{52BE4A1C-91EE-4B9C-A53E-38C5BB5FE4B5}"/>
    <cellStyle name="20% - uthevingsfarge 2 11 3" xfId="2793" xr:uid="{00000000-0005-0000-0000-00000B270000}"/>
    <cellStyle name="20% - uthevingsfarge 2 11 3 2" xfId="37809" xr:uid="{00000000-0005-0000-0000-00000C270000}"/>
    <cellStyle name="20% - uthevingsfarge 2 11 3_CC1" xfId="53951" xr:uid="{B28F73E1-DB16-487B-B47C-FABEC1A607E2}"/>
    <cellStyle name="20% - uthevingsfarge 2 11 4" xfId="37810" xr:uid="{00000000-0005-0000-0000-00000D270000}"/>
    <cellStyle name="20% - uthevingsfarge 2 11 5" xfId="37811" xr:uid="{00000000-0005-0000-0000-00000E270000}"/>
    <cellStyle name="20% - uthevingsfarge 2 11 6" xfId="37812" xr:uid="{00000000-0005-0000-0000-00000F270000}"/>
    <cellStyle name="20% - uthevingsfarge 2 11 7" xfId="37803" xr:uid="{00000000-0005-0000-0000-000010270000}"/>
    <cellStyle name="20% - uthevingsfarge 2 11_4 manuell" xfId="53952"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5" xr:uid="{00000000-0005-0000-0000-000015270000}"/>
    <cellStyle name="20% - uthevingsfarge 2 12 2 2_CC1" xfId="53953" xr:uid="{F00A13F1-2EF8-494B-920C-177BB3328635}"/>
    <cellStyle name="20% - uthevingsfarge 2 12 2 3" xfId="37816" xr:uid="{00000000-0005-0000-0000-000016270000}"/>
    <cellStyle name="20% - uthevingsfarge 2 12 2 4" xfId="37817" xr:uid="{00000000-0005-0000-0000-000017270000}"/>
    <cellStyle name="20% - uthevingsfarge 2 12 2 5" xfId="37818" xr:uid="{00000000-0005-0000-0000-000018270000}"/>
    <cellStyle name="20% - uthevingsfarge 2 12 2 6" xfId="37814" xr:uid="{00000000-0005-0000-0000-000019270000}"/>
    <cellStyle name="20% - uthevingsfarge 2 12 2_4 manuell" xfId="53954" xr:uid="{DFAFD066-3429-4571-B9E9-216F69AC29A9}"/>
    <cellStyle name="20% - uthevingsfarge 2 12 3" xfId="2797" xr:uid="{00000000-0005-0000-0000-00001B270000}"/>
    <cellStyle name="20% - uthevingsfarge 2 12 3 2" xfId="37819" xr:uid="{00000000-0005-0000-0000-00001C270000}"/>
    <cellStyle name="20% - uthevingsfarge 2 12 3_CC1" xfId="53955" xr:uid="{613A708C-2811-4A59-8032-EF239008B6BC}"/>
    <cellStyle name="20% - uthevingsfarge 2 12 4" xfId="37820" xr:uid="{00000000-0005-0000-0000-00001D270000}"/>
    <cellStyle name="20% - uthevingsfarge 2 12 5" xfId="37821" xr:uid="{00000000-0005-0000-0000-00001E270000}"/>
    <cellStyle name="20% - uthevingsfarge 2 12 6" xfId="37822" xr:uid="{00000000-0005-0000-0000-00001F270000}"/>
    <cellStyle name="20% - uthevingsfarge 2 12 7" xfId="37813" xr:uid="{00000000-0005-0000-0000-000020270000}"/>
    <cellStyle name="20% - uthevingsfarge 2 12_4 manuell" xfId="53956"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5" xr:uid="{00000000-0005-0000-0000-000025270000}"/>
    <cellStyle name="20% - uthevingsfarge 2 13 2 2_CC1" xfId="53957" xr:uid="{8D4AC560-BA0D-4722-A7DF-01000EDF6F32}"/>
    <cellStyle name="20% - uthevingsfarge 2 13 2 3" xfId="37826" xr:uid="{00000000-0005-0000-0000-000026270000}"/>
    <cellStyle name="20% - uthevingsfarge 2 13 2 4" xfId="37827" xr:uid="{00000000-0005-0000-0000-000027270000}"/>
    <cellStyle name="20% - uthevingsfarge 2 13 2 5" xfId="37828" xr:uid="{00000000-0005-0000-0000-000028270000}"/>
    <cellStyle name="20% - uthevingsfarge 2 13 2 6" xfId="37824" xr:uid="{00000000-0005-0000-0000-000029270000}"/>
    <cellStyle name="20% - uthevingsfarge 2 13 2_4 manuell" xfId="53958" xr:uid="{1641AA43-EA40-43F7-B09E-959BA6B1D95C}"/>
    <cellStyle name="20% - uthevingsfarge 2 13 3" xfId="2801" xr:uid="{00000000-0005-0000-0000-00002B270000}"/>
    <cellStyle name="20% - uthevingsfarge 2 13 3 2" xfId="37829" xr:uid="{00000000-0005-0000-0000-00002C270000}"/>
    <cellStyle name="20% - uthevingsfarge 2 13 3_CC1" xfId="53959" xr:uid="{4693ED3E-B7D2-4FDC-BE7D-0E2278FF2ED4}"/>
    <cellStyle name="20% - uthevingsfarge 2 13 4" xfId="37830" xr:uid="{00000000-0005-0000-0000-00002D270000}"/>
    <cellStyle name="20% - uthevingsfarge 2 13 5" xfId="37831" xr:uid="{00000000-0005-0000-0000-00002E270000}"/>
    <cellStyle name="20% - uthevingsfarge 2 13 6" xfId="37832" xr:uid="{00000000-0005-0000-0000-00002F270000}"/>
    <cellStyle name="20% - uthevingsfarge 2 13 7" xfId="37823" xr:uid="{00000000-0005-0000-0000-000030270000}"/>
    <cellStyle name="20% - uthevingsfarge 2 13_4 manuell" xfId="53960"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5" xr:uid="{00000000-0005-0000-0000-000035270000}"/>
    <cellStyle name="20% - uthevingsfarge 2 14 2 2_CC1" xfId="53961" xr:uid="{F118B932-AF52-4C25-A61B-F4DB5115ECDC}"/>
    <cellStyle name="20% - uthevingsfarge 2 14 2 3" xfId="37836" xr:uid="{00000000-0005-0000-0000-000036270000}"/>
    <cellStyle name="20% - uthevingsfarge 2 14 2 4" xfId="37837" xr:uid="{00000000-0005-0000-0000-000037270000}"/>
    <cellStyle name="20% - uthevingsfarge 2 14 2 5" xfId="37838" xr:uid="{00000000-0005-0000-0000-000038270000}"/>
    <cellStyle name="20% - uthevingsfarge 2 14 2 6" xfId="37834" xr:uid="{00000000-0005-0000-0000-000039270000}"/>
    <cellStyle name="20% - uthevingsfarge 2 14 2_4 manuell" xfId="53962" xr:uid="{5802556B-F7C0-4D6E-9EDB-AF2D4C665E70}"/>
    <cellStyle name="20% - uthevingsfarge 2 14 3" xfId="2805" xr:uid="{00000000-0005-0000-0000-00003B270000}"/>
    <cellStyle name="20% - uthevingsfarge 2 14 3 2" xfId="37839" xr:uid="{00000000-0005-0000-0000-00003C270000}"/>
    <cellStyle name="20% - uthevingsfarge 2 14 3_CC1" xfId="53963" xr:uid="{BDCA876D-CFB8-4664-96C0-6B9E33E94BFB}"/>
    <cellStyle name="20% - uthevingsfarge 2 14 4" xfId="37840" xr:uid="{00000000-0005-0000-0000-00003D270000}"/>
    <cellStyle name="20% - uthevingsfarge 2 14 5" xfId="37841" xr:uid="{00000000-0005-0000-0000-00003E270000}"/>
    <cellStyle name="20% - uthevingsfarge 2 14 6" xfId="37842" xr:uid="{00000000-0005-0000-0000-00003F270000}"/>
    <cellStyle name="20% - uthevingsfarge 2 14 7" xfId="37833" xr:uid="{00000000-0005-0000-0000-000040270000}"/>
    <cellStyle name="20% - uthevingsfarge 2 14_4 manuell" xfId="53964"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5" xr:uid="{00000000-0005-0000-0000-000045270000}"/>
    <cellStyle name="20% - uthevingsfarge 2 15 2 2_CC1" xfId="53965" xr:uid="{90DA2F09-1D97-4A5D-8060-D55BF4FA3C3D}"/>
    <cellStyle name="20% - uthevingsfarge 2 15 2 3" xfId="37846" xr:uid="{00000000-0005-0000-0000-000046270000}"/>
    <cellStyle name="20% - uthevingsfarge 2 15 2 4" xfId="37847" xr:uid="{00000000-0005-0000-0000-000047270000}"/>
    <cellStyle name="20% - uthevingsfarge 2 15 2 5" xfId="37848" xr:uid="{00000000-0005-0000-0000-000048270000}"/>
    <cellStyle name="20% - uthevingsfarge 2 15 2 6" xfId="37844" xr:uid="{00000000-0005-0000-0000-000049270000}"/>
    <cellStyle name="20% - uthevingsfarge 2 15 2_4 manuell" xfId="53966" xr:uid="{53B41D1F-42FE-4A33-B268-54C0B8ABB7C7}"/>
    <cellStyle name="20% - uthevingsfarge 2 15 3" xfId="2809" xr:uid="{00000000-0005-0000-0000-00004B270000}"/>
    <cellStyle name="20% - uthevingsfarge 2 15 3 2" xfId="37849" xr:uid="{00000000-0005-0000-0000-00004C270000}"/>
    <cellStyle name="20% - uthevingsfarge 2 15 3_CC1" xfId="53967" xr:uid="{1E924FB2-61E2-4675-AF99-3FF93D13B125}"/>
    <cellStyle name="20% - uthevingsfarge 2 15 4" xfId="37850" xr:uid="{00000000-0005-0000-0000-00004D270000}"/>
    <cellStyle name="20% - uthevingsfarge 2 15 5" xfId="37851" xr:uid="{00000000-0005-0000-0000-00004E270000}"/>
    <cellStyle name="20% - uthevingsfarge 2 15 6" xfId="37852" xr:uid="{00000000-0005-0000-0000-00004F270000}"/>
    <cellStyle name="20% - uthevingsfarge 2 15 7" xfId="37843" xr:uid="{00000000-0005-0000-0000-000050270000}"/>
    <cellStyle name="20% - uthevingsfarge 2 15_4 manuell" xfId="53968"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5" xr:uid="{00000000-0005-0000-0000-000055270000}"/>
    <cellStyle name="20% - uthevingsfarge 2 16 2 2_CC1" xfId="53969" xr:uid="{89FFB74F-F49B-4E00-86E1-EE72514D9B74}"/>
    <cellStyle name="20% - uthevingsfarge 2 16 2 3" xfId="37856" xr:uid="{00000000-0005-0000-0000-000056270000}"/>
    <cellStyle name="20% - uthevingsfarge 2 16 2 4" xfId="37857" xr:uid="{00000000-0005-0000-0000-000057270000}"/>
    <cellStyle name="20% - uthevingsfarge 2 16 2 5" xfId="37858" xr:uid="{00000000-0005-0000-0000-000058270000}"/>
    <cellStyle name="20% - uthevingsfarge 2 16 2 6" xfId="37854" xr:uid="{00000000-0005-0000-0000-000059270000}"/>
    <cellStyle name="20% - uthevingsfarge 2 16 2_4 manuell" xfId="53970" xr:uid="{5B0A727F-9AC8-4B02-AE87-D447BDF2E94D}"/>
    <cellStyle name="20% - uthevingsfarge 2 16 3" xfId="2813" xr:uid="{00000000-0005-0000-0000-00005B270000}"/>
    <cellStyle name="20% - uthevingsfarge 2 16 3 2" xfId="37859" xr:uid="{00000000-0005-0000-0000-00005C270000}"/>
    <cellStyle name="20% - uthevingsfarge 2 16 3_CC1" xfId="53971" xr:uid="{293B859B-4F1B-4BC0-A632-031B5B8417C8}"/>
    <cellStyle name="20% - uthevingsfarge 2 16 4" xfId="37860" xr:uid="{00000000-0005-0000-0000-00005D270000}"/>
    <cellStyle name="20% - uthevingsfarge 2 16 5" xfId="37861" xr:uid="{00000000-0005-0000-0000-00005E270000}"/>
    <cellStyle name="20% - uthevingsfarge 2 16 6" xfId="37862" xr:uid="{00000000-0005-0000-0000-00005F270000}"/>
    <cellStyle name="20% - uthevingsfarge 2 16 7" xfId="37853" xr:uid="{00000000-0005-0000-0000-000060270000}"/>
    <cellStyle name="20% - uthevingsfarge 2 16_4 manuell" xfId="53972"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5" xr:uid="{00000000-0005-0000-0000-000065270000}"/>
    <cellStyle name="20% - uthevingsfarge 2 17 2 2_CC1" xfId="53973" xr:uid="{0DC8A745-246F-450D-9490-73BD42F475A4}"/>
    <cellStyle name="20% - uthevingsfarge 2 17 2 3" xfId="37866" xr:uid="{00000000-0005-0000-0000-000066270000}"/>
    <cellStyle name="20% - uthevingsfarge 2 17 2 4" xfId="37867" xr:uid="{00000000-0005-0000-0000-000067270000}"/>
    <cellStyle name="20% - uthevingsfarge 2 17 2 5" xfId="37868" xr:uid="{00000000-0005-0000-0000-000068270000}"/>
    <cellStyle name="20% - uthevingsfarge 2 17 2 6" xfId="37864" xr:uid="{00000000-0005-0000-0000-000069270000}"/>
    <cellStyle name="20% - uthevingsfarge 2 17 2_4 manuell" xfId="53974" xr:uid="{A43EAC9E-B7A8-45E8-800D-EFB7459976E5}"/>
    <cellStyle name="20% - uthevingsfarge 2 17 3" xfId="2817" xr:uid="{00000000-0005-0000-0000-00006B270000}"/>
    <cellStyle name="20% - uthevingsfarge 2 17 3 2" xfId="37869" xr:uid="{00000000-0005-0000-0000-00006C270000}"/>
    <cellStyle name="20% - uthevingsfarge 2 17 3_CC1" xfId="53975" xr:uid="{608C6C14-EAE4-485A-A804-09E3C144539C}"/>
    <cellStyle name="20% - uthevingsfarge 2 17 4" xfId="37870" xr:uid="{00000000-0005-0000-0000-00006D270000}"/>
    <cellStyle name="20% - uthevingsfarge 2 17 5" xfId="37871" xr:uid="{00000000-0005-0000-0000-00006E270000}"/>
    <cellStyle name="20% - uthevingsfarge 2 17 6" xfId="37872" xr:uid="{00000000-0005-0000-0000-00006F270000}"/>
    <cellStyle name="20% - uthevingsfarge 2 17 7" xfId="37863" xr:uid="{00000000-0005-0000-0000-000070270000}"/>
    <cellStyle name="20% - uthevingsfarge 2 17_4 manuell" xfId="53976"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5" xr:uid="{00000000-0005-0000-0000-000075270000}"/>
    <cellStyle name="20% - uthevingsfarge 2 18 2 2_CC1" xfId="53977" xr:uid="{3FD71EFE-6316-4CBE-8EAE-3598D8CE992B}"/>
    <cellStyle name="20% - uthevingsfarge 2 18 2 3" xfId="37876" xr:uid="{00000000-0005-0000-0000-000076270000}"/>
    <cellStyle name="20% - uthevingsfarge 2 18 2 4" xfId="37877" xr:uid="{00000000-0005-0000-0000-000077270000}"/>
    <cellStyle name="20% - uthevingsfarge 2 18 2 5" xfId="37878" xr:uid="{00000000-0005-0000-0000-000078270000}"/>
    <cellStyle name="20% - uthevingsfarge 2 18 2 6" xfId="37874" xr:uid="{00000000-0005-0000-0000-000079270000}"/>
    <cellStyle name="20% - uthevingsfarge 2 18 2_4 manuell" xfId="53978" xr:uid="{C9CA32FD-A182-4AB1-BAB8-A26651485FF1}"/>
    <cellStyle name="20% - uthevingsfarge 2 18 3" xfId="2821" xr:uid="{00000000-0005-0000-0000-00007B270000}"/>
    <cellStyle name="20% - uthevingsfarge 2 18 3 2" xfId="37879" xr:uid="{00000000-0005-0000-0000-00007C270000}"/>
    <cellStyle name="20% - uthevingsfarge 2 18 3_CC1" xfId="53979" xr:uid="{79E6BE15-6D44-43FA-9196-B323F189742D}"/>
    <cellStyle name="20% - uthevingsfarge 2 18 4" xfId="37880" xr:uid="{00000000-0005-0000-0000-00007D270000}"/>
    <cellStyle name="20% - uthevingsfarge 2 18 5" xfId="37881" xr:uid="{00000000-0005-0000-0000-00007E270000}"/>
    <cellStyle name="20% - uthevingsfarge 2 18 6" xfId="37882" xr:uid="{00000000-0005-0000-0000-00007F270000}"/>
    <cellStyle name="20% - uthevingsfarge 2 18 7" xfId="37873" xr:uid="{00000000-0005-0000-0000-000080270000}"/>
    <cellStyle name="20% - uthevingsfarge 2 18_4 manuell" xfId="53980"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5" xr:uid="{00000000-0005-0000-0000-000085270000}"/>
    <cellStyle name="20% - uthevingsfarge 2 19 2 2_CC1" xfId="53981" xr:uid="{0E092AC3-421A-4B8C-8999-9F26009F64AE}"/>
    <cellStyle name="20% - uthevingsfarge 2 19 2 3" xfId="37886" xr:uid="{00000000-0005-0000-0000-000086270000}"/>
    <cellStyle name="20% - uthevingsfarge 2 19 2 4" xfId="37887" xr:uid="{00000000-0005-0000-0000-000087270000}"/>
    <cellStyle name="20% - uthevingsfarge 2 19 2 5" xfId="37888" xr:uid="{00000000-0005-0000-0000-000088270000}"/>
    <cellStyle name="20% - uthevingsfarge 2 19 2 6" xfId="37884" xr:uid="{00000000-0005-0000-0000-000089270000}"/>
    <cellStyle name="20% - uthevingsfarge 2 19 2_4 manuell" xfId="53982" xr:uid="{16C2EEA0-E948-47E0-8C3E-C20DD026C5DF}"/>
    <cellStyle name="20% - uthevingsfarge 2 19 3" xfId="2825" xr:uid="{00000000-0005-0000-0000-00008B270000}"/>
    <cellStyle name="20% - uthevingsfarge 2 19 3 2" xfId="37889" xr:uid="{00000000-0005-0000-0000-00008C270000}"/>
    <cellStyle name="20% - uthevingsfarge 2 19 3_CC1" xfId="53983" xr:uid="{A3320601-CD03-4A52-91BA-BC4355C20B39}"/>
    <cellStyle name="20% - uthevingsfarge 2 19 4" xfId="37890" xr:uid="{00000000-0005-0000-0000-00008D270000}"/>
    <cellStyle name="20% - uthevingsfarge 2 19 5" xfId="37891" xr:uid="{00000000-0005-0000-0000-00008E270000}"/>
    <cellStyle name="20% - uthevingsfarge 2 19 6" xfId="37892" xr:uid="{00000000-0005-0000-0000-00008F270000}"/>
    <cellStyle name="20% - uthevingsfarge 2 19 7" xfId="37883" xr:uid="{00000000-0005-0000-0000-000090270000}"/>
    <cellStyle name="20% - uthevingsfarge 2 19_4 manuell" xfId="53984"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1" xr:uid="{00000000-0005-0000-0000-000099270000}"/>
    <cellStyle name="20% - uthevingsfarge 2 2 14" xfId="43522" xr:uid="{00000000-0005-0000-0000-00009A270000}"/>
    <cellStyle name="20% - uthevingsfarge 2 2 15" xfId="43523" xr:uid="{00000000-0005-0000-0000-00009B270000}"/>
    <cellStyle name="20% - uthevingsfarge 2 2 16" xfId="43524" xr:uid="{00000000-0005-0000-0000-00009C270000}"/>
    <cellStyle name="20% - uthevingsfarge 2 2 2" xfId="2827" xr:uid="{00000000-0005-0000-0000-00009D270000}"/>
    <cellStyle name="20% - uthevingsfarge 2 2 2 10" xfId="43525" xr:uid="{00000000-0005-0000-0000-00009E270000}"/>
    <cellStyle name="20% - uthevingsfarge 2 2 2 11" xfId="43526" xr:uid="{00000000-0005-0000-0000-00009F270000}"/>
    <cellStyle name="20% - uthevingsfarge 2 2 2 2" xfId="2828" xr:uid="{00000000-0005-0000-0000-0000A0270000}"/>
    <cellStyle name="20% - uthevingsfarge 2 2 2 2 10" xfId="43527" xr:uid="{00000000-0005-0000-0000-0000A1270000}"/>
    <cellStyle name="20% - uthevingsfarge 2 2 2 2 2" xfId="14609" xr:uid="{00000000-0005-0000-0000-0000A2270000}"/>
    <cellStyle name="20% - uthevingsfarge 2 2 2 2 2 2" xfId="14610" xr:uid="{00000000-0005-0000-0000-0000A3270000}"/>
    <cellStyle name="20% - uthevingsfarge 2 2 2 2 2 2 2" xfId="43528" xr:uid="{00000000-0005-0000-0000-0000A4270000}"/>
    <cellStyle name="20% - uthevingsfarge 2 2 2 2 2 2 2 2" xfId="43529" xr:uid="{00000000-0005-0000-0000-0000A5270000}"/>
    <cellStyle name="20% - uthevingsfarge 2 2 2 2 2 2 3" xfId="43530" xr:uid="{00000000-0005-0000-0000-0000A6270000}"/>
    <cellStyle name="20% - uthevingsfarge 2 2 2 2 2 2_3. Chng in credit spreads" xfId="43531" xr:uid="{00000000-0005-0000-0000-0000A7270000}"/>
    <cellStyle name="20% - uthevingsfarge 2 2 2 2 2 3" xfId="14611" xr:uid="{00000000-0005-0000-0000-0000A8270000}"/>
    <cellStyle name="20% - uthevingsfarge 2 2 2 2 2 3 2" xfId="43532" xr:uid="{00000000-0005-0000-0000-0000A9270000}"/>
    <cellStyle name="20% - uthevingsfarge 2 2 2 2 2 4" xfId="43533" xr:uid="{00000000-0005-0000-0000-0000AA270000}"/>
    <cellStyle name="20% - uthevingsfarge 2 2 2 2 2 5" xfId="43534" xr:uid="{00000000-0005-0000-0000-0000AB270000}"/>
    <cellStyle name="20% - uthevingsfarge 2 2 2 2 2 6" xfId="43535" xr:uid="{00000000-0005-0000-0000-0000AC270000}"/>
    <cellStyle name="20% - uthevingsfarge 2 2 2 2 2_3. Chng in credit spreads" xfId="43536" xr:uid="{00000000-0005-0000-0000-0000AD270000}"/>
    <cellStyle name="20% - uthevingsfarge 2 2 2 2 3" xfId="14612" xr:uid="{00000000-0005-0000-0000-0000AE270000}"/>
    <cellStyle name="20% - uthevingsfarge 2 2 2 2 3 2" xfId="14613" xr:uid="{00000000-0005-0000-0000-0000AF270000}"/>
    <cellStyle name="20% - uthevingsfarge 2 2 2 2 3 2 2" xfId="43537" xr:uid="{00000000-0005-0000-0000-0000B0270000}"/>
    <cellStyle name="20% - uthevingsfarge 2 2 2 2 3 2 2 2" xfId="43538" xr:uid="{00000000-0005-0000-0000-0000B1270000}"/>
    <cellStyle name="20% - uthevingsfarge 2 2 2 2 3 2 3" xfId="43539" xr:uid="{00000000-0005-0000-0000-0000B2270000}"/>
    <cellStyle name="20% - uthevingsfarge 2 2 2 2 3 2_3. Chng in credit spreads" xfId="43540" xr:uid="{00000000-0005-0000-0000-0000B3270000}"/>
    <cellStyle name="20% - uthevingsfarge 2 2 2 2 3 3" xfId="14614" xr:uid="{00000000-0005-0000-0000-0000B4270000}"/>
    <cellStyle name="20% - uthevingsfarge 2 2 2 2 3 3 2" xfId="43541" xr:uid="{00000000-0005-0000-0000-0000B5270000}"/>
    <cellStyle name="20% - uthevingsfarge 2 2 2 2 3 4" xfId="43542" xr:uid="{00000000-0005-0000-0000-0000B6270000}"/>
    <cellStyle name="20% - uthevingsfarge 2 2 2 2 3 5" xfId="43543" xr:uid="{00000000-0005-0000-0000-0000B7270000}"/>
    <cellStyle name="20% - uthevingsfarge 2 2 2 2 3 6" xfId="43544" xr:uid="{00000000-0005-0000-0000-0000B8270000}"/>
    <cellStyle name="20% - uthevingsfarge 2 2 2 2 3_3. Chng in credit spreads" xfId="43545" xr:uid="{00000000-0005-0000-0000-0000B9270000}"/>
    <cellStyle name="20% - uthevingsfarge 2 2 2 2 4" xfId="14615" xr:uid="{00000000-0005-0000-0000-0000BA270000}"/>
    <cellStyle name="20% - uthevingsfarge 2 2 2 2 4 2" xfId="14616" xr:uid="{00000000-0005-0000-0000-0000BB270000}"/>
    <cellStyle name="20% - uthevingsfarge 2 2 2 2 4 2 2" xfId="43546" xr:uid="{00000000-0005-0000-0000-0000BC270000}"/>
    <cellStyle name="20% - uthevingsfarge 2 2 2 2 4 3" xfId="14617" xr:uid="{00000000-0005-0000-0000-0000BD270000}"/>
    <cellStyle name="20% - uthevingsfarge 2 2 2 2 4 4" xfId="43547" xr:uid="{00000000-0005-0000-0000-0000BE270000}"/>
    <cellStyle name="20% - uthevingsfarge 2 2 2 2 4 5" xfId="43548" xr:uid="{00000000-0005-0000-0000-0000BF270000}"/>
    <cellStyle name="20% - uthevingsfarge 2 2 2 2 4 6" xfId="43549" xr:uid="{00000000-0005-0000-0000-0000C0270000}"/>
    <cellStyle name="20% - uthevingsfarge 2 2 2 2 4_3. Chng in credit spreads" xfId="43550" xr:uid="{00000000-0005-0000-0000-0000C1270000}"/>
    <cellStyle name="20% - uthevingsfarge 2 2 2 2 5" xfId="14618" xr:uid="{00000000-0005-0000-0000-0000C2270000}"/>
    <cellStyle name="20% - uthevingsfarge 2 2 2 2 5 2" xfId="14619" xr:uid="{00000000-0005-0000-0000-0000C3270000}"/>
    <cellStyle name="20% - uthevingsfarge 2 2 2 2 5 2 2" xfId="43551" xr:uid="{00000000-0005-0000-0000-0000C4270000}"/>
    <cellStyle name="20% - uthevingsfarge 2 2 2 2 5 3" xfId="14620" xr:uid="{00000000-0005-0000-0000-0000C5270000}"/>
    <cellStyle name="20% - uthevingsfarge 2 2 2 2 5 4" xfId="43552" xr:uid="{00000000-0005-0000-0000-0000C6270000}"/>
    <cellStyle name="20% - uthevingsfarge 2 2 2 2 5 5" xfId="43553" xr:uid="{00000000-0005-0000-0000-0000C7270000}"/>
    <cellStyle name="20% - uthevingsfarge 2 2 2 2 5_3. Chng in credit spreads" xfId="43554" xr:uid="{00000000-0005-0000-0000-0000C8270000}"/>
    <cellStyle name="20% - uthevingsfarge 2 2 2 2 6" xfId="14621" xr:uid="{00000000-0005-0000-0000-0000C9270000}"/>
    <cellStyle name="20% - uthevingsfarge 2 2 2 2 6 2" xfId="43555" xr:uid="{00000000-0005-0000-0000-0000CA270000}"/>
    <cellStyle name="20% - uthevingsfarge 2 2 2 2 7" xfId="14622" xr:uid="{00000000-0005-0000-0000-0000CB270000}"/>
    <cellStyle name="20% - uthevingsfarge 2 2 2 2 8" xfId="37894" xr:uid="{00000000-0005-0000-0000-0000CC270000}"/>
    <cellStyle name="20% - uthevingsfarge 2 2 2 2 9" xfId="43556" xr:uid="{00000000-0005-0000-0000-0000CD270000}"/>
    <cellStyle name="20% - uthevingsfarge 2 2 2 2_3. Chng in credit spreads" xfId="43557" xr:uid="{00000000-0005-0000-0000-0000CE270000}"/>
    <cellStyle name="20% - uthevingsfarge 2 2 2 3" xfId="14623" xr:uid="{00000000-0005-0000-0000-0000CF270000}"/>
    <cellStyle name="20% - uthevingsfarge 2 2 2 3 2" xfId="14624" xr:uid="{00000000-0005-0000-0000-0000D0270000}"/>
    <cellStyle name="20% - uthevingsfarge 2 2 2 3 2 2" xfId="43558" xr:uid="{00000000-0005-0000-0000-0000D1270000}"/>
    <cellStyle name="20% - uthevingsfarge 2 2 2 3 2 2 2" xfId="43559" xr:uid="{00000000-0005-0000-0000-0000D2270000}"/>
    <cellStyle name="20% - uthevingsfarge 2 2 2 3 2 3" xfId="43560" xr:uid="{00000000-0005-0000-0000-0000D3270000}"/>
    <cellStyle name="20% - uthevingsfarge 2 2 2 3 2_3. Chng in credit spreads" xfId="43561" xr:uid="{00000000-0005-0000-0000-0000D4270000}"/>
    <cellStyle name="20% - uthevingsfarge 2 2 2 3 3" xfId="14625" xr:uid="{00000000-0005-0000-0000-0000D5270000}"/>
    <cellStyle name="20% - uthevingsfarge 2 2 2 3 3 2" xfId="43562" xr:uid="{00000000-0005-0000-0000-0000D6270000}"/>
    <cellStyle name="20% - uthevingsfarge 2 2 2 3 4" xfId="37895" xr:uid="{00000000-0005-0000-0000-0000D7270000}"/>
    <cellStyle name="20% - uthevingsfarge 2 2 2 3 5" xfId="43563" xr:uid="{00000000-0005-0000-0000-0000D8270000}"/>
    <cellStyle name="20% - uthevingsfarge 2 2 2 3 6" xfId="43564" xr:uid="{00000000-0005-0000-0000-0000D9270000}"/>
    <cellStyle name="20% - uthevingsfarge 2 2 2 3_3. Chng in credit spreads" xfId="43565" xr:uid="{00000000-0005-0000-0000-0000DA270000}"/>
    <cellStyle name="20% - uthevingsfarge 2 2 2 4" xfId="14626" xr:uid="{00000000-0005-0000-0000-0000DB270000}"/>
    <cellStyle name="20% - uthevingsfarge 2 2 2 4 2" xfId="14627" xr:uid="{00000000-0005-0000-0000-0000DC270000}"/>
    <cellStyle name="20% - uthevingsfarge 2 2 2 4 2 2" xfId="43566" xr:uid="{00000000-0005-0000-0000-0000DD270000}"/>
    <cellStyle name="20% - uthevingsfarge 2 2 2 4 2 2 2" xfId="43567" xr:uid="{00000000-0005-0000-0000-0000DE270000}"/>
    <cellStyle name="20% - uthevingsfarge 2 2 2 4 2 3" xfId="43568" xr:uid="{00000000-0005-0000-0000-0000DF270000}"/>
    <cellStyle name="20% - uthevingsfarge 2 2 2 4 2_3. Chng in credit spreads" xfId="43569" xr:uid="{00000000-0005-0000-0000-0000E0270000}"/>
    <cellStyle name="20% - uthevingsfarge 2 2 2 4 3" xfId="14628" xr:uid="{00000000-0005-0000-0000-0000E1270000}"/>
    <cellStyle name="20% - uthevingsfarge 2 2 2 4 3 2" xfId="43570" xr:uid="{00000000-0005-0000-0000-0000E2270000}"/>
    <cellStyle name="20% - uthevingsfarge 2 2 2 4 4" xfId="37896" xr:uid="{00000000-0005-0000-0000-0000E3270000}"/>
    <cellStyle name="20% - uthevingsfarge 2 2 2 4 5" xfId="43571" xr:uid="{00000000-0005-0000-0000-0000E4270000}"/>
    <cellStyle name="20% - uthevingsfarge 2 2 2 4 6" xfId="43572" xr:uid="{00000000-0005-0000-0000-0000E5270000}"/>
    <cellStyle name="20% - uthevingsfarge 2 2 2 4_3. Chng in credit spreads" xfId="43573" xr:uid="{00000000-0005-0000-0000-0000E6270000}"/>
    <cellStyle name="20% - uthevingsfarge 2 2 2 5" xfId="14629" xr:uid="{00000000-0005-0000-0000-0000E7270000}"/>
    <cellStyle name="20% - uthevingsfarge 2 2 2 5 2" xfId="14630" xr:uid="{00000000-0005-0000-0000-0000E8270000}"/>
    <cellStyle name="20% - uthevingsfarge 2 2 2 5 2 2" xfId="43574" xr:uid="{00000000-0005-0000-0000-0000E9270000}"/>
    <cellStyle name="20% - uthevingsfarge 2 2 2 5 2 2 2" xfId="43575" xr:uid="{00000000-0005-0000-0000-0000EA270000}"/>
    <cellStyle name="20% - uthevingsfarge 2 2 2 5 2 3" xfId="43576" xr:uid="{00000000-0005-0000-0000-0000EB270000}"/>
    <cellStyle name="20% - uthevingsfarge 2 2 2 5 2_3. Chng in credit spreads" xfId="43577" xr:uid="{00000000-0005-0000-0000-0000EC270000}"/>
    <cellStyle name="20% - uthevingsfarge 2 2 2 5 3" xfId="14631" xr:uid="{00000000-0005-0000-0000-0000ED270000}"/>
    <cellStyle name="20% - uthevingsfarge 2 2 2 5 3 2" xfId="43578" xr:uid="{00000000-0005-0000-0000-0000EE270000}"/>
    <cellStyle name="20% - uthevingsfarge 2 2 2 5 4" xfId="37897" xr:uid="{00000000-0005-0000-0000-0000EF270000}"/>
    <cellStyle name="20% - uthevingsfarge 2 2 2 5 5" xfId="43579" xr:uid="{00000000-0005-0000-0000-0000F0270000}"/>
    <cellStyle name="20% - uthevingsfarge 2 2 2 5 6" xfId="43580" xr:uid="{00000000-0005-0000-0000-0000F1270000}"/>
    <cellStyle name="20% - uthevingsfarge 2 2 2 5_3. Chng in credit spreads" xfId="43581" xr:uid="{00000000-0005-0000-0000-0000F2270000}"/>
    <cellStyle name="20% - uthevingsfarge 2 2 2 6" xfId="14632" xr:uid="{00000000-0005-0000-0000-0000F3270000}"/>
    <cellStyle name="20% - uthevingsfarge 2 2 2 6 2" xfId="14633" xr:uid="{00000000-0005-0000-0000-0000F4270000}"/>
    <cellStyle name="20% - uthevingsfarge 2 2 2 6 2 2" xfId="43582" xr:uid="{00000000-0005-0000-0000-0000F5270000}"/>
    <cellStyle name="20% - uthevingsfarge 2 2 2 6 3" xfId="14634" xr:uid="{00000000-0005-0000-0000-0000F6270000}"/>
    <cellStyle name="20% - uthevingsfarge 2 2 2 6 4" xfId="43583" xr:uid="{00000000-0005-0000-0000-0000F7270000}"/>
    <cellStyle name="20% - uthevingsfarge 2 2 2 6 5" xfId="43584" xr:uid="{00000000-0005-0000-0000-0000F8270000}"/>
    <cellStyle name="20% - uthevingsfarge 2 2 2 6 6" xfId="43585" xr:uid="{00000000-0005-0000-0000-0000F9270000}"/>
    <cellStyle name="20% - uthevingsfarge 2 2 2 6_3. Chng in credit spreads" xfId="43586" xr:uid="{00000000-0005-0000-0000-0000FA270000}"/>
    <cellStyle name="20% - uthevingsfarge 2 2 2 7" xfId="14635" xr:uid="{00000000-0005-0000-0000-0000FB270000}"/>
    <cellStyle name="20% - uthevingsfarge 2 2 2 7 2" xfId="43587" xr:uid="{00000000-0005-0000-0000-0000FC270000}"/>
    <cellStyle name="20% - uthevingsfarge 2 2 2 8" xfId="37893" xr:uid="{00000000-0005-0000-0000-0000FD270000}"/>
    <cellStyle name="20% - uthevingsfarge 2 2 2 9" xfId="43588" xr:uid="{00000000-0005-0000-0000-0000FE270000}"/>
    <cellStyle name="20% - uthevingsfarge 2 2 2_3. Chng in credit spreads" xfId="43589" xr:uid="{00000000-0005-0000-0000-0000FF270000}"/>
    <cellStyle name="20% - uthevingsfarge 2 2 3" xfId="12447" xr:uid="{00000000-0005-0000-0000-000000280000}"/>
    <cellStyle name="20% - uthevingsfarge 2 2 3 10" xfId="43590" xr:uid="{00000000-0005-0000-0000-000001280000}"/>
    <cellStyle name="20% - uthevingsfarge 2 2 3 2" xfId="14636" xr:uid="{00000000-0005-0000-0000-000002280000}"/>
    <cellStyle name="20% - uthevingsfarge 2 2 3 2 2" xfId="14637" xr:uid="{00000000-0005-0000-0000-000003280000}"/>
    <cellStyle name="20% - uthevingsfarge 2 2 3 2 2 2" xfId="43591" xr:uid="{00000000-0005-0000-0000-000004280000}"/>
    <cellStyle name="20% - uthevingsfarge 2 2 3 2 2 2 2" xfId="43592" xr:uid="{00000000-0005-0000-0000-000005280000}"/>
    <cellStyle name="20% - uthevingsfarge 2 2 3 2 2 3" xfId="43593" xr:uid="{00000000-0005-0000-0000-000006280000}"/>
    <cellStyle name="20% - uthevingsfarge 2 2 3 2 2_3. Chng in credit spreads" xfId="43594" xr:uid="{00000000-0005-0000-0000-000007280000}"/>
    <cellStyle name="20% - uthevingsfarge 2 2 3 2 3" xfId="14638" xr:uid="{00000000-0005-0000-0000-000008280000}"/>
    <cellStyle name="20% - uthevingsfarge 2 2 3 2 3 2" xfId="43595" xr:uid="{00000000-0005-0000-0000-000009280000}"/>
    <cellStyle name="20% - uthevingsfarge 2 2 3 2 3 2 2" xfId="43596" xr:uid="{00000000-0005-0000-0000-00000A280000}"/>
    <cellStyle name="20% - uthevingsfarge 2 2 3 2 3 3" xfId="43597" xr:uid="{00000000-0005-0000-0000-00000B280000}"/>
    <cellStyle name="20% - uthevingsfarge 2 2 3 2 3_3. Chng in credit spreads" xfId="43598" xr:uid="{00000000-0005-0000-0000-00000C280000}"/>
    <cellStyle name="20% - uthevingsfarge 2 2 3 2 4" xfId="43599" xr:uid="{00000000-0005-0000-0000-00000D280000}"/>
    <cellStyle name="20% - uthevingsfarge 2 2 3 2 4 2" xfId="43600" xr:uid="{00000000-0005-0000-0000-00000E280000}"/>
    <cellStyle name="20% - uthevingsfarge 2 2 3 2 4 2 2" xfId="43601" xr:uid="{00000000-0005-0000-0000-00000F280000}"/>
    <cellStyle name="20% - uthevingsfarge 2 2 3 2 4 3" xfId="43602" xr:uid="{00000000-0005-0000-0000-000010280000}"/>
    <cellStyle name="20% - uthevingsfarge 2 2 3 2 4_3. Chng in credit spreads" xfId="43603" xr:uid="{00000000-0005-0000-0000-000011280000}"/>
    <cellStyle name="20% - uthevingsfarge 2 2 3 2 5" xfId="43604" xr:uid="{00000000-0005-0000-0000-000012280000}"/>
    <cellStyle name="20% - uthevingsfarge 2 2 3 2 5 2" xfId="43605" xr:uid="{00000000-0005-0000-0000-000013280000}"/>
    <cellStyle name="20% - uthevingsfarge 2 2 3 2 6" xfId="43606" xr:uid="{00000000-0005-0000-0000-000014280000}"/>
    <cellStyle name="20% - uthevingsfarge 2 2 3 2_3. Chng in credit spreads" xfId="43607" xr:uid="{00000000-0005-0000-0000-000015280000}"/>
    <cellStyle name="20% - uthevingsfarge 2 2 3 3" xfId="14639" xr:uid="{00000000-0005-0000-0000-000016280000}"/>
    <cellStyle name="20% - uthevingsfarge 2 2 3 3 2" xfId="14640" xr:uid="{00000000-0005-0000-0000-000017280000}"/>
    <cellStyle name="20% - uthevingsfarge 2 2 3 3 2 2" xfId="43608" xr:uid="{00000000-0005-0000-0000-000018280000}"/>
    <cellStyle name="20% - uthevingsfarge 2 2 3 3 2 2 2" xfId="43609" xr:uid="{00000000-0005-0000-0000-000019280000}"/>
    <cellStyle name="20% - uthevingsfarge 2 2 3 3 2 3" xfId="43610" xr:uid="{00000000-0005-0000-0000-00001A280000}"/>
    <cellStyle name="20% - uthevingsfarge 2 2 3 3 2_3. Chng in credit spreads" xfId="43611" xr:uid="{00000000-0005-0000-0000-00001B280000}"/>
    <cellStyle name="20% - uthevingsfarge 2 2 3 3 3" xfId="14641" xr:uid="{00000000-0005-0000-0000-00001C280000}"/>
    <cellStyle name="20% - uthevingsfarge 2 2 3 3 3 2" xfId="43612" xr:uid="{00000000-0005-0000-0000-00001D280000}"/>
    <cellStyle name="20% - uthevingsfarge 2 2 3 3 4" xfId="43613" xr:uid="{00000000-0005-0000-0000-00001E280000}"/>
    <cellStyle name="20% - uthevingsfarge 2 2 3 3 5" xfId="43614" xr:uid="{00000000-0005-0000-0000-00001F280000}"/>
    <cellStyle name="20% - uthevingsfarge 2 2 3 3 6" xfId="43615" xr:uid="{00000000-0005-0000-0000-000020280000}"/>
    <cellStyle name="20% - uthevingsfarge 2 2 3 3_3. Chng in credit spreads" xfId="43616" xr:uid="{00000000-0005-0000-0000-000021280000}"/>
    <cellStyle name="20% - uthevingsfarge 2 2 3 4" xfId="14642" xr:uid="{00000000-0005-0000-0000-000022280000}"/>
    <cellStyle name="20% - uthevingsfarge 2 2 3 4 2" xfId="14643" xr:uid="{00000000-0005-0000-0000-000023280000}"/>
    <cellStyle name="20% - uthevingsfarge 2 2 3 4 2 2" xfId="43617" xr:uid="{00000000-0005-0000-0000-000024280000}"/>
    <cellStyle name="20% - uthevingsfarge 2 2 3 4 3" xfId="14644" xr:uid="{00000000-0005-0000-0000-000025280000}"/>
    <cellStyle name="20% - uthevingsfarge 2 2 3 4 4" xfId="43618" xr:uid="{00000000-0005-0000-0000-000026280000}"/>
    <cellStyle name="20% - uthevingsfarge 2 2 3 4 5" xfId="43619" xr:uid="{00000000-0005-0000-0000-000027280000}"/>
    <cellStyle name="20% - uthevingsfarge 2 2 3 4 6" xfId="43620" xr:uid="{00000000-0005-0000-0000-000028280000}"/>
    <cellStyle name="20% - uthevingsfarge 2 2 3 4_3. Chng in credit spreads" xfId="43621" xr:uid="{00000000-0005-0000-0000-000029280000}"/>
    <cellStyle name="20% - uthevingsfarge 2 2 3 5" xfId="14645" xr:uid="{00000000-0005-0000-0000-00002A280000}"/>
    <cellStyle name="20% - uthevingsfarge 2 2 3 5 2" xfId="14646" xr:uid="{00000000-0005-0000-0000-00002B280000}"/>
    <cellStyle name="20% - uthevingsfarge 2 2 3 5 2 2" xfId="43622" xr:uid="{00000000-0005-0000-0000-00002C280000}"/>
    <cellStyle name="20% - uthevingsfarge 2 2 3 5 3" xfId="14647" xr:uid="{00000000-0005-0000-0000-00002D280000}"/>
    <cellStyle name="20% - uthevingsfarge 2 2 3 5 4" xfId="43623" xr:uid="{00000000-0005-0000-0000-00002E280000}"/>
    <cellStyle name="20% - uthevingsfarge 2 2 3 5 5" xfId="43624" xr:uid="{00000000-0005-0000-0000-00002F280000}"/>
    <cellStyle name="20% - uthevingsfarge 2 2 3 5 6" xfId="43625" xr:uid="{00000000-0005-0000-0000-000030280000}"/>
    <cellStyle name="20% - uthevingsfarge 2 2 3 5_3. Chng in credit spreads" xfId="43626" xr:uid="{00000000-0005-0000-0000-000031280000}"/>
    <cellStyle name="20% - uthevingsfarge 2 2 3 6" xfId="14648" xr:uid="{00000000-0005-0000-0000-000032280000}"/>
    <cellStyle name="20% - uthevingsfarge 2 2 3 6 2" xfId="43627" xr:uid="{00000000-0005-0000-0000-000033280000}"/>
    <cellStyle name="20% - uthevingsfarge 2 2 3 6 2 2" xfId="43628" xr:uid="{00000000-0005-0000-0000-000034280000}"/>
    <cellStyle name="20% - uthevingsfarge 2 2 3 6 3" xfId="43629" xr:uid="{00000000-0005-0000-0000-000035280000}"/>
    <cellStyle name="20% - uthevingsfarge 2 2 3 6_3. Chng in credit spreads" xfId="43630" xr:uid="{00000000-0005-0000-0000-000036280000}"/>
    <cellStyle name="20% - uthevingsfarge 2 2 3 7" xfId="14649" xr:uid="{00000000-0005-0000-0000-000037280000}"/>
    <cellStyle name="20% - uthevingsfarge 2 2 3 7 2" xfId="43631" xr:uid="{00000000-0005-0000-0000-000038280000}"/>
    <cellStyle name="20% - uthevingsfarge 2 2 3 8" xfId="37898" xr:uid="{00000000-0005-0000-0000-000039280000}"/>
    <cellStyle name="20% - uthevingsfarge 2 2 3 9" xfId="43632" xr:uid="{00000000-0005-0000-0000-00003A280000}"/>
    <cellStyle name="20% - uthevingsfarge 2 2 3_3. Chng in credit spreads" xfId="43633"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4" xr:uid="{00000000-0005-0000-0000-00003F280000}"/>
    <cellStyle name="20% - uthevingsfarge 2 2 4 2 3" xfId="43635" xr:uid="{00000000-0005-0000-0000-000040280000}"/>
    <cellStyle name="20% - uthevingsfarge 2 2 4 2_3. Chng in credit spreads" xfId="43636" xr:uid="{00000000-0005-0000-0000-000041280000}"/>
    <cellStyle name="20% - uthevingsfarge 2 2 4 3" xfId="14653" xr:uid="{00000000-0005-0000-0000-000042280000}"/>
    <cellStyle name="20% - uthevingsfarge 2 2 4 3 2" xfId="43637" xr:uid="{00000000-0005-0000-0000-000043280000}"/>
    <cellStyle name="20% - uthevingsfarge 2 2 4 3 2 2" xfId="43638" xr:uid="{00000000-0005-0000-0000-000044280000}"/>
    <cellStyle name="20% - uthevingsfarge 2 2 4 3 3" xfId="43639" xr:uid="{00000000-0005-0000-0000-000045280000}"/>
    <cellStyle name="20% - uthevingsfarge 2 2 4 3_3. Chng in credit spreads" xfId="43640" xr:uid="{00000000-0005-0000-0000-000046280000}"/>
    <cellStyle name="20% - uthevingsfarge 2 2 4 4" xfId="14654" xr:uid="{00000000-0005-0000-0000-000047280000}"/>
    <cellStyle name="20% - uthevingsfarge 2 2 4 4 2" xfId="43641" xr:uid="{00000000-0005-0000-0000-000048280000}"/>
    <cellStyle name="20% - uthevingsfarge 2 2 4 4 2 2" xfId="43642" xr:uid="{00000000-0005-0000-0000-000049280000}"/>
    <cellStyle name="20% - uthevingsfarge 2 2 4 4 3" xfId="43643" xr:uid="{00000000-0005-0000-0000-00004A280000}"/>
    <cellStyle name="20% - uthevingsfarge 2 2 4 4_3. Chng in credit spreads" xfId="43644" xr:uid="{00000000-0005-0000-0000-00004B280000}"/>
    <cellStyle name="20% - uthevingsfarge 2 2 4 5" xfId="37899" xr:uid="{00000000-0005-0000-0000-00004C280000}"/>
    <cellStyle name="20% - uthevingsfarge 2 2 4 5 2" xfId="43645" xr:uid="{00000000-0005-0000-0000-00004D280000}"/>
    <cellStyle name="20% - uthevingsfarge 2 2 4 6" xfId="43646" xr:uid="{00000000-0005-0000-0000-00004E280000}"/>
    <cellStyle name="20% - uthevingsfarge 2 2 4 7" xfId="43647" xr:uid="{00000000-0005-0000-0000-00004F280000}"/>
    <cellStyle name="20% - uthevingsfarge 2 2 4_3. Chng in credit spreads" xfId="43648"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49" xr:uid="{00000000-0005-0000-0000-000054280000}"/>
    <cellStyle name="20% - uthevingsfarge 2 2 5 2 3" xfId="43650" xr:uid="{00000000-0005-0000-0000-000055280000}"/>
    <cellStyle name="20% - uthevingsfarge 2 2 5 2_3. Chng in credit spreads" xfId="43651" xr:uid="{00000000-0005-0000-0000-000056280000}"/>
    <cellStyle name="20% - uthevingsfarge 2 2 5 3" xfId="14658" xr:uid="{00000000-0005-0000-0000-000057280000}"/>
    <cellStyle name="20% - uthevingsfarge 2 2 5 3 2" xfId="43652" xr:uid="{00000000-0005-0000-0000-000058280000}"/>
    <cellStyle name="20% - uthevingsfarge 2 2 5 4" xfId="14659" xr:uid="{00000000-0005-0000-0000-000059280000}"/>
    <cellStyle name="20% - uthevingsfarge 2 2 5 5" xfId="37900" xr:uid="{00000000-0005-0000-0000-00005A280000}"/>
    <cellStyle name="20% - uthevingsfarge 2 2 5 6" xfId="43653" xr:uid="{00000000-0005-0000-0000-00005B280000}"/>
    <cellStyle name="20% - uthevingsfarge 2 2 5 7" xfId="43654" xr:uid="{00000000-0005-0000-0000-00005C280000}"/>
    <cellStyle name="20% - uthevingsfarge 2 2 5_3. Chng in credit spreads" xfId="43655"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6" xr:uid="{00000000-0005-0000-0000-000061280000}"/>
    <cellStyle name="20% - uthevingsfarge 2 2 6 2 3" xfId="43657" xr:uid="{00000000-0005-0000-0000-000062280000}"/>
    <cellStyle name="20% - uthevingsfarge 2 2 6 2_3. Chng in credit spreads" xfId="43658" xr:uid="{00000000-0005-0000-0000-000063280000}"/>
    <cellStyle name="20% - uthevingsfarge 2 2 6 3" xfId="14663" xr:uid="{00000000-0005-0000-0000-000064280000}"/>
    <cellStyle name="20% - uthevingsfarge 2 2 6 3 2" xfId="43659" xr:uid="{00000000-0005-0000-0000-000065280000}"/>
    <cellStyle name="20% - uthevingsfarge 2 2 6 4" xfId="14664" xr:uid="{00000000-0005-0000-0000-000066280000}"/>
    <cellStyle name="20% - uthevingsfarge 2 2 6 5" xfId="37901" xr:uid="{00000000-0005-0000-0000-000067280000}"/>
    <cellStyle name="20% - uthevingsfarge 2 2 6 6" xfId="43660" xr:uid="{00000000-0005-0000-0000-000068280000}"/>
    <cellStyle name="20% - uthevingsfarge 2 2 6 7" xfId="43661" xr:uid="{00000000-0005-0000-0000-000069280000}"/>
    <cellStyle name="20% - uthevingsfarge 2 2 6_3. Chng in credit spreads" xfId="43662"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3"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4" xr:uid="{00000000-0005-0000-0000-000072280000}"/>
    <cellStyle name="20% - uthevingsfarge 2 2 7 6" xfId="43665" xr:uid="{00000000-0005-0000-0000-000073280000}"/>
    <cellStyle name="20% - uthevingsfarge 2 2 7_3. Chng in credit spreads" xfId="43666" xr:uid="{00000000-0005-0000-0000-000074280000}"/>
    <cellStyle name="20% - uthevingsfarge 2 2 8" xfId="14671" xr:uid="{00000000-0005-0000-0000-000075280000}"/>
    <cellStyle name="20% - uthevingsfarge 2 2 8 2" xfId="14672" xr:uid="{00000000-0005-0000-0000-000076280000}"/>
    <cellStyle name="20% - uthevingsfarge 2 2 8 2 2" xfId="43667" xr:uid="{00000000-0005-0000-0000-000077280000}"/>
    <cellStyle name="20% - uthevingsfarge 2 2 8 3" xfId="14673" xr:uid="{00000000-0005-0000-0000-000078280000}"/>
    <cellStyle name="20% - uthevingsfarge 2 2 8 4" xfId="43668" xr:uid="{00000000-0005-0000-0000-000079280000}"/>
    <cellStyle name="20% - uthevingsfarge 2 2 8_3. Chng in credit spreads" xfId="43669"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4" xr:uid="{00000000-0005-0000-0000-000083280000}"/>
    <cellStyle name="20% - uthevingsfarge 2 20 2 2_CC1" xfId="53985" xr:uid="{831921B3-3709-4FFA-A378-F929AA719375}"/>
    <cellStyle name="20% - uthevingsfarge 2 20 2 3" xfId="37905" xr:uid="{00000000-0005-0000-0000-000084280000}"/>
    <cellStyle name="20% - uthevingsfarge 2 20 2 4" xfId="37906" xr:uid="{00000000-0005-0000-0000-000085280000}"/>
    <cellStyle name="20% - uthevingsfarge 2 20 2 5" xfId="37907" xr:uid="{00000000-0005-0000-0000-000086280000}"/>
    <cellStyle name="20% - uthevingsfarge 2 20 2 6" xfId="37903" xr:uid="{00000000-0005-0000-0000-000087280000}"/>
    <cellStyle name="20% - uthevingsfarge 2 20 2_4 manuell" xfId="53986" xr:uid="{E00BD261-F3ED-4F6D-8B86-4D62CAEC9AC5}"/>
    <cellStyle name="20% - uthevingsfarge 2 20 3" xfId="2833" xr:uid="{00000000-0005-0000-0000-000089280000}"/>
    <cellStyle name="20% - uthevingsfarge 2 20 3 2" xfId="37908" xr:uid="{00000000-0005-0000-0000-00008A280000}"/>
    <cellStyle name="20% - uthevingsfarge 2 20 3_CC1" xfId="53987" xr:uid="{58719160-4F61-483F-A7A8-7074F51175AC}"/>
    <cellStyle name="20% - uthevingsfarge 2 20 4" xfId="37909" xr:uid="{00000000-0005-0000-0000-00008B280000}"/>
    <cellStyle name="20% - uthevingsfarge 2 20 5" xfId="37910" xr:uid="{00000000-0005-0000-0000-00008C280000}"/>
    <cellStyle name="20% - uthevingsfarge 2 20 6" xfId="37911" xr:uid="{00000000-0005-0000-0000-00008D280000}"/>
    <cellStyle name="20% - uthevingsfarge 2 20 7" xfId="37902" xr:uid="{00000000-0005-0000-0000-00008E280000}"/>
    <cellStyle name="20% - uthevingsfarge 2 20_4 manuell" xfId="53988"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4" xr:uid="{00000000-0005-0000-0000-000093280000}"/>
    <cellStyle name="20% - uthevingsfarge 2 21 2 2_CC1" xfId="53989" xr:uid="{9F331ECF-F499-4617-90C7-C14450341354}"/>
    <cellStyle name="20% - uthevingsfarge 2 21 2 3" xfId="37915" xr:uid="{00000000-0005-0000-0000-000094280000}"/>
    <cellStyle name="20% - uthevingsfarge 2 21 2 4" xfId="37916" xr:uid="{00000000-0005-0000-0000-000095280000}"/>
    <cellStyle name="20% - uthevingsfarge 2 21 2 5" xfId="37917" xr:uid="{00000000-0005-0000-0000-000096280000}"/>
    <cellStyle name="20% - uthevingsfarge 2 21 2 6" xfId="37913" xr:uid="{00000000-0005-0000-0000-000097280000}"/>
    <cellStyle name="20% - uthevingsfarge 2 21 2_4 manuell" xfId="53990" xr:uid="{AD10E504-CD18-4C2D-A937-A25F96983B04}"/>
    <cellStyle name="20% - uthevingsfarge 2 21 3" xfId="2837" xr:uid="{00000000-0005-0000-0000-000099280000}"/>
    <cellStyle name="20% - uthevingsfarge 2 21 3 2" xfId="37918" xr:uid="{00000000-0005-0000-0000-00009A280000}"/>
    <cellStyle name="20% - uthevingsfarge 2 21 3_CC1" xfId="53991" xr:uid="{5A6F8A3E-35E2-4E26-853B-C8C7BF8D1C30}"/>
    <cellStyle name="20% - uthevingsfarge 2 21 4" xfId="37919" xr:uid="{00000000-0005-0000-0000-00009B280000}"/>
    <cellStyle name="20% - uthevingsfarge 2 21 5" xfId="37920" xr:uid="{00000000-0005-0000-0000-00009C280000}"/>
    <cellStyle name="20% - uthevingsfarge 2 21 6" xfId="37921" xr:uid="{00000000-0005-0000-0000-00009D280000}"/>
    <cellStyle name="20% - uthevingsfarge 2 21 7" xfId="37912" xr:uid="{00000000-0005-0000-0000-00009E280000}"/>
    <cellStyle name="20% - uthevingsfarge 2 21_4 manuell" xfId="53992"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4" xr:uid="{00000000-0005-0000-0000-0000A3280000}"/>
    <cellStyle name="20% - uthevingsfarge 2 22 2 2_CC1" xfId="53993" xr:uid="{D96B266B-C07B-495F-9762-1367ADB2E6D2}"/>
    <cellStyle name="20% - uthevingsfarge 2 22 2 3" xfId="37925" xr:uid="{00000000-0005-0000-0000-0000A4280000}"/>
    <cellStyle name="20% - uthevingsfarge 2 22 2 4" xfId="37926" xr:uid="{00000000-0005-0000-0000-0000A5280000}"/>
    <cellStyle name="20% - uthevingsfarge 2 22 2 5" xfId="37927" xr:uid="{00000000-0005-0000-0000-0000A6280000}"/>
    <cellStyle name="20% - uthevingsfarge 2 22 2 6" xfId="37923" xr:uid="{00000000-0005-0000-0000-0000A7280000}"/>
    <cellStyle name="20% - uthevingsfarge 2 22 2_4 manuell" xfId="53994" xr:uid="{F170B289-0239-404F-902E-4863671A00B6}"/>
    <cellStyle name="20% - uthevingsfarge 2 22 3" xfId="2841" xr:uid="{00000000-0005-0000-0000-0000A9280000}"/>
    <cellStyle name="20% - uthevingsfarge 2 22 3 2" xfId="37928" xr:uid="{00000000-0005-0000-0000-0000AA280000}"/>
    <cellStyle name="20% - uthevingsfarge 2 22 3_CC1" xfId="53995" xr:uid="{F30B3FA7-E421-4238-8A5C-E356F63239F3}"/>
    <cellStyle name="20% - uthevingsfarge 2 22 4" xfId="37929" xr:uid="{00000000-0005-0000-0000-0000AB280000}"/>
    <cellStyle name="20% - uthevingsfarge 2 22 5" xfId="37930" xr:uid="{00000000-0005-0000-0000-0000AC280000}"/>
    <cellStyle name="20% - uthevingsfarge 2 22 6" xfId="37931" xr:uid="{00000000-0005-0000-0000-0000AD280000}"/>
    <cellStyle name="20% - uthevingsfarge 2 22 7" xfId="37922" xr:uid="{00000000-0005-0000-0000-0000AE280000}"/>
    <cellStyle name="20% - uthevingsfarge 2 22_4 manuell" xfId="53996"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4" xr:uid="{00000000-0005-0000-0000-0000B3280000}"/>
    <cellStyle name="20% - uthevingsfarge 2 23 2 2_CC1" xfId="53997" xr:uid="{F96A9993-24E2-4B2D-9FA3-35F0C61C2215}"/>
    <cellStyle name="20% - uthevingsfarge 2 23 2 3" xfId="37935" xr:uid="{00000000-0005-0000-0000-0000B4280000}"/>
    <cellStyle name="20% - uthevingsfarge 2 23 2 4" xfId="37936" xr:uid="{00000000-0005-0000-0000-0000B5280000}"/>
    <cellStyle name="20% - uthevingsfarge 2 23 2 5" xfId="37937" xr:uid="{00000000-0005-0000-0000-0000B6280000}"/>
    <cellStyle name="20% - uthevingsfarge 2 23 2 6" xfId="37933" xr:uid="{00000000-0005-0000-0000-0000B7280000}"/>
    <cellStyle name="20% - uthevingsfarge 2 23 2_4 manuell" xfId="53998" xr:uid="{A15F4510-630C-45EA-A54B-CB8D96F674B2}"/>
    <cellStyle name="20% - uthevingsfarge 2 23 3" xfId="2845" xr:uid="{00000000-0005-0000-0000-0000B9280000}"/>
    <cellStyle name="20% - uthevingsfarge 2 23 3 2" xfId="37938" xr:uid="{00000000-0005-0000-0000-0000BA280000}"/>
    <cellStyle name="20% - uthevingsfarge 2 23 3_CC1" xfId="53999" xr:uid="{166C6A99-6176-499C-9F3F-50BDFE837D8D}"/>
    <cellStyle name="20% - uthevingsfarge 2 23 4" xfId="37939" xr:uid="{00000000-0005-0000-0000-0000BB280000}"/>
    <cellStyle name="20% - uthevingsfarge 2 23 5" xfId="37940" xr:uid="{00000000-0005-0000-0000-0000BC280000}"/>
    <cellStyle name="20% - uthevingsfarge 2 23 6" xfId="37941" xr:uid="{00000000-0005-0000-0000-0000BD280000}"/>
    <cellStyle name="20% - uthevingsfarge 2 23 7" xfId="37932" xr:uid="{00000000-0005-0000-0000-0000BE280000}"/>
    <cellStyle name="20% - uthevingsfarge 2 23_4 manuell" xfId="54000"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4" xr:uid="{00000000-0005-0000-0000-0000C3280000}"/>
    <cellStyle name="20% - uthevingsfarge 2 24 2 2_CC1" xfId="54001" xr:uid="{D3FC9AB1-766A-49B6-AD9B-3FC89BDDE2F3}"/>
    <cellStyle name="20% - uthevingsfarge 2 24 2 3" xfId="37945" xr:uid="{00000000-0005-0000-0000-0000C4280000}"/>
    <cellStyle name="20% - uthevingsfarge 2 24 2 4" xfId="37946" xr:uid="{00000000-0005-0000-0000-0000C5280000}"/>
    <cellStyle name="20% - uthevingsfarge 2 24 2 5" xfId="37947" xr:uid="{00000000-0005-0000-0000-0000C6280000}"/>
    <cellStyle name="20% - uthevingsfarge 2 24 2 6" xfId="37943" xr:uid="{00000000-0005-0000-0000-0000C7280000}"/>
    <cellStyle name="20% - uthevingsfarge 2 24 2_4 manuell" xfId="54002" xr:uid="{D920885B-2D48-476E-A127-A60D700803F8}"/>
    <cellStyle name="20% - uthevingsfarge 2 24 3" xfId="2849" xr:uid="{00000000-0005-0000-0000-0000C9280000}"/>
    <cellStyle name="20% - uthevingsfarge 2 24 3 2" xfId="37948" xr:uid="{00000000-0005-0000-0000-0000CA280000}"/>
    <cellStyle name="20% - uthevingsfarge 2 24 3_CC1" xfId="54003" xr:uid="{33A581F4-8BA9-4C45-8D6F-23132CA77893}"/>
    <cellStyle name="20% - uthevingsfarge 2 24 4" xfId="37949" xr:uid="{00000000-0005-0000-0000-0000CB280000}"/>
    <cellStyle name="20% - uthevingsfarge 2 24 5" xfId="37950" xr:uid="{00000000-0005-0000-0000-0000CC280000}"/>
    <cellStyle name="20% - uthevingsfarge 2 24 6" xfId="37951" xr:uid="{00000000-0005-0000-0000-0000CD280000}"/>
    <cellStyle name="20% - uthevingsfarge 2 24 7" xfId="37942" xr:uid="{00000000-0005-0000-0000-0000CE280000}"/>
    <cellStyle name="20% - uthevingsfarge 2 24_4 manuell" xfId="54004"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4" xr:uid="{00000000-0005-0000-0000-0000D3280000}"/>
    <cellStyle name="20% - uthevingsfarge 2 25 2 2_CC1" xfId="54005" xr:uid="{E9D3B578-813E-4132-9A97-61B98F9B7F53}"/>
    <cellStyle name="20% - uthevingsfarge 2 25 2 3" xfId="37955" xr:uid="{00000000-0005-0000-0000-0000D4280000}"/>
    <cellStyle name="20% - uthevingsfarge 2 25 2 4" xfId="37956" xr:uid="{00000000-0005-0000-0000-0000D5280000}"/>
    <cellStyle name="20% - uthevingsfarge 2 25 2 5" xfId="37957" xr:uid="{00000000-0005-0000-0000-0000D6280000}"/>
    <cellStyle name="20% - uthevingsfarge 2 25 2 6" xfId="37953" xr:uid="{00000000-0005-0000-0000-0000D7280000}"/>
    <cellStyle name="20% - uthevingsfarge 2 25 2_4 manuell" xfId="54006" xr:uid="{2FA6DF41-43F3-482B-90DA-DA945CF40AEA}"/>
    <cellStyle name="20% - uthevingsfarge 2 25 3" xfId="2853" xr:uid="{00000000-0005-0000-0000-0000D9280000}"/>
    <cellStyle name="20% - uthevingsfarge 2 25 3 2" xfId="37958" xr:uid="{00000000-0005-0000-0000-0000DA280000}"/>
    <cellStyle name="20% - uthevingsfarge 2 25 3_CC1" xfId="54007" xr:uid="{7EFF5E66-7879-41F0-869A-2BF79C864416}"/>
    <cellStyle name="20% - uthevingsfarge 2 25 4" xfId="37959" xr:uid="{00000000-0005-0000-0000-0000DB280000}"/>
    <cellStyle name="20% - uthevingsfarge 2 25 5" xfId="37960" xr:uid="{00000000-0005-0000-0000-0000DC280000}"/>
    <cellStyle name="20% - uthevingsfarge 2 25 6" xfId="37961" xr:uid="{00000000-0005-0000-0000-0000DD280000}"/>
    <cellStyle name="20% - uthevingsfarge 2 25 7" xfId="37952" xr:uid="{00000000-0005-0000-0000-0000DE280000}"/>
    <cellStyle name="20% - uthevingsfarge 2 25_4 manuell" xfId="54008"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4" xr:uid="{00000000-0005-0000-0000-0000E3280000}"/>
    <cellStyle name="20% - uthevingsfarge 2 26 2 2_CC1" xfId="54009" xr:uid="{48BF67C3-AA53-4120-B02F-07D13F8E1C7B}"/>
    <cellStyle name="20% - uthevingsfarge 2 26 2 3" xfId="37965" xr:uid="{00000000-0005-0000-0000-0000E4280000}"/>
    <cellStyle name="20% - uthevingsfarge 2 26 2 4" xfId="37966" xr:uid="{00000000-0005-0000-0000-0000E5280000}"/>
    <cellStyle name="20% - uthevingsfarge 2 26 2 5" xfId="37967" xr:uid="{00000000-0005-0000-0000-0000E6280000}"/>
    <cellStyle name="20% - uthevingsfarge 2 26 2 6" xfId="37963" xr:uid="{00000000-0005-0000-0000-0000E7280000}"/>
    <cellStyle name="20% - uthevingsfarge 2 26 2_4 manuell" xfId="54010" xr:uid="{442F437A-8654-4DDB-920B-CB296E693B2A}"/>
    <cellStyle name="20% - uthevingsfarge 2 26 3" xfId="2857" xr:uid="{00000000-0005-0000-0000-0000E9280000}"/>
    <cellStyle name="20% - uthevingsfarge 2 26 3 2" xfId="37968" xr:uid="{00000000-0005-0000-0000-0000EA280000}"/>
    <cellStyle name="20% - uthevingsfarge 2 26 3_CC1" xfId="54011" xr:uid="{A5A0C6FB-FD7A-42F0-BEF5-750243FFC864}"/>
    <cellStyle name="20% - uthevingsfarge 2 26 4" xfId="37969" xr:uid="{00000000-0005-0000-0000-0000EB280000}"/>
    <cellStyle name="20% - uthevingsfarge 2 26 5" xfId="37970" xr:uid="{00000000-0005-0000-0000-0000EC280000}"/>
    <cellStyle name="20% - uthevingsfarge 2 26 6" xfId="37971" xr:uid="{00000000-0005-0000-0000-0000ED280000}"/>
    <cellStyle name="20% - uthevingsfarge 2 26 7" xfId="37962" xr:uid="{00000000-0005-0000-0000-0000EE280000}"/>
    <cellStyle name="20% - uthevingsfarge 2 26_4 manuell" xfId="54012"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4" xr:uid="{00000000-0005-0000-0000-0000F3280000}"/>
    <cellStyle name="20% - uthevingsfarge 2 27 2 2_CC1" xfId="54013" xr:uid="{BD54E5EC-9F86-4BC5-A6EC-401867E156EC}"/>
    <cellStyle name="20% - uthevingsfarge 2 27 2 3" xfId="37975" xr:uid="{00000000-0005-0000-0000-0000F4280000}"/>
    <cellStyle name="20% - uthevingsfarge 2 27 2 4" xfId="37976" xr:uid="{00000000-0005-0000-0000-0000F5280000}"/>
    <cellStyle name="20% - uthevingsfarge 2 27 2 5" xfId="37977" xr:uid="{00000000-0005-0000-0000-0000F6280000}"/>
    <cellStyle name="20% - uthevingsfarge 2 27 2 6" xfId="37973" xr:uid="{00000000-0005-0000-0000-0000F7280000}"/>
    <cellStyle name="20% - uthevingsfarge 2 27 2_4 manuell" xfId="54014" xr:uid="{16DD6539-9525-4442-A7A6-75240EC11BE2}"/>
    <cellStyle name="20% - uthevingsfarge 2 27 3" xfId="2861" xr:uid="{00000000-0005-0000-0000-0000F9280000}"/>
    <cellStyle name="20% - uthevingsfarge 2 27 3 2" xfId="37978" xr:uid="{00000000-0005-0000-0000-0000FA280000}"/>
    <cellStyle name="20% - uthevingsfarge 2 27 3_CC1" xfId="54015" xr:uid="{F5F8F7FF-ACFB-4BF2-9895-8400A5693C21}"/>
    <cellStyle name="20% - uthevingsfarge 2 27 4" xfId="37979" xr:uid="{00000000-0005-0000-0000-0000FB280000}"/>
    <cellStyle name="20% - uthevingsfarge 2 27 5" xfId="37980" xr:uid="{00000000-0005-0000-0000-0000FC280000}"/>
    <cellStyle name="20% - uthevingsfarge 2 27 6" xfId="37981" xr:uid="{00000000-0005-0000-0000-0000FD280000}"/>
    <cellStyle name="20% - uthevingsfarge 2 27 7" xfId="37972" xr:uid="{00000000-0005-0000-0000-0000FE280000}"/>
    <cellStyle name="20% - uthevingsfarge 2 27_4 manuell" xfId="54016"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4" xr:uid="{00000000-0005-0000-0000-000003290000}"/>
    <cellStyle name="20% - uthevingsfarge 2 28 2 2_CC1" xfId="54017" xr:uid="{75CD49B7-7695-4FB6-86FA-3CF375CFAB36}"/>
    <cellStyle name="20% - uthevingsfarge 2 28 2 3" xfId="37985" xr:uid="{00000000-0005-0000-0000-000004290000}"/>
    <cellStyle name="20% - uthevingsfarge 2 28 2 4" xfId="37986" xr:uid="{00000000-0005-0000-0000-000005290000}"/>
    <cellStyle name="20% - uthevingsfarge 2 28 2 5" xfId="37987" xr:uid="{00000000-0005-0000-0000-000006290000}"/>
    <cellStyle name="20% - uthevingsfarge 2 28 2 6" xfId="37983" xr:uid="{00000000-0005-0000-0000-000007290000}"/>
    <cellStyle name="20% - uthevingsfarge 2 28 2_4 manuell" xfId="54018" xr:uid="{EF476505-5D96-43F0-AA38-DA605EA8EC94}"/>
    <cellStyle name="20% - uthevingsfarge 2 28 3" xfId="2865" xr:uid="{00000000-0005-0000-0000-000009290000}"/>
    <cellStyle name="20% - uthevingsfarge 2 28 3 2" xfId="37988" xr:uid="{00000000-0005-0000-0000-00000A290000}"/>
    <cellStyle name="20% - uthevingsfarge 2 28 3_CC1" xfId="54019" xr:uid="{1FCE9E48-A70A-4D53-9C12-C2EC83FC3F4D}"/>
    <cellStyle name="20% - uthevingsfarge 2 28 4" xfId="37989" xr:uid="{00000000-0005-0000-0000-00000B290000}"/>
    <cellStyle name="20% - uthevingsfarge 2 28 5" xfId="37990" xr:uid="{00000000-0005-0000-0000-00000C290000}"/>
    <cellStyle name="20% - uthevingsfarge 2 28 6" xfId="37991" xr:uid="{00000000-0005-0000-0000-00000D290000}"/>
    <cellStyle name="20% - uthevingsfarge 2 28 7" xfId="37982" xr:uid="{00000000-0005-0000-0000-00000E290000}"/>
    <cellStyle name="20% - uthevingsfarge 2 28_4 manuell" xfId="54020"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4" xr:uid="{00000000-0005-0000-0000-000013290000}"/>
    <cellStyle name="20% - uthevingsfarge 2 29 2 2_CC1" xfId="54021" xr:uid="{6C9CF2CE-2F06-4469-A2EC-EDA286052F23}"/>
    <cellStyle name="20% - uthevingsfarge 2 29 2 3" xfId="37995" xr:uid="{00000000-0005-0000-0000-000014290000}"/>
    <cellStyle name="20% - uthevingsfarge 2 29 2 4" xfId="37996" xr:uid="{00000000-0005-0000-0000-000015290000}"/>
    <cellStyle name="20% - uthevingsfarge 2 29 2 5" xfId="37997" xr:uid="{00000000-0005-0000-0000-000016290000}"/>
    <cellStyle name="20% - uthevingsfarge 2 29 2 6" xfId="37993" xr:uid="{00000000-0005-0000-0000-000017290000}"/>
    <cellStyle name="20% - uthevingsfarge 2 29 2_4 manuell" xfId="54022" xr:uid="{C99FEF2F-FC53-458A-A2EF-13793EDEE45A}"/>
    <cellStyle name="20% - uthevingsfarge 2 29 3" xfId="2869" xr:uid="{00000000-0005-0000-0000-000019290000}"/>
    <cellStyle name="20% - uthevingsfarge 2 29 3 2" xfId="37998" xr:uid="{00000000-0005-0000-0000-00001A290000}"/>
    <cellStyle name="20% - uthevingsfarge 2 29 3_CC1" xfId="54023" xr:uid="{387F3577-CF8C-4057-A0A2-E5F794AAAC80}"/>
    <cellStyle name="20% - uthevingsfarge 2 29 4" xfId="37999" xr:uid="{00000000-0005-0000-0000-00001B290000}"/>
    <cellStyle name="20% - uthevingsfarge 2 29 5" xfId="38000" xr:uid="{00000000-0005-0000-0000-00001C290000}"/>
    <cellStyle name="20% - uthevingsfarge 2 29 6" xfId="38001" xr:uid="{00000000-0005-0000-0000-00001D290000}"/>
    <cellStyle name="20% - uthevingsfarge 2 29 7" xfId="37992" xr:uid="{00000000-0005-0000-0000-00001E290000}"/>
    <cellStyle name="20% - uthevingsfarge 2 29_4 manuell" xfId="54024" xr:uid="{0B413E96-AEA8-4913-84EB-CD1186F19BFA}"/>
    <cellStyle name="20% - uthevingsfarge 2 3" xfId="2870" xr:uid="{00000000-0005-0000-0000-000020290000}"/>
    <cellStyle name="20% - uthevingsfarge 2 3 10" xfId="43670" xr:uid="{00000000-0005-0000-0000-000021290000}"/>
    <cellStyle name="20% - uthevingsfarge 2 3 11" xfId="43671" xr:uid="{00000000-0005-0000-0000-000022290000}"/>
    <cellStyle name="20% - uthevingsfarge 2 3 2" xfId="2871" xr:uid="{00000000-0005-0000-0000-000023290000}"/>
    <cellStyle name="20% - uthevingsfarge 2 3 2 10" xfId="43672" xr:uid="{00000000-0005-0000-0000-000024290000}"/>
    <cellStyle name="20% - uthevingsfarge 2 3 2 2" xfId="2872" xr:uid="{00000000-0005-0000-0000-000025290000}"/>
    <cellStyle name="20% - uthevingsfarge 2 3 2 2 2" xfId="14678" xr:uid="{00000000-0005-0000-0000-000026290000}"/>
    <cellStyle name="20% - uthevingsfarge 2 3 2 2 2 2" xfId="43673" xr:uid="{00000000-0005-0000-0000-000027290000}"/>
    <cellStyle name="20% - uthevingsfarge 2 3 2 2 2 2 2" xfId="43674" xr:uid="{00000000-0005-0000-0000-000028290000}"/>
    <cellStyle name="20% - uthevingsfarge 2 3 2 2 2 3" xfId="43675" xr:uid="{00000000-0005-0000-0000-000029290000}"/>
    <cellStyle name="20% - uthevingsfarge 2 3 2 2 2_3. Chng in credit spreads" xfId="43676" xr:uid="{00000000-0005-0000-0000-00002A290000}"/>
    <cellStyle name="20% - uthevingsfarge 2 3 2 2 3" xfId="14679" xr:uid="{00000000-0005-0000-0000-00002B290000}"/>
    <cellStyle name="20% - uthevingsfarge 2 3 2 2 3 2" xfId="43677" xr:uid="{00000000-0005-0000-0000-00002C290000}"/>
    <cellStyle name="20% - uthevingsfarge 2 3 2 2 3 2 2" xfId="43678" xr:uid="{00000000-0005-0000-0000-00002D290000}"/>
    <cellStyle name="20% - uthevingsfarge 2 3 2 2 3 3" xfId="43679" xr:uid="{00000000-0005-0000-0000-00002E290000}"/>
    <cellStyle name="20% - uthevingsfarge 2 3 2 2 3_3. Chng in credit spreads" xfId="43680" xr:uid="{00000000-0005-0000-0000-00002F290000}"/>
    <cellStyle name="20% - uthevingsfarge 2 3 2 2 4" xfId="38004" xr:uid="{00000000-0005-0000-0000-000030290000}"/>
    <cellStyle name="20% - uthevingsfarge 2 3 2 2 4 2" xfId="43681" xr:uid="{00000000-0005-0000-0000-000031290000}"/>
    <cellStyle name="20% - uthevingsfarge 2 3 2 2 5" xfId="43682" xr:uid="{00000000-0005-0000-0000-000032290000}"/>
    <cellStyle name="20% - uthevingsfarge 2 3 2 2 6" xfId="43683" xr:uid="{00000000-0005-0000-0000-000033290000}"/>
    <cellStyle name="20% - uthevingsfarge 2 3 2 2_3. Chng in credit spreads" xfId="43684" xr:uid="{00000000-0005-0000-0000-000034290000}"/>
    <cellStyle name="20% - uthevingsfarge 2 3 2 3" xfId="14680" xr:uid="{00000000-0005-0000-0000-000035290000}"/>
    <cellStyle name="20% - uthevingsfarge 2 3 2 3 2" xfId="14681" xr:uid="{00000000-0005-0000-0000-000036290000}"/>
    <cellStyle name="20% - uthevingsfarge 2 3 2 3 2 2" xfId="43685" xr:uid="{00000000-0005-0000-0000-000037290000}"/>
    <cellStyle name="20% - uthevingsfarge 2 3 2 3 3" xfId="14682" xr:uid="{00000000-0005-0000-0000-000038290000}"/>
    <cellStyle name="20% - uthevingsfarge 2 3 2 3 4" xfId="38005" xr:uid="{00000000-0005-0000-0000-000039290000}"/>
    <cellStyle name="20% - uthevingsfarge 2 3 2 3 5" xfId="43686" xr:uid="{00000000-0005-0000-0000-00003A290000}"/>
    <cellStyle name="20% - uthevingsfarge 2 3 2 3 6" xfId="43687" xr:uid="{00000000-0005-0000-0000-00003B290000}"/>
    <cellStyle name="20% - uthevingsfarge 2 3 2 3_3. Chng in credit spreads" xfId="43688" xr:uid="{00000000-0005-0000-0000-00003C290000}"/>
    <cellStyle name="20% - uthevingsfarge 2 3 2 4" xfId="14683" xr:uid="{00000000-0005-0000-0000-00003D290000}"/>
    <cellStyle name="20% - uthevingsfarge 2 3 2 4 2" xfId="14684" xr:uid="{00000000-0005-0000-0000-00003E290000}"/>
    <cellStyle name="20% - uthevingsfarge 2 3 2 4 2 2" xfId="43689" xr:uid="{00000000-0005-0000-0000-00003F290000}"/>
    <cellStyle name="20% - uthevingsfarge 2 3 2 4 3" xfId="14685" xr:uid="{00000000-0005-0000-0000-000040290000}"/>
    <cellStyle name="20% - uthevingsfarge 2 3 2 4 4" xfId="38006" xr:uid="{00000000-0005-0000-0000-000041290000}"/>
    <cellStyle name="20% - uthevingsfarge 2 3 2 4 5" xfId="43690" xr:uid="{00000000-0005-0000-0000-000042290000}"/>
    <cellStyle name="20% - uthevingsfarge 2 3 2 4 6" xfId="43691" xr:uid="{00000000-0005-0000-0000-000043290000}"/>
    <cellStyle name="20% - uthevingsfarge 2 3 2 4_3. Chng in credit spreads" xfId="43692"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7" xr:uid="{00000000-0005-0000-0000-000048290000}"/>
    <cellStyle name="20% - uthevingsfarge 2 3 2 5 5" xfId="43693" xr:uid="{00000000-0005-0000-0000-000049290000}"/>
    <cellStyle name="20% - uthevingsfarge 2 3 2 5 6" xfId="43694"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3" xr:uid="{00000000-0005-0000-0000-000050290000}"/>
    <cellStyle name="20% - uthevingsfarge 2 3 2 9" xfId="43695" xr:uid="{00000000-0005-0000-0000-000051290000}"/>
    <cellStyle name="20% - uthevingsfarge 2 3 2_3. Chng in credit spreads" xfId="43696" xr:uid="{00000000-0005-0000-0000-000052290000}"/>
    <cellStyle name="20% - uthevingsfarge 2 3 3" xfId="2873" xr:uid="{00000000-0005-0000-0000-000053290000}"/>
    <cellStyle name="20% - uthevingsfarge 2 3 3 2" xfId="14694" xr:uid="{00000000-0005-0000-0000-000054290000}"/>
    <cellStyle name="20% - uthevingsfarge 2 3 3 2 2" xfId="43697" xr:uid="{00000000-0005-0000-0000-000055290000}"/>
    <cellStyle name="20% - uthevingsfarge 2 3 3 2 2 2" xfId="43698" xr:uid="{00000000-0005-0000-0000-000056290000}"/>
    <cellStyle name="20% - uthevingsfarge 2 3 3 2 2 2 2" xfId="43699" xr:uid="{00000000-0005-0000-0000-000057290000}"/>
    <cellStyle name="20% - uthevingsfarge 2 3 3 2 2 3" xfId="43700" xr:uid="{00000000-0005-0000-0000-000058290000}"/>
    <cellStyle name="20% - uthevingsfarge 2 3 3 2 2_3. Chng in credit spreads" xfId="43701" xr:uid="{00000000-0005-0000-0000-000059290000}"/>
    <cellStyle name="20% - uthevingsfarge 2 3 3 2 3" xfId="43702" xr:uid="{00000000-0005-0000-0000-00005A290000}"/>
    <cellStyle name="20% - uthevingsfarge 2 3 3 2 3 2" xfId="43703" xr:uid="{00000000-0005-0000-0000-00005B290000}"/>
    <cellStyle name="20% - uthevingsfarge 2 3 3 2 3 2 2" xfId="43704" xr:uid="{00000000-0005-0000-0000-00005C290000}"/>
    <cellStyle name="20% - uthevingsfarge 2 3 3 2 3 3" xfId="43705" xr:uid="{00000000-0005-0000-0000-00005D290000}"/>
    <cellStyle name="20% - uthevingsfarge 2 3 3 2 3_3. Chng in credit spreads" xfId="43706" xr:uid="{00000000-0005-0000-0000-00005E290000}"/>
    <cellStyle name="20% - uthevingsfarge 2 3 3 2 4" xfId="43707" xr:uid="{00000000-0005-0000-0000-00005F290000}"/>
    <cellStyle name="20% - uthevingsfarge 2 3 3 2 4 2" xfId="43708" xr:uid="{00000000-0005-0000-0000-000060290000}"/>
    <cellStyle name="20% - uthevingsfarge 2 3 3 2 5" xfId="43709" xr:uid="{00000000-0005-0000-0000-000061290000}"/>
    <cellStyle name="20% - uthevingsfarge 2 3 3 2_3. Chng in credit spreads" xfId="43710" xr:uid="{00000000-0005-0000-0000-000062290000}"/>
    <cellStyle name="20% - uthevingsfarge 2 3 3 3" xfId="14695" xr:uid="{00000000-0005-0000-0000-000063290000}"/>
    <cellStyle name="20% - uthevingsfarge 2 3 3 3 2" xfId="43711" xr:uid="{00000000-0005-0000-0000-000064290000}"/>
    <cellStyle name="20% - uthevingsfarge 2 3 3 3 2 2" xfId="43712" xr:uid="{00000000-0005-0000-0000-000065290000}"/>
    <cellStyle name="20% - uthevingsfarge 2 3 3 3 3" xfId="43713" xr:uid="{00000000-0005-0000-0000-000066290000}"/>
    <cellStyle name="20% - uthevingsfarge 2 3 3 3_3. Chng in credit spreads" xfId="43714" xr:uid="{00000000-0005-0000-0000-000067290000}"/>
    <cellStyle name="20% - uthevingsfarge 2 3 3 4" xfId="38008" xr:uid="{00000000-0005-0000-0000-000068290000}"/>
    <cellStyle name="20% - uthevingsfarge 2 3 3 4 2" xfId="43715" xr:uid="{00000000-0005-0000-0000-000069290000}"/>
    <cellStyle name="20% - uthevingsfarge 2 3 3 4 2 2" xfId="43716" xr:uid="{00000000-0005-0000-0000-00006A290000}"/>
    <cellStyle name="20% - uthevingsfarge 2 3 3 4 3" xfId="43717" xr:uid="{00000000-0005-0000-0000-00006B290000}"/>
    <cellStyle name="20% - uthevingsfarge 2 3 3 4_3. Chng in credit spreads" xfId="43718" xr:uid="{00000000-0005-0000-0000-00006C290000}"/>
    <cellStyle name="20% - uthevingsfarge 2 3 3 5" xfId="43719" xr:uid="{00000000-0005-0000-0000-00006D290000}"/>
    <cellStyle name="20% - uthevingsfarge 2 3 3 5 2" xfId="43720" xr:uid="{00000000-0005-0000-0000-00006E290000}"/>
    <cellStyle name="20% - uthevingsfarge 2 3 3 6" xfId="43721" xr:uid="{00000000-0005-0000-0000-00006F290000}"/>
    <cellStyle name="20% - uthevingsfarge 2 3 3_3. Chng in credit spreads" xfId="43722" xr:uid="{00000000-0005-0000-0000-000070290000}"/>
    <cellStyle name="20% - uthevingsfarge 2 3 4" xfId="14696" xr:uid="{00000000-0005-0000-0000-000071290000}"/>
    <cellStyle name="20% - uthevingsfarge 2 3 4 2" xfId="14697" xr:uid="{00000000-0005-0000-0000-000072290000}"/>
    <cellStyle name="20% - uthevingsfarge 2 3 4 2 2" xfId="43723" xr:uid="{00000000-0005-0000-0000-000073290000}"/>
    <cellStyle name="20% - uthevingsfarge 2 3 4 2 2 2" xfId="43724" xr:uid="{00000000-0005-0000-0000-000074290000}"/>
    <cellStyle name="20% - uthevingsfarge 2 3 4 2 3" xfId="43725" xr:uid="{00000000-0005-0000-0000-000075290000}"/>
    <cellStyle name="20% - uthevingsfarge 2 3 4 2_3. Chng in credit spreads" xfId="43726" xr:uid="{00000000-0005-0000-0000-000076290000}"/>
    <cellStyle name="20% - uthevingsfarge 2 3 4 3" xfId="14698" xr:uid="{00000000-0005-0000-0000-000077290000}"/>
    <cellStyle name="20% - uthevingsfarge 2 3 4 3 2" xfId="43727" xr:uid="{00000000-0005-0000-0000-000078290000}"/>
    <cellStyle name="20% - uthevingsfarge 2 3 4 3 2 2" xfId="43728" xr:uid="{00000000-0005-0000-0000-000079290000}"/>
    <cellStyle name="20% - uthevingsfarge 2 3 4 3 3" xfId="43729" xr:uid="{00000000-0005-0000-0000-00007A290000}"/>
    <cellStyle name="20% - uthevingsfarge 2 3 4 3_3. Chng in credit spreads" xfId="43730" xr:uid="{00000000-0005-0000-0000-00007B290000}"/>
    <cellStyle name="20% - uthevingsfarge 2 3 4 4" xfId="38009" xr:uid="{00000000-0005-0000-0000-00007C290000}"/>
    <cellStyle name="20% - uthevingsfarge 2 3 4 4 2" xfId="43731" xr:uid="{00000000-0005-0000-0000-00007D290000}"/>
    <cellStyle name="20% - uthevingsfarge 2 3 4 5" xfId="43732" xr:uid="{00000000-0005-0000-0000-00007E290000}"/>
    <cellStyle name="20% - uthevingsfarge 2 3 4 6" xfId="43733" xr:uid="{00000000-0005-0000-0000-00007F290000}"/>
    <cellStyle name="20% - uthevingsfarge 2 3 4_3. Chng in credit spreads" xfId="43734" xr:uid="{00000000-0005-0000-0000-000080290000}"/>
    <cellStyle name="20% - uthevingsfarge 2 3 5" xfId="14699" xr:uid="{00000000-0005-0000-0000-000081290000}"/>
    <cellStyle name="20% - uthevingsfarge 2 3 5 2" xfId="14700" xr:uid="{00000000-0005-0000-0000-000082290000}"/>
    <cellStyle name="20% - uthevingsfarge 2 3 5 2 2" xfId="43735" xr:uid="{00000000-0005-0000-0000-000083290000}"/>
    <cellStyle name="20% - uthevingsfarge 2 3 5 3" xfId="14701" xr:uid="{00000000-0005-0000-0000-000084290000}"/>
    <cellStyle name="20% - uthevingsfarge 2 3 5 4" xfId="38010" xr:uid="{00000000-0005-0000-0000-000085290000}"/>
    <cellStyle name="20% - uthevingsfarge 2 3 5 5" xfId="43736" xr:uid="{00000000-0005-0000-0000-000086290000}"/>
    <cellStyle name="20% - uthevingsfarge 2 3 5 6" xfId="43737" xr:uid="{00000000-0005-0000-0000-000087290000}"/>
    <cellStyle name="20% - uthevingsfarge 2 3 5_3. Chng in credit spreads" xfId="43738" xr:uid="{00000000-0005-0000-0000-000088290000}"/>
    <cellStyle name="20% - uthevingsfarge 2 3 6" xfId="14702" xr:uid="{00000000-0005-0000-0000-000089290000}"/>
    <cellStyle name="20% - uthevingsfarge 2 3 6 2" xfId="14703" xr:uid="{00000000-0005-0000-0000-00008A290000}"/>
    <cellStyle name="20% - uthevingsfarge 2 3 6 2 2" xfId="43739" xr:uid="{00000000-0005-0000-0000-00008B290000}"/>
    <cellStyle name="20% - uthevingsfarge 2 3 6 3" xfId="14704" xr:uid="{00000000-0005-0000-0000-00008C290000}"/>
    <cellStyle name="20% - uthevingsfarge 2 3 6 4" xfId="38011" xr:uid="{00000000-0005-0000-0000-00008D290000}"/>
    <cellStyle name="20% - uthevingsfarge 2 3 6 5" xfId="43740" xr:uid="{00000000-0005-0000-0000-00008E290000}"/>
    <cellStyle name="20% - uthevingsfarge 2 3 6 6" xfId="43741" xr:uid="{00000000-0005-0000-0000-00008F290000}"/>
    <cellStyle name="20% - uthevingsfarge 2 3 6_3. Chng in credit spreads" xfId="43742" xr:uid="{00000000-0005-0000-0000-000090290000}"/>
    <cellStyle name="20% - uthevingsfarge 2 3 7" xfId="14705" xr:uid="{00000000-0005-0000-0000-000091290000}"/>
    <cellStyle name="20% - uthevingsfarge 2 3 7 2" xfId="14706" xr:uid="{00000000-0005-0000-0000-000092290000}"/>
    <cellStyle name="20% - uthevingsfarge 2 3 7 2 2" xfId="43743" xr:uid="{00000000-0005-0000-0000-000093290000}"/>
    <cellStyle name="20% - uthevingsfarge 2 3 7 3" xfId="43744" xr:uid="{00000000-0005-0000-0000-000094290000}"/>
    <cellStyle name="20% - uthevingsfarge 2 3 7_3. Chng in credit spreads" xfId="43745" xr:uid="{00000000-0005-0000-0000-000095290000}"/>
    <cellStyle name="20% - uthevingsfarge 2 3 8" xfId="14707" xr:uid="{00000000-0005-0000-0000-000096290000}"/>
    <cellStyle name="20% - uthevingsfarge 2 3 9" xfId="38002" xr:uid="{00000000-0005-0000-0000-000097290000}"/>
    <cellStyle name="20% - uthevingsfarge 2 3_4 manuell" xfId="54025"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4" xr:uid="{00000000-0005-0000-0000-00009C290000}"/>
    <cellStyle name="20% - uthevingsfarge 2 30 2 2_CC1" xfId="54026" xr:uid="{F2C79761-9D1F-411C-98E8-41EC5762FC8D}"/>
    <cellStyle name="20% - uthevingsfarge 2 30 2 3" xfId="38015" xr:uid="{00000000-0005-0000-0000-00009D290000}"/>
    <cellStyle name="20% - uthevingsfarge 2 30 2 4" xfId="38016" xr:uid="{00000000-0005-0000-0000-00009E290000}"/>
    <cellStyle name="20% - uthevingsfarge 2 30 2 5" xfId="38017" xr:uid="{00000000-0005-0000-0000-00009F290000}"/>
    <cellStyle name="20% - uthevingsfarge 2 30 2 6" xfId="38013" xr:uid="{00000000-0005-0000-0000-0000A0290000}"/>
    <cellStyle name="20% - uthevingsfarge 2 30 2_4 manuell" xfId="54027" xr:uid="{12C84E5A-9453-4B9A-8D0F-2C7575BFD222}"/>
    <cellStyle name="20% - uthevingsfarge 2 30 3" xfId="2877" xr:uid="{00000000-0005-0000-0000-0000A2290000}"/>
    <cellStyle name="20% - uthevingsfarge 2 30 3 2" xfId="38018" xr:uid="{00000000-0005-0000-0000-0000A3290000}"/>
    <cellStyle name="20% - uthevingsfarge 2 30 3_CC1" xfId="54028" xr:uid="{17781F72-F904-40AC-AD01-7D3252993A28}"/>
    <cellStyle name="20% - uthevingsfarge 2 30 4" xfId="38019" xr:uid="{00000000-0005-0000-0000-0000A4290000}"/>
    <cellStyle name="20% - uthevingsfarge 2 30 5" xfId="38020" xr:uid="{00000000-0005-0000-0000-0000A5290000}"/>
    <cellStyle name="20% - uthevingsfarge 2 30 6" xfId="38021" xr:uid="{00000000-0005-0000-0000-0000A6290000}"/>
    <cellStyle name="20% - uthevingsfarge 2 30 7" xfId="38012" xr:uid="{00000000-0005-0000-0000-0000A7290000}"/>
    <cellStyle name="20% - uthevingsfarge 2 30_4 manuell" xfId="54029"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4" xr:uid="{00000000-0005-0000-0000-0000AC290000}"/>
    <cellStyle name="20% - uthevingsfarge 2 31 2 2_CC1" xfId="54030" xr:uid="{ABEB48B0-24E8-45EE-B00A-752D62446A54}"/>
    <cellStyle name="20% - uthevingsfarge 2 31 2 3" xfId="38025" xr:uid="{00000000-0005-0000-0000-0000AD290000}"/>
    <cellStyle name="20% - uthevingsfarge 2 31 2 4" xfId="38026" xr:uid="{00000000-0005-0000-0000-0000AE290000}"/>
    <cellStyle name="20% - uthevingsfarge 2 31 2 5" xfId="38027" xr:uid="{00000000-0005-0000-0000-0000AF290000}"/>
    <cellStyle name="20% - uthevingsfarge 2 31 2 6" xfId="38023" xr:uid="{00000000-0005-0000-0000-0000B0290000}"/>
    <cellStyle name="20% - uthevingsfarge 2 31 2_4 manuell" xfId="54031" xr:uid="{092D092D-B716-423D-9618-A0F20658DEAA}"/>
    <cellStyle name="20% - uthevingsfarge 2 31 3" xfId="2881" xr:uid="{00000000-0005-0000-0000-0000B2290000}"/>
    <cellStyle name="20% - uthevingsfarge 2 31 3 2" xfId="38028" xr:uid="{00000000-0005-0000-0000-0000B3290000}"/>
    <cellStyle name="20% - uthevingsfarge 2 31 3_CC1" xfId="54032" xr:uid="{5644215D-D95E-4AF2-BC14-B2B5A160AA59}"/>
    <cellStyle name="20% - uthevingsfarge 2 31 4" xfId="38029" xr:uid="{00000000-0005-0000-0000-0000B4290000}"/>
    <cellStyle name="20% - uthevingsfarge 2 31 5" xfId="38030" xr:uid="{00000000-0005-0000-0000-0000B5290000}"/>
    <cellStyle name="20% - uthevingsfarge 2 31 6" xfId="38031" xr:uid="{00000000-0005-0000-0000-0000B6290000}"/>
    <cellStyle name="20% - uthevingsfarge 2 31 7" xfId="38022" xr:uid="{00000000-0005-0000-0000-0000B7290000}"/>
    <cellStyle name="20% - uthevingsfarge 2 31_4 manuell" xfId="54033"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4" xr:uid="{00000000-0005-0000-0000-0000BC290000}"/>
    <cellStyle name="20% - uthevingsfarge 2 32 2 2_CC1" xfId="54034" xr:uid="{381EC31A-D03F-4B58-8084-5E6BAB4345C9}"/>
    <cellStyle name="20% - uthevingsfarge 2 32 2 3" xfId="38035" xr:uid="{00000000-0005-0000-0000-0000BD290000}"/>
    <cellStyle name="20% - uthevingsfarge 2 32 2 4" xfId="38036" xr:uid="{00000000-0005-0000-0000-0000BE290000}"/>
    <cellStyle name="20% - uthevingsfarge 2 32 2 5" xfId="38037" xr:uid="{00000000-0005-0000-0000-0000BF290000}"/>
    <cellStyle name="20% - uthevingsfarge 2 32 2 6" xfId="38033" xr:uid="{00000000-0005-0000-0000-0000C0290000}"/>
    <cellStyle name="20% - uthevingsfarge 2 32 2_4 manuell" xfId="54035" xr:uid="{615B8CF9-F38A-409D-9096-A4FF0E593149}"/>
    <cellStyle name="20% - uthevingsfarge 2 32 3" xfId="2885" xr:uid="{00000000-0005-0000-0000-0000C2290000}"/>
    <cellStyle name="20% - uthevingsfarge 2 32 3 2" xfId="38038" xr:uid="{00000000-0005-0000-0000-0000C3290000}"/>
    <cellStyle name="20% - uthevingsfarge 2 32 3_CC1" xfId="54036" xr:uid="{F77696D7-35EA-4D22-BDF3-FB45D900CB33}"/>
    <cellStyle name="20% - uthevingsfarge 2 32 4" xfId="38039" xr:uid="{00000000-0005-0000-0000-0000C4290000}"/>
    <cellStyle name="20% - uthevingsfarge 2 32 5" xfId="38040" xr:uid="{00000000-0005-0000-0000-0000C5290000}"/>
    <cellStyle name="20% - uthevingsfarge 2 32 6" xfId="38041" xr:uid="{00000000-0005-0000-0000-0000C6290000}"/>
    <cellStyle name="20% - uthevingsfarge 2 32 7" xfId="38032" xr:uid="{00000000-0005-0000-0000-0000C7290000}"/>
    <cellStyle name="20% - uthevingsfarge 2 32_4 manuell" xfId="54037"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4" xr:uid="{00000000-0005-0000-0000-0000CC290000}"/>
    <cellStyle name="20% - uthevingsfarge 2 33 2 2_CC1" xfId="54038" xr:uid="{A779302A-7AB9-4690-BACB-85F5AFEEB92D}"/>
    <cellStyle name="20% - uthevingsfarge 2 33 2 3" xfId="38045" xr:uid="{00000000-0005-0000-0000-0000CD290000}"/>
    <cellStyle name="20% - uthevingsfarge 2 33 2 4" xfId="38046" xr:uid="{00000000-0005-0000-0000-0000CE290000}"/>
    <cellStyle name="20% - uthevingsfarge 2 33 2 5" xfId="38047" xr:uid="{00000000-0005-0000-0000-0000CF290000}"/>
    <cellStyle name="20% - uthevingsfarge 2 33 2 6" xfId="38043" xr:uid="{00000000-0005-0000-0000-0000D0290000}"/>
    <cellStyle name="20% - uthevingsfarge 2 33 2_4 manuell" xfId="54039" xr:uid="{3AB416CF-9693-4332-B19B-642D46F4BD08}"/>
    <cellStyle name="20% - uthevingsfarge 2 33 3" xfId="2889" xr:uid="{00000000-0005-0000-0000-0000D2290000}"/>
    <cellStyle name="20% - uthevingsfarge 2 33 3 2" xfId="38048" xr:uid="{00000000-0005-0000-0000-0000D3290000}"/>
    <cellStyle name="20% - uthevingsfarge 2 33 3_CC1" xfId="54040" xr:uid="{88A92751-8470-420E-970A-C69D1ED46EFC}"/>
    <cellStyle name="20% - uthevingsfarge 2 33 4" xfId="38049" xr:uid="{00000000-0005-0000-0000-0000D4290000}"/>
    <cellStyle name="20% - uthevingsfarge 2 33 5" xfId="38050" xr:uid="{00000000-0005-0000-0000-0000D5290000}"/>
    <cellStyle name="20% - uthevingsfarge 2 33 6" xfId="38051" xr:uid="{00000000-0005-0000-0000-0000D6290000}"/>
    <cellStyle name="20% - uthevingsfarge 2 33 7" xfId="38042" xr:uid="{00000000-0005-0000-0000-0000D7290000}"/>
    <cellStyle name="20% - uthevingsfarge 2 33_4 manuell" xfId="54041"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4" xr:uid="{00000000-0005-0000-0000-0000DC290000}"/>
    <cellStyle name="20% - uthevingsfarge 2 34 2 2_CC1" xfId="54042" xr:uid="{6516F1A4-7FDC-4872-9947-2B8C1241C15D}"/>
    <cellStyle name="20% - uthevingsfarge 2 34 2 3" xfId="38055" xr:uid="{00000000-0005-0000-0000-0000DD290000}"/>
    <cellStyle name="20% - uthevingsfarge 2 34 2 4" xfId="38056" xr:uid="{00000000-0005-0000-0000-0000DE290000}"/>
    <cellStyle name="20% - uthevingsfarge 2 34 2 5" xfId="38057" xr:uid="{00000000-0005-0000-0000-0000DF290000}"/>
    <cellStyle name="20% - uthevingsfarge 2 34 2 6" xfId="38053" xr:uid="{00000000-0005-0000-0000-0000E0290000}"/>
    <cellStyle name="20% - uthevingsfarge 2 34 2_4 manuell" xfId="54043" xr:uid="{0A950228-6DD1-4762-B043-6823E3347E71}"/>
    <cellStyle name="20% - uthevingsfarge 2 34 3" xfId="2893" xr:uid="{00000000-0005-0000-0000-0000E2290000}"/>
    <cellStyle name="20% - uthevingsfarge 2 34 3 2" xfId="38058" xr:uid="{00000000-0005-0000-0000-0000E3290000}"/>
    <cellStyle name="20% - uthevingsfarge 2 34 3_CC1" xfId="54044" xr:uid="{FA64B8A8-3B01-4E5B-9CAD-96CF16A3F3FB}"/>
    <cellStyle name="20% - uthevingsfarge 2 34 4" xfId="38059" xr:uid="{00000000-0005-0000-0000-0000E4290000}"/>
    <cellStyle name="20% - uthevingsfarge 2 34 5" xfId="38060" xr:uid="{00000000-0005-0000-0000-0000E5290000}"/>
    <cellStyle name="20% - uthevingsfarge 2 34 6" xfId="38061" xr:uid="{00000000-0005-0000-0000-0000E6290000}"/>
    <cellStyle name="20% - uthevingsfarge 2 34 7" xfId="38052" xr:uid="{00000000-0005-0000-0000-0000E7290000}"/>
    <cellStyle name="20% - uthevingsfarge 2 34_4 manuell" xfId="54045"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4" xr:uid="{00000000-0005-0000-0000-0000EC290000}"/>
    <cellStyle name="20% - uthevingsfarge 2 35 2 2_CC1" xfId="54046" xr:uid="{2043E3E9-4CF3-456E-9F76-729B4FFCB689}"/>
    <cellStyle name="20% - uthevingsfarge 2 35 2 3" xfId="38065" xr:uid="{00000000-0005-0000-0000-0000ED290000}"/>
    <cellStyle name="20% - uthevingsfarge 2 35 2 4" xfId="38066" xr:uid="{00000000-0005-0000-0000-0000EE290000}"/>
    <cellStyle name="20% - uthevingsfarge 2 35 2 5" xfId="38067" xr:uid="{00000000-0005-0000-0000-0000EF290000}"/>
    <cellStyle name="20% - uthevingsfarge 2 35 2 6" xfId="38063" xr:uid="{00000000-0005-0000-0000-0000F0290000}"/>
    <cellStyle name="20% - uthevingsfarge 2 35 2_4 manuell" xfId="54047" xr:uid="{5405251D-DCE2-4D7D-BE19-20FDDE4AE552}"/>
    <cellStyle name="20% - uthevingsfarge 2 35 3" xfId="2897" xr:uid="{00000000-0005-0000-0000-0000F2290000}"/>
    <cellStyle name="20% - uthevingsfarge 2 35 3 2" xfId="38068" xr:uid="{00000000-0005-0000-0000-0000F3290000}"/>
    <cellStyle name="20% - uthevingsfarge 2 35 3_CC1" xfId="54048" xr:uid="{A11D7C1C-C69B-4A4D-97FD-C83AE98E7906}"/>
    <cellStyle name="20% - uthevingsfarge 2 35 4" xfId="38069" xr:uid="{00000000-0005-0000-0000-0000F4290000}"/>
    <cellStyle name="20% - uthevingsfarge 2 35 5" xfId="38070" xr:uid="{00000000-0005-0000-0000-0000F5290000}"/>
    <cellStyle name="20% - uthevingsfarge 2 35 6" xfId="38071" xr:uid="{00000000-0005-0000-0000-0000F6290000}"/>
    <cellStyle name="20% - uthevingsfarge 2 35 7" xfId="38062" xr:uid="{00000000-0005-0000-0000-0000F7290000}"/>
    <cellStyle name="20% - uthevingsfarge 2 35_4 manuell" xfId="54049"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4" xr:uid="{00000000-0005-0000-0000-0000FC290000}"/>
    <cellStyle name="20% - uthevingsfarge 2 36 2 2_CC1" xfId="54050" xr:uid="{96711D43-05BF-490C-8A40-F91A12EDE730}"/>
    <cellStyle name="20% - uthevingsfarge 2 36 2 3" xfId="38075" xr:uid="{00000000-0005-0000-0000-0000FD290000}"/>
    <cellStyle name="20% - uthevingsfarge 2 36 2 4" xfId="38076" xr:uid="{00000000-0005-0000-0000-0000FE290000}"/>
    <cellStyle name="20% - uthevingsfarge 2 36 2 5" xfId="38077" xr:uid="{00000000-0005-0000-0000-0000FF290000}"/>
    <cellStyle name="20% - uthevingsfarge 2 36 2 6" xfId="38073" xr:uid="{00000000-0005-0000-0000-0000002A0000}"/>
    <cellStyle name="20% - uthevingsfarge 2 36 2_4 manuell" xfId="54051" xr:uid="{3E003150-1F4B-408F-80C7-3628843DC02A}"/>
    <cellStyle name="20% - uthevingsfarge 2 36 3" xfId="2901" xr:uid="{00000000-0005-0000-0000-0000022A0000}"/>
    <cellStyle name="20% - uthevingsfarge 2 36 3 2" xfId="38078" xr:uid="{00000000-0005-0000-0000-0000032A0000}"/>
    <cellStyle name="20% - uthevingsfarge 2 36 3_CC1" xfId="54052" xr:uid="{67FF08BE-B86B-4E83-B76C-A54EA2082248}"/>
    <cellStyle name="20% - uthevingsfarge 2 36 4" xfId="38079" xr:uid="{00000000-0005-0000-0000-0000042A0000}"/>
    <cellStyle name="20% - uthevingsfarge 2 36 5" xfId="38080" xr:uid="{00000000-0005-0000-0000-0000052A0000}"/>
    <cellStyle name="20% - uthevingsfarge 2 36 6" xfId="38081" xr:uid="{00000000-0005-0000-0000-0000062A0000}"/>
    <cellStyle name="20% - uthevingsfarge 2 36 7" xfId="38072" xr:uid="{00000000-0005-0000-0000-0000072A0000}"/>
    <cellStyle name="20% - uthevingsfarge 2 36_4 manuell" xfId="54053"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4" xr:uid="{00000000-0005-0000-0000-00000C2A0000}"/>
    <cellStyle name="20% - uthevingsfarge 2 37 2 2_CC1" xfId="54054" xr:uid="{1E7D211F-CB42-4FAE-86F7-B3B2D6333A80}"/>
    <cellStyle name="20% - uthevingsfarge 2 37 2 3" xfId="38085" xr:uid="{00000000-0005-0000-0000-00000D2A0000}"/>
    <cellStyle name="20% - uthevingsfarge 2 37 2 4" xfId="38086" xr:uid="{00000000-0005-0000-0000-00000E2A0000}"/>
    <cellStyle name="20% - uthevingsfarge 2 37 2 5" xfId="38087" xr:uid="{00000000-0005-0000-0000-00000F2A0000}"/>
    <cellStyle name="20% - uthevingsfarge 2 37 2 6" xfId="38083" xr:uid="{00000000-0005-0000-0000-0000102A0000}"/>
    <cellStyle name="20% - uthevingsfarge 2 37 2_4 manuell" xfId="54055" xr:uid="{4E157FC6-E2E1-4E73-9515-FE31C1F65F48}"/>
    <cellStyle name="20% - uthevingsfarge 2 37 3" xfId="2905" xr:uid="{00000000-0005-0000-0000-0000122A0000}"/>
    <cellStyle name="20% - uthevingsfarge 2 37 3 2" xfId="38088" xr:uid="{00000000-0005-0000-0000-0000132A0000}"/>
    <cellStyle name="20% - uthevingsfarge 2 37 3_CC1" xfId="54056" xr:uid="{8A3BE694-5D57-4D39-8479-4D14A418363B}"/>
    <cellStyle name="20% - uthevingsfarge 2 37 4" xfId="38089" xr:uid="{00000000-0005-0000-0000-0000142A0000}"/>
    <cellStyle name="20% - uthevingsfarge 2 37 5" xfId="38090" xr:uid="{00000000-0005-0000-0000-0000152A0000}"/>
    <cellStyle name="20% - uthevingsfarge 2 37 6" xfId="38091" xr:uid="{00000000-0005-0000-0000-0000162A0000}"/>
    <cellStyle name="20% - uthevingsfarge 2 37 7" xfId="38082" xr:uid="{00000000-0005-0000-0000-0000172A0000}"/>
    <cellStyle name="20% - uthevingsfarge 2 37_4 manuell" xfId="54057"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4" xr:uid="{00000000-0005-0000-0000-00001C2A0000}"/>
    <cellStyle name="20% - uthevingsfarge 2 38 2 2_CC1" xfId="54058" xr:uid="{975D483C-5CF3-4DDF-B194-E7DE838255CB}"/>
    <cellStyle name="20% - uthevingsfarge 2 38 2 3" xfId="38095" xr:uid="{00000000-0005-0000-0000-00001D2A0000}"/>
    <cellStyle name="20% - uthevingsfarge 2 38 2 4" xfId="38096" xr:uid="{00000000-0005-0000-0000-00001E2A0000}"/>
    <cellStyle name="20% - uthevingsfarge 2 38 2 5" xfId="38097" xr:uid="{00000000-0005-0000-0000-00001F2A0000}"/>
    <cellStyle name="20% - uthevingsfarge 2 38 2 6" xfId="38093" xr:uid="{00000000-0005-0000-0000-0000202A0000}"/>
    <cellStyle name="20% - uthevingsfarge 2 38 2_4 manuell" xfId="54059" xr:uid="{3A176B97-F54D-430E-BF2C-4A4DC53AABBA}"/>
    <cellStyle name="20% - uthevingsfarge 2 38 3" xfId="2909" xr:uid="{00000000-0005-0000-0000-0000222A0000}"/>
    <cellStyle name="20% - uthevingsfarge 2 38 3 2" xfId="38098" xr:uid="{00000000-0005-0000-0000-0000232A0000}"/>
    <cellStyle name="20% - uthevingsfarge 2 38 3_CC1" xfId="54060" xr:uid="{26FB97EA-A58A-42A2-98AC-26AE8BF1420A}"/>
    <cellStyle name="20% - uthevingsfarge 2 38 4" xfId="38099" xr:uid="{00000000-0005-0000-0000-0000242A0000}"/>
    <cellStyle name="20% - uthevingsfarge 2 38 5" xfId="38100" xr:uid="{00000000-0005-0000-0000-0000252A0000}"/>
    <cellStyle name="20% - uthevingsfarge 2 38 6" xfId="38101" xr:uid="{00000000-0005-0000-0000-0000262A0000}"/>
    <cellStyle name="20% - uthevingsfarge 2 38 7" xfId="38092" xr:uid="{00000000-0005-0000-0000-0000272A0000}"/>
    <cellStyle name="20% - uthevingsfarge 2 38_4 manuell" xfId="54061"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4" xr:uid="{00000000-0005-0000-0000-00002C2A0000}"/>
    <cellStyle name="20% - uthevingsfarge 2 39 2 2_CC1" xfId="54062" xr:uid="{6708AEBE-9C53-45EE-B01C-BEBBBCEBEB52}"/>
    <cellStyle name="20% - uthevingsfarge 2 39 2 3" xfId="38105" xr:uid="{00000000-0005-0000-0000-00002D2A0000}"/>
    <cellStyle name="20% - uthevingsfarge 2 39 2 4" xfId="38106" xr:uid="{00000000-0005-0000-0000-00002E2A0000}"/>
    <cellStyle name="20% - uthevingsfarge 2 39 2 5" xfId="38107" xr:uid="{00000000-0005-0000-0000-00002F2A0000}"/>
    <cellStyle name="20% - uthevingsfarge 2 39 2 6" xfId="38103" xr:uid="{00000000-0005-0000-0000-0000302A0000}"/>
    <cellStyle name="20% - uthevingsfarge 2 39 2_4 manuell" xfId="54063" xr:uid="{BDC6CEA6-81FD-47AF-8918-9AF14AC257D8}"/>
    <cellStyle name="20% - uthevingsfarge 2 39 3" xfId="2913" xr:uid="{00000000-0005-0000-0000-0000322A0000}"/>
    <cellStyle name="20% - uthevingsfarge 2 39 3 2" xfId="38108" xr:uid="{00000000-0005-0000-0000-0000332A0000}"/>
    <cellStyle name="20% - uthevingsfarge 2 39 3_CC1" xfId="54064" xr:uid="{A18595B2-3D89-4CD6-9298-B36251100B13}"/>
    <cellStyle name="20% - uthevingsfarge 2 39 4" xfId="38109" xr:uid="{00000000-0005-0000-0000-0000342A0000}"/>
    <cellStyle name="20% - uthevingsfarge 2 39 5" xfId="38110" xr:uid="{00000000-0005-0000-0000-0000352A0000}"/>
    <cellStyle name="20% - uthevingsfarge 2 39 6" xfId="38111" xr:uid="{00000000-0005-0000-0000-0000362A0000}"/>
    <cellStyle name="20% - uthevingsfarge 2 39 7" xfId="38102" xr:uid="{00000000-0005-0000-0000-0000372A0000}"/>
    <cellStyle name="20% - uthevingsfarge 2 39_4 manuell" xfId="54065" xr:uid="{520871DF-FC7A-4833-9C13-CA453F74D06A}"/>
    <cellStyle name="20% - uthevingsfarge 2 4" xfId="2914" xr:uid="{00000000-0005-0000-0000-0000392A0000}"/>
    <cellStyle name="20% - uthevingsfarge 2 4 10" xfId="43746"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7" xr:uid="{00000000-0005-0000-0000-00003E2A0000}"/>
    <cellStyle name="20% - uthevingsfarge 2 4 2 2 3" xfId="38114" xr:uid="{00000000-0005-0000-0000-00003F2A0000}"/>
    <cellStyle name="20% - uthevingsfarge 2 4 2 2_3. Chng in credit spreads" xfId="43748" xr:uid="{00000000-0005-0000-0000-0000402A0000}"/>
    <cellStyle name="20% - uthevingsfarge 2 4 2 3" xfId="14709" xr:uid="{00000000-0005-0000-0000-0000412A0000}"/>
    <cellStyle name="20% - uthevingsfarge 2 4 2 3 2" xfId="38115" xr:uid="{00000000-0005-0000-0000-0000422A0000}"/>
    <cellStyle name="20% - uthevingsfarge 2 4 2 3 2 2" xfId="43749" xr:uid="{00000000-0005-0000-0000-0000432A0000}"/>
    <cellStyle name="20% - uthevingsfarge 2 4 2 3 3" xfId="43750" xr:uid="{00000000-0005-0000-0000-0000442A0000}"/>
    <cellStyle name="20% - uthevingsfarge 2 4 2 3_3. Chng in credit spreads" xfId="43751" xr:uid="{00000000-0005-0000-0000-0000452A0000}"/>
    <cellStyle name="20% - uthevingsfarge 2 4 2 4" xfId="38116" xr:uid="{00000000-0005-0000-0000-0000462A0000}"/>
    <cellStyle name="20% - uthevingsfarge 2 4 2 4 2" xfId="43752" xr:uid="{00000000-0005-0000-0000-0000472A0000}"/>
    <cellStyle name="20% - uthevingsfarge 2 4 2 5" xfId="38117" xr:uid="{00000000-0005-0000-0000-0000482A0000}"/>
    <cellStyle name="20% - uthevingsfarge 2 4 2 6" xfId="38113" xr:uid="{00000000-0005-0000-0000-0000492A0000}"/>
    <cellStyle name="20% - uthevingsfarge 2 4 2 7" xfId="43753" xr:uid="{00000000-0005-0000-0000-00004A2A0000}"/>
    <cellStyle name="20% - uthevingsfarge 2 4 2 8" xfId="43754" xr:uid="{00000000-0005-0000-0000-00004B2A0000}"/>
    <cellStyle name="20% - uthevingsfarge 2 4 2_3. Chng in credit spreads" xfId="43755" xr:uid="{00000000-0005-0000-0000-00004C2A0000}"/>
    <cellStyle name="20% - uthevingsfarge 2 4 3" xfId="2917" xr:uid="{00000000-0005-0000-0000-00004D2A0000}"/>
    <cellStyle name="20% - uthevingsfarge 2 4 3 2" xfId="14710" xr:uid="{00000000-0005-0000-0000-00004E2A0000}"/>
    <cellStyle name="20% - uthevingsfarge 2 4 3 2 2" xfId="43756" xr:uid="{00000000-0005-0000-0000-00004F2A0000}"/>
    <cellStyle name="20% - uthevingsfarge 2 4 3 3" xfId="14711" xr:uid="{00000000-0005-0000-0000-0000502A0000}"/>
    <cellStyle name="20% - uthevingsfarge 2 4 3 4" xfId="38118" xr:uid="{00000000-0005-0000-0000-0000512A0000}"/>
    <cellStyle name="20% - uthevingsfarge 2 4 3 5" xfId="43757" xr:uid="{00000000-0005-0000-0000-0000522A0000}"/>
    <cellStyle name="20% - uthevingsfarge 2 4 3 6" xfId="43758" xr:uid="{00000000-0005-0000-0000-0000532A0000}"/>
    <cellStyle name="20% - uthevingsfarge 2 4 3_3. Chng in credit spreads" xfId="43759" xr:uid="{00000000-0005-0000-0000-0000542A0000}"/>
    <cellStyle name="20% - uthevingsfarge 2 4 4" xfId="14712" xr:uid="{00000000-0005-0000-0000-0000552A0000}"/>
    <cellStyle name="20% - uthevingsfarge 2 4 4 2" xfId="14713" xr:uid="{00000000-0005-0000-0000-0000562A0000}"/>
    <cellStyle name="20% - uthevingsfarge 2 4 4 2 2" xfId="43760" xr:uid="{00000000-0005-0000-0000-0000572A0000}"/>
    <cellStyle name="20% - uthevingsfarge 2 4 4 3" xfId="14714" xr:uid="{00000000-0005-0000-0000-0000582A0000}"/>
    <cellStyle name="20% - uthevingsfarge 2 4 4 4" xfId="38119" xr:uid="{00000000-0005-0000-0000-0000592A0000}"/>
    <cellStyle name="20% - uthevingsfarge 2 4 4 5" xfId="43761" xr:uid="{00000000-0005-0000-0000-00005A2A0000}"/>
    <cellStyle name="20% - uthevingsfarge 2 4 4 6" xfId="43762" xr:uid="{00000000-0005-0000-0000-00005B2A0000}"/>
    <cellStyle name="20% - uthevingsfarge 2 4 4_3. Chng in credit spreads" xfId="43763"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20" xr:uid="{00000000-0005-0000-0000-0000602A0000}"/>
    <cellStyle name="20% - uthevingsfarge 2 4 5 5" xfId="43764" xr:uid="{00000000-0005-0000-0000-0000612A0000}"/>
    <cellStyle name="20% - uthevingsfarge 2 4 5 6" xfId="43765"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1" xr:uid="{00000000-0005-0000-0000-0000662A0000}"/>
    <cellStyle name="20% - uthevingsfarge 2 4 6_AVA DVA EL" xfId="14721" xr:uid="{00000000-0005-0000-0000-0000672A0000}"/>
    <cellStyle name="20% - uthevingsfarge 2 4 7" xfId="14722" xr:uid="{00000000-0005-0000-0000-0000682A0000}"/>
    <cellStyle name="20% - uthevingsfarge 2 4 8" xfId="38112" xr:uid="{00000000-0005-0000-0000-0000692A0000}"/>
    <cellStyle name="20% - uthevingsfarge 2 4 9" xfId="43766" xr:uid="{00000000-0005-0000-0000-00006A2A0000}"/>
    <cellStyle name="20% - uthevingsfarge 2 4_3. Chng in credit spreads" xfId="43767"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4" xr:uid="{00000000-0005-0000-0000-00006F2A0000}"/>
    <cellStyle name="20% - uthevingsfarge 2 40 2 2_CC1" xfId="54066" xr:uid="{EACA4345-1C04-4A7E-976C-EEA4AE789EDA}"/>
    <cellStyle name="20% - uthevingsfarge 2 40 2 3" xfId="38125" xr:uid="{00000000-0005-0000-0000-0000702A0000}"/>
    <cellStyle name="20% - uthevingsfarge 2 40 2 4" xfId="38126" xr:uid="{00000000-0005-0000-0000-0000712A0000}"/>
    <cellStyle name="20% - uthevingsfarge 2 40 2 5" xfId="38127" xr:uid="{00000000-0005-0000-0000-0000722A0000}"/>
    <cellStyle name="20% - uthevingsfarge 2 40 2 6" xfId="38123" xr:uid="{00000000-0005-0000-0000-0000732A0000}"/>
    <cellStyle name="20% - uthevingsfarge 2 40 2_4 manuell" xfId="54067" xr:uid="{BAF0A62A-BB8B-4544-BC4E-9D95AD0CF1B6}"/>
    <cellStyle name="20% - uthevingsfarge 2 40 3" xfId="2921" xr:uid="{00000000-0005-0000-0000-0000752A0000}"/>
    <cellStyle name="20% - uthevingsfarge 2 40 3 2" xfId="38128" xr:uid="{00000000-0005-0000-0000-0000762A0000}"/>
    <cellStyle name="20% - uthevingsfarge 2 40 3_CC1" xfId="54068" xr:uid="{C6261C89-EDA9-4EBA-9119-DAA43843FC83}"/>
    <cellStyle name="20% - uthevingsfarge 2 40 4" xfId="38129" xr:uid="{00000000-0005-0000-0000-0000772A0000}"/>
    <cellStyle name="20% - uthevingsfarge 2 40 5" xfId="38130" xr:uid="{00000000-0005-0000-0000-0000782A0000}"/>
    <cellStyle name="20% - uthevingsfarge 2 40 6" xfId="38131" xr:uid="{00000000-0005-0000-0000-0000792A0000}"/>
    <cellStyle name="20% - uthevingsfarge 2 40 7" xfId="38122" xr:uid="{00000000-0005-0000-0000-00007A2A0000}"/>
    <cellStyle name="20% - uthevingsfarge 2 40_4 manuell" xfId="54069"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4" xr:uid="{00000000-0005-0000-0000-00007F2A0000}"/>
    <cellStyle name="20% - uthevingsfarge 2 41 2 2_CC1" xfId="54070" xr:uid="{64ECA37E-CFBB-4494-9DB1-3D2431F174E6}"/>
    <cellStyle name="20% - uthevingsfarge 2 41 2 3" xfId="38135" xr:uid="{00000000-0005-0000-0000-0000802A0000}"/>
    <cellStyle name="20% - uthevingsfarge 2 41 2 4" xfId="38136" xr:uid="{00000000-0005-0000-0000-0000812A0000}"/>
    <cellStyle name="20% - uthevingsfarge 2 41 2 5" xfId="38137" xr:uid="{00000000-0005-0000-0000-0000822A0000}"/>
    <cellStyle name="20% - uthevingsfarge 2 41 2 6" xfId="38133" xr:uid="{00000000-0005-0000-0000-0000832A0000}"/>
    <cellStyle name="20% - uthevingsfarge 2 41 2_4 manuell" xfId="54071" xr:uid="{3973A15E-7C1B-4A1B-928B-419D00A8A237}"/>
    <cellStyle name="20% - uthevingsfarge 2 41 3" xfId="2925" xr:uid="{00000000-0005-0000-0000-0000852A0000}"/>
    <cellStyle name="20% - uthevingsfarge 2 41 3 2" xfId="38138" xr:uid="{00000000-0005-0000-0000-0000862A0000}"/>
    <cellStyle name="20% - uthevingsfarge 2 41 3_CC1" xfId="54072" xr:uid="{76F9A089-DDB4-422C-87DB-33E075A71910}"/>
    <cellStyle name="20% - uthevingsfarge 2 41 4" xfId="38139" xr:uid="{00000000-0005-0000-0000-0000872A0000}"/>
    <cellStyle name="20% - uthevingsfarge 2 41 5" xfId="38140" xr:uid="{00000000-0005-0000-0000-0000882A0000}"/>
    <cellStyle name="20% - uthevingsfarge 2 41 6" xfId="38141" xr:uid="{00000000-0005-0000-0000-0000892A0000}"/>
    <cellStyle name="20% - uthevingsfarge 2 41 7" xfId="38132" xr:uid="{00000000-0005-0000-0000-00008A2A0000}"/>
    <cellStyle name="20% - uthevingsfarge 2 41_4 manuell" xfId="54073"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4" xr:uid="{00000000-0005-0000-0000-00008F2A0000}"/>
    <cellStyle name="20% - uthevingsfarge 2 42 2 2_CC1" xfId="54074" xr:uid="{A0A4FBC2-A8F2-4E57-9E54-3A2C982D350D}"/>
    <cellStyle name="20% - uthevingsfarge 2 42 2 3" xfId="38145" xr:uid="{00000000-0005-0000-0000-0000902A0000}"/>
    <cellStyle name="20% - uthevingsfarge 2 42 2 4" xfId="38146" xr:uid="{00000000-0005-0000-0000-0000912A0000}"/>
    <cellStyle name="20% - uthevingsfarge 2 42 2 5" xfId="38147" xr:uid="{00000000-0005-0000-0000-0000922A0000}"/>
    <cellStyle name="20% - uthevingsfarge 2 42 2 6" xfId="38143" xr:uid="{00000000-0005-0000-0000-0000932A0000}"/>
    <cellStyle name="20% - uthevingsfarge 2 42 2_4 manuell" xfId="54075" xr:uid="{372AC28B-6E59-4691-BD04-03F51F438697}"/>
    <cellStyle name="20% - uthevingsfarge 2 42 3" xfId="2929" xr:uid="{00000000-0005-0000-0000-0000952A0000}"/>
    <cellStyle name="20% - uthevingsfarge 2 42 3 2" xfId="38148" xr:uid="{00000000-0005-0000-0000-0000962A0000}"/>
    <cellStyle name="20% - uthevingsfarge 2 42 3_CC1" xfId="54076" xr:uid="{5D111298-2F8A-4D8C-BCE7-102E08FA2D78}"/>
    <cellStyle name="20% - uthevingsfarge 2 42 4" xfId="38149" xr:uid="{00000000-0005-0000-0000-0000972A0000}"/>
    <cellStyle name="20% - uthevingsfarge 2 42 5" xfId="38150" xr:uid="{00000000-0005-0000-0000-0000982A0000}"/>
    <cellStyle name="20% - uthevingsfarge 2 42 6" xfId="38151" xr:uid="{00000000-0005-0000-0000-0000992A0000}"/>
    <cellStyle name="20% - uthevingsfarge 2 42 7" xfId="38142" xr:uid="{00000000-0005-0000-0000-00009A2A0000}"/>
    <cellStyle name="20% - uthevingsfarge 2 42_4 manuell" xfId="54077"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4" xr:uid="{00000000-0005-0000-0000-00009F2A0000}"/>
    <cellStyle name="20% - uthevingsfarge 2 43 2 2_CC1" xfId="54078" xr:uid="{31F44896-34D2-4A4D-BEE1-008500028156}"/>
    <cellStyle name="20% - uthevingsfarge 2 43 2 3" xfId="38155" xr:uid="{00000000-0005-0000-0000-0000A02A0000}"/>
    <cellStyle name="20% - uthevingsfarge 2 43 2 4" xfId="38156" xr:uid="{00000000-0005-0000-0000-0000A12A0000}"/>
    <cellStyle name="20% - uthevingsfarge 2 43 2 5" xfId="38157" xr:uid="{00000000-0005-0000-0000-0000A22A0000}"/>
    <cellStyle name="20% - uthevingsfarge 2 43 2 6" xfId="38153" xr:uid="{00000000-0005-0000-0000-0000A32A0000}"/>
    <cellStyle name="20% - uthevingsfarge 2 43 2_4 manuell" xfId="54079" xr:uid="{47C7B209-792D-472B-9127-1B3E99188082}"/>
    <cellStyle name="20% - uthevingsfarge 2 43 3" xfId="2933" xr:uid="{00000000-0005-0000-0000-0000A52A0000}"/>
    <cellStyle name="20% - uthevingsfarge 2 43 3 2" xfId="38158" xr:uid="{00000000-0005-0000-0000-0000A62A0000}"/>
    <cellStyle name="20% - uthevingsfarge 2 43 3_CC1" xfId="54080" xr:uid="{82E64E64-0D70-49A0-82C0-DDFCCD95F313}"/>
    <cellStyle name="20% - uthevingsfarge 2 43 4" xfId="38159" xr:uid="{00000000-0005-0000-0000-0000A72A0000}"/>
    <cellStyle name="20% - uthevingsfarge 2 43 5" xfId="38160" xr:uid="{00000000-0005-0000-0000-0000A82A0000}"/>
    <cellStyle name="20% - uthevingsfarge 2 43 6" xfId="38161" xr:uid="{00000000-0005-0000-0000-0000A92A0000}"/>
    <cellStyle name="20% - uthevingsfarge 2 43 7" xfId="38152" xr:uid="{00000000-0005-0000-0000-0000AA2A0000}"/>
    <cellStyle name="20% - uthevingsfarge 2 43_4 manuell" xfId="54081"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4" xr:uid="{00000000-0005-0000-0000-0000AF2A0000}"/>
    <cellStyle name="20% - uthevingsfarge 2 44 2 2_CC1" xfId="54082" xr:uid="{722A3A55-4C4F-40E7-8949-502C59FF8832}"/>
    <cellStyle name="20% - uthevingsfarge 2 44 2 3" xfId="38165" xr:uid="{00000000-0005-0000-0000-0000B02A0000}"/>
    <cellStyle name="20% - uthevingsfarge 2 44 2 4" xfId="38166" xr:uid="{00000000-0005-0000-0000-0000B12A0000}"/>
    <cellStyle name="20% - uthevingsfarge 2 44 2 5" xfId="38167" xr:uid="{00000000-0005-0000-0000-0000B22A0000}"/>
    <cellStyle name="20% - uthevingsfarge 2 44 2 6" xfId="38163" xr:uid="{00000000-0005-0000-0000-0000B32A0000}"/>
    <cellStyle name="20% - uthevingsfarge 2 44 2_4 manuell" xfId="54083" xr:uid="{37E209B0-B3F1-4A9A-A945-744EBC119D5D}"/>
    <cellStyle name="20% - uthevingsfarge 2 44 3" xfId="2937" xr:uid="{00000000-0005-0000-0000-0000B52A0000}"/>
    <cellStyle name="20% - uthevingsfarge 2 44 3 2" xfId="38168" xr:uid="{00000000-0005-0000-0000-0000B62A0000}"/>
    <cellStyle name="20% - uthevingsfarge 2 44 3_CC1" xfId="54084" xr:uid="{B49CE200-45FA-4E06-88D4-F0D087FF0F5B}"/>
    <cellStyle name="20% - uthevingsfarge 2 44 4" xfId="38169" xr:uid="{00000000-0005-0000-0000-0000B72A0000}"/>
    <cellStyle name="20% - uthevingsfarge 2 44 5" xfId="38170" xr:uid="{00000000-0005-0000-0000-0000B82A0000}"/>
    <cellStyle name="20% - uthevingsfarge 2 44 6" xfId="38171" xr:uid="{00000000-0005-0000-0000-0000B92A0000}"/>
    <cellStyle name="20% - uthevingsfarge 2 44 7" xfId="38162" xr:uid="{00000000-0005-0000-0000-0000BA2A0000}"/>
    <cellStyle name="20% - uthevingsfarge 2 44_4 manuell" xfId="54085"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4" xr:uid="{00000000-0005-0000-0000-0000BF2A0000}"/>
    <cellStyle name="20% - uthevingsfarge 2 45 2 2_CC1" xfId="54086" xr:uid="{7FE1B2FF-E8E6-4168-A6FC-611E7059999C}"/>
    <cellStyle name="20% - uthevingsfarge 2 45 2 3" xfId="38175" xr:uid="{00000000-0005-0000-0000-0000C02A0000}"/>
    <cellStyle name="20% - uthevingsfarge 2 45 2 4" xfId="38176" xr:uid="{00000000-0005-0000-0000-0000C12A0000}"/>
    <cellStyle name="20% - uthevingsfarge 2 45 2 5" xfId="38177" xr:uid="{00000000-0005-0000-0000-0000C22A0000}"/>
    <cellStyle name="20% - uthevingsfarge 2 45 2 6" xfId="38173" xr:uid="{00000000-0005-0000-0000-0000C32A0000}"/>
    <cellStyle name="20% - uthevingsfarge 2 45 2_4 manuell" xfId="54087" xr:uid="{DA70D548-2C53-4175-8237-60453B5EB84F}"/>
    <cellStyle name="20% - uthevingsfarge 2 45 3" xfId="2941" xr:uid="{00000000-0005-0000-0000-0000C52A0000}"/>
    <cellStyle name="20% - uthevingsfarge 2 45 3 2" xfId="38178" xr:uid="{00000000-0005-0000-0000-0000C62A0000}"/>
    <cellStyle name="20% - uthevingsfarge 2 45 3_CC1" xfId="54088" xr:uid="{9DB07860-2F44-42BD-8B4C-46D8896C548B}"/>
    <cellStyle name="20% - uthevingsfarge 2 45 4" xfId="38179" xr:uid="{00000000-0005-0000-0000-0000C72A0000}"/>
    <cellStyle name="20% - uthevingsfarge 2 45 5" xfId="38180" xr:uid="{00000000-0005-0000-0000-0000C82A0000}"/>
    <cellStyle name="20% - uthevingsfarge 2 45 6" xfId="38181" xr:uid="{00000000-0005-0000-0000-0000C92A0000}"/>
    <cellStyle name="20% - uthevingsfarge 2 45 7" xfId="38172" xr:uid="{00000000-0005-0000-0000-0000CA2A0000}"/>
    <cellStyle name="20% - uthevingsfarge 2 45_4 manuell" xfId="54089"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4" xr:uid="{00000000-0005-0000-0000-0000CF2A0000}"/>
    <cellStyle name="20% - uthevingsfarge 2 46 2 2_CC1" xfId="54090" xr:uid="{9A481F09-B1AC-4A3A-BAD9-F2DCFC921D70}"/>
    <cellStyle name="20% - uthevingsfarge 2 46 2 3" xfId="38185" xr:uid="{00000000-0005-0000-0000-0000D02A0000}"/>
    <cellStyle name="20% - uthevingsfarge 2 46 2 4" xfId="38186" xr:uid="{00000000-0005-0000-0000-0000D12A0000}"/>
    <cellStyle name="20% - uthevingsfarge 2 46 2 5" xfId="38187" xr:uid="{00000000-0005-0000-0000-0000D22A0000}"/>
    <cellStyle name="20% - uthevingsfarge 2 46 2 6" xfId="38183" xr:uid="{00000000-0005-0000-0000-0000D32A0000}"/>
    <cellStyle name="20% - uthevingsfarge 2 46 2_4 manuell" xfId="54091" xr:uid="{8AE82B11-625F-4432-B774-C91B93A222FE}"/>
    <cellStyle name="20% - uthevingsfarge 2 46 3" xfId="2945" xr:uid="{00000000-0005-0000-0000-0000D52A0000}"/>
    <cellStyle name="20% - uthevingsfarge 2 46 3 2" xfId="38188" xr:uid="{00000000-0005-0000-0000-0000D62A0000}"/>
    <cellStyle name="20% - uthevingsfarge 2 46 3_CC1" xfId="54092" xr:uid="{1A3134A0-3F74-4CEC-8D13-ED898B1D2EBC}"/>
    <cellStyle name="20% - uthevingsfarge 2 46 4" xfId="38189" xr:uid="{00000000-0005-0000-0000-0000D72A0000}"/>
    <cellStyle name="20% - uthevingsfarge 2 46 5" xfId="38190" xr:uid="{00000000-0005-0000-0000-0000D82A0000}"/>
    <cellStyle name="20% - uthevingsfarge 2 46 6" xfId="38191" xr:uid="{00000000-0005-0000-0000-0000D92A0000}"/>
    <cellStyle name="20% - uthevingsfarge 2 46 7" xfId="38182" xr:uid="{00000000-0005-0000-0000-0000DA2A0000}"/>
    <cellStyle name="20% - uthevingsfarge 2 46_4 manuell" xfId="54093"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4" xr:uid="{00000000-0005-0000-0000-0000DF2A0000}"/>
    <cellStyle name="20% - uthevingsfarge 2 47 2 2_CC1" xfId="54094" xr:uid="{C87CC9D4-5608-48BA-B8B3-CD654F4D3A5B}"/>
    <cellStyle name="20% - uthevingsfarge 2 47 2 3" xfId="38195" xr:uid="{00000000-0005-0000-0000-0000E02A0000}"/>
    <cellStyle name="20% - uthevingsfarge 2 47 2 4" xfId="38196" xr:uid="{00000000-0005-0000-0000-0000E12A0000}"/>
    <cellStyle name="20% - uthevingsfarge 2 47 2 5" xfId="38197" xr:uid="{00000000-0005-0000-0000-0000E22A0000}"/>
    <cellStyle name="20% - uthevingsfarge 2 47 2 6" xfId="38193" xr:uid="{00000000-0005-0000-0000-0000E32A0000}"/>
    <cellStyle name="20% - uthevingsfarge 2 47 2_4 manuell" xfId="54095" xr:uid="{F5EDB906-9FCB-49F1-847A-5EAA410BC2AF}"/>
    <cellStyle name="20% - uthevingsfarge 2 47 3" xfId="2949" xr:uid="{00000000-0005-0000-0000-0000E52A0000}"/>
    <cellStyle name="20% - uthevingsfarge 2 47 3 2" xfId="38198" xr:uid="{00000000-0005-0000-0000-0000E62A0000}"/>
    <cellStyle name="20% - uthevingsfarge 2 47 3_CC1" xfId="54096" xr:uid="{E9CF1E88-0529-478A-A6E6-76086FC87F11}"/>
    <cellStyle name="20% - uthevingsfarge 2 47 4" xfId="38199" xr:uid="{00000000-0005-0000-0000-0000E72A0000}"/>
    <cellStyle name="20% - uthevingsfarge 2 47 5" xfId="38200" xr:uid="{00000000-0005-0000-0000-0000E82A0000}"/>
    <cellStyle name="20% - uthevingsfarge 2 47 6" xfId="38201" xr:uid="{00000000-0005-0000-0000-0000E92A0000}"/>
    <cellStyle name="20% - uthevingsfarge 2 47 7" xfId="38192" xr:uid="{00000000-0005-0000-0000-0000EA2A0000}"/>
    <cellStyle name="20% - uthevingsfarge 2 47_4 manuell" xfId="54097"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4" xr:uid="{00000000-0005-0000-0000-0000EF2A0000}"/>
    <cellStyle name="20% - uthevingsfarge 2 48 2 2_CC1" xfId="54098" xr:uid="{BE66D6E0-E3DC-420E-B2E0-79E98A491C67}"/>
    <cellStyle name="20% - uthevingsfarge 2 48 2 3" xfId="38205" xr:uid="{00000000-0005-0000-0000-0000F02A0000}"/>
    <cellStyle name="20% - uthevingsfarge 2 48 2 4" xfId="38206" xr:uid="{00000000-0005-0000-0000-0000F12A0000}"/>
    <cellStyle name="20% - uthevingsfarge 2 48 2 5" xfId="38207" xr:uid="{00000000-0005-0000-0000-0000F22A0000}"/>
    <cellStyle name="20% - uthevingsfarge 2 48 2 6" xfId="38203" xr:uid="{00000000-0005-0000-0000-0000F32A0000}"/>
    <cellStyle name="20% - uthevingsfarge 2 48 2_4 manuell" xfId="54099" xr:uid="{640DA820-6BD2-4B83-A35A-32E2138AFDA5}"/>
    <cellStyle name="20% - uthevingsfarge 2 48 3" xfId="2953" xr:uid="{00000000-0005-0000-0000-0000F52A0000}"/>
    <cellStyle name="20% - uthevingsfarge 2 48 3 2" xfId="38208" xr:uid="{00000000-0005-0000-0000-0000F62A0000}"/>
    <cellStyle name="20% - uthevingsfarge 2 48 3_CC1" xfId="54100" xr:uid="{D850522E-285C-4746-89CE-AABD3D89D1D3}"/>
    <cellStyle name="20% - uthevingsfarge 2 48 4" xfId="38209" xr:uid="{00000000-0005-0000-0000-0000F72A0000}"/>
    <cellStyle name="20% - uthevingsfarge 2 48 5" xfId="38210" xr:uid="{00000000-0005-0000-0000-0000F82A0000}"/>
    <cellStyle name="20% - uthevingsfarge 2 48 6" xfId="38211" xr:uid="{00000000-0005-0000-0000-0000F92A0000}"/>
    <cellStyle name="20% - uthevingsfarge 2 48 7" xfId="38202" xr:uid="{00000000-0005-0000-0000-0000FA2A0000}"/>
    <cellStyle name="20% - uthevingsfarge 2 48_4 manuell" xfId="54101"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4" xr:uid="{00000000-0005-0000-0000-0000FF2A0000}"/>
    <cellStyle name="20% - uthevingsfarge 2 49 2 2_CC1" xfId="54102" xr:uid="{437B3128-E174-40E4-BDF3-D6176CEC8238}"/>
    <cellStyle name="20% - uthevingsfarge 2 49 2 3" xfId="38215" xr:uid="{00000000-0005-0000-0000-0000002B0000}"/>
    <cellStyle name="20% - uthevingsfarge 2 49 2 4" xfId="38216" xr:uid="{00000000-0005-0000-0000-0000012B0000}"/>
    <cellStyle name="20% - uthevingsfarge 2 49 2 5" xfId="38217" xr:uid="{00000000-0005-0000-0000-0000022B0000}"/>
    <cellStyle name="20% - uthevingsfarge 2 49 2 6" xfId="38213" xr:uid="{00000000-0005-0000-0000-0000032B0000}"/>
    <cellStyle name="20% - uthevingsfarge 2 49 2_4 manuell" xfId="54103" xr:uid="{5D9F8078-1A74-4971-BC53-7EB6614E83C9}"/>
    <cellStyle name="20% - uthevingsfarge 2 49 3" xfId="2957" xr:uid="{00000000-0005-0000-0000-0000052B0000}"/>
    <cellStyle name="20% - uthevingsfarge 2 49 3 2" xfId="38218" xr:uid="{00000000-0005-0000-0000-0000062B0000}"/>
    <cellStyle name="20% - uthevingsfarge 2 49 3_CC1" xfId="54104" xr:uid="{C24D559F-A7F0-4506-A3C7-8BE3BA9A6BF3}"/>
    <cellStyle name="20% - uthevingsfarge 2 49 4" xfId="38219" xr:uid="{00000000-0005-0000-0000-0000072B0000}"/>
    <cellStyle name="20% - uthevingsfarge 2 49 5" xfId="38220" xr:uid="{00000000-0005-0000-0000-0000082B0000}"/>
    <cellStyle name="20% - uthevingsfarge 2 49 6" xfId="38221" xr:uid="{00000000-0005-0000-0000-0000092B0000}"/>
    <cellStyle name="20% - uthevingsfarge 2 49 7" xfId="38212" xr:uid="{00000000-0005-0000-0000-00000A2B0000}"/>
    <cellStyle name="20% - uthevingsfarge 2 49_4 manuell" xfId="54105"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4" xr:uid="{00000000-0005-0000-0000-00000F2B0000}"/>
    <cellStyle name="20% - uthevingsfarge 2 5 2 2 2 2" xfId="43768" xr:uid="{00000000-0005-0000-0000-0000102B0000}"/>
    <cellStyle name="20% - uthevingsfarge 2 5 2 2 3" xfId="43769" xr:uid="{00000000-0005-0000-0000-0000112B0000}"/>
    <cellStyle name="20% - uthevingsfarge 2 5 2 2_3. Chng in credit spreads" xfId="43770" xr:uid="{00000000-0005-0000-0000-0000122B0000}"/>
    <cellStyle name="20% - uthevingsfarge 2 5 2 3" xfId="38225" xr:uid="{00000000-0005-0000-0000-0000132B0000}"/>
    <cellStyle name="20% - uthevingsfarge 2 5 2 3 2" xfId="43771" xr:uid="{00000000-0005-0000-0000-0000142B0000}"/>
    <cellStyle name="20% - uthevingsfarge 2 5 2 3 2 2" xfId="43772" xr:uid="{00000000-0005-0000-0000-0000152B0000}"/>
    <cellStyle name="20% - uthevingsfarge 2 5 2 3 3" xfId="43773" xr:uid="{00000000-0005-0000-0000-0000162B0000}"/>
    <cellStyle name="20% - uthevingsfarge 2 5 2 3_3. Chng in credit spreads" xfId="43774" xr:uid="{00000000-0005-0000-0000-0000172B0000}"/>
    <cellStyle name="20% - uthevingsfarge 2 5 2 4" xfId="38226" xr:uid="{00000000-0005-0000-0000-0000182B0000}"/>
    <cellStyle name="20% - uthevingsfarge 2 5 2 4 2" xfId="43775" xr:uid="{00000000-0005-0000-0000-0000192B0000}"/>
    <cellStyle name="20% - uthevingsfarge 2 5 2 5" xfId="38227" xr:uid="{00000000-0005-0000-0000-00001A2B0000}"/>
    <cellStyle name="20% - uthevingsfarge 2 5 2 6" xfId="38223" xr:uid="{00000000-0005-0000-0000-00001B2B0000}"/>
    <cellStyle name="20% - uthevingsfarge 2 5 2_3. Chng in credit spreads" xfId="43776" xr:uid="{00000000-0005-0000-0000-00001C2B0000}"/>
    <cellStyle name="20% - uthevingsfarge 2 5 3" xfId="2961" xr:uid="{00000000-0005-0000-0000-00001D2B0000}"/>
    <cellStyle name="20% - uthevingsfarge 2 5 3 2" xfId="14723" xr:uid="{00000000-0005-0000-0000-00001E2B0000}"/>
    <cellStyle name="20% - uthevingsfarge 2 5 3 2 2" xfId="43777" xr:uid="{00000000-0005-0000-0000-00001F2B0000}"/>
    <cellStyle name="20% - uthevingsfarge 2 5 3 3" xfId="38228" xr:uid="{00000000-0005-0000-0000-0000202B0000}"/>
    <cellStyle name="20% - uthevingsfarge 2 5 3_3. Chng in credit spreads" xfId="43778" xr:uid="{00000000-0005-0000-0000-0000212B0000}"/>
    <cellStyle name="20% - uthevingsfarge 2 5 4" xfId="14724" xr:uid="{00000000-0005-0000-0000-0000222B0000}"/>
    <cellStyle name="20% - uthevingsfarge 2 5 4 2" xfId="38229" xr:uid="{00000000-0005-0000-0000-0000232B0000}"/>
    <cellStyle name="20% - uthevingsfarge 2 5 4 2 2" xfId="43779" xr:uid="{00000000-0005-0000-0000-0000242B0000}"/>
    <cellStyle name="20% - uthevingsfarge 2 5 4 3" xfId="43780" xr:uid="{00000000-0005-0000-0000-0000252B0000}"/>
    <cellStyle name="20% - uthevingsfarge 2 5 4_3. Chng in credit spreads" xfId="43781" xr:uid="{00000000-0005-0000-0000-0000262B0000}"/>
    <cellStyle name="20% - uthevingsfarge 2 5 5" xfId="14725" xr:uid="{00000000-0005-0000-0000-0000272B0000}"/>
    <cellStyle name="20% - uthevingsfarge 2 5 5 2" xfId="38230" xr:uid="{00000000-0005-0000-0000-0000282B0000}"/>
    <cellStyle name="20% - uthevingsfarge 2 5 6" xfId="38231" xr:uid="{00000000-0005-0000-0000-0000292B0000}"/>
    <cellStyle name="20% - uthevingsfarge 2 5 7" xfId="38222" xr:uid="{00000000-0005-0000-0000-00002A2B0000}"/>
    <cellStyle name="20% - uthevingsfarge 2 5 8" xfId="43782" xr:uid="{00000000-0005-0000-0000-00002B2B0000}"/>
    <cellStyle name="20% - uthevingsfarge 2 5 9" xfId="43783" xr:uid="{00000000-0005-0000-0000-00002C2B0000}"/>
    <cellStyle name="20% - uthevingsfarge 2 5_3. Chng in credit spreads" xfId="43784"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4" xr:uid="{00000000-0005-0000-0000-0000312B0000}"/>
    <cellStyle name="20% - uthevingsfarge 2 50 2 2_CC1" xfId="54106" xr:uid="{9BFBA184-DD63-4232-8C7C-7B14C4D10C07}"/>
    <cellStyle name="20% - uthevingsfarge 2 50 2 3" xfId="38235" xr:uid="{00000000-0005-0000-0000-0000322B0000}"/>
    <cellStyle name="20% - uthevingsfarge 2 50 2 4" xfId="38236" xr:uid="{00000000-0005-0000-0000-0000332B0000}"/>
    <cellStyle name="20% - uthevingsfarge 2 50 2 5" xfId="38237" xr:uid="{00000000-0005-0000-0000-0000342B0000}"/>
    <cellStyle name="20% - uthevingsfarge 2 50 2 6" xfId="38233" xr:uid="{00000000-0005-0000-0000-0000352B0000}"/>
    <cellStyle name="20% - uthevingsfarge 2 50 2_4 manuell" xfId="54107" xr:uid="{D0633E03-DB5D-4B1F-A0FC-5848AC3C901D}"/>
    <cellStyle name="20% - uthevingsfarge 2 50 3" xfId="2965" xr:uid="{00000000-0005-0000-0000-0000372B0000}"/>
    <cellStyle name="20% - uthevingsfarge 2 50 3 2" xfId="38238" xr:uid="{00000000-0005-0000-0000-0000382B0000}"/>
    <cellStyle name="20% - uthevingsfarge 2 50 3_CC1" xfId="54108" xr:uid="{166038FC-0C0C-40A2-BA50-F06799A5D770}"/>
    <cellStyle name="20% - uthevingsfarge 2 50 4" xfId="38239" xr:uid="{00000000-0005-0000-0000-0000392B0000}"/>
    <cellStyle name="20% - uthevingsfarge 2 50 5" xfId="38240" xr:uid="{00000000-0005-0000-0000-00003A2B0000}"/>
    <cellStyle name="20% - uthevingsfarge 2 50 6" xfId="38241" xr:uid="{00000000-0005-0000-0000-00003B2B0000}"/>
    <cellStyle name="20% - uthevingsfarge 2 50 7" xfId="38232" xr:uid="{00000000-0005-0000-0000-00003C2B0000}"/>
    <cellStyle name="20% - uthevingsfarge 2 50_4 manuell" xfId="54109"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4" xr:uid="{00000000-0005-0000-0000-0000412B0000}"/>
    <cellStyle name="20% - uthevingsfarge 2 51 2 2_CC1" xfId="54110" xr:uid="{52030886-E6C6-4A3B-8B64-3AB0DEFB623C}"/>
    <cellStyle name="20% - uthevingsfarge 2 51 2 3" xfId="38245" xr:uid="{00000000-0005-0000-0000-0000422B0000}"/>
    <cellStyle name="20% - uthevingsfarge 2 51 2 4" xfId="38246" xr:uid="{00000000-0005-0000-0000-0000432B0000}"/>
    <cellStyle name="20% - uthevingsfarge 2 51 2 5" xfId="38247" xr:uid="{00000000-0005-0000-0000-0000442B0000}"/>
    <cellStyle name="20% - uthevingsfarge 2 51 2 6" xfId="38243" xr:uid="{00000000-0005-0000-0000-0000452B0000}"/>
    <cellStyle name="20% - uthevingsfarge 2 51 2_4 manuell" xfId="54111" xr:uid="{54A87025-10FD-4FFC-BDEA-13851146B88B}"/>
    <cellStyle name="20% - uthevingsfarge 2 51 3" xfId="2969" xr:uid="{00000000-0005-0000-0000-0000472B0000}"/>
    <cellStyle name="20% - uthevingsfarge 2 51 3 2" xfId="38248" xr:uid="{00000000-0005-0000-0000-0000482B0000}"/>
    <cellStyle name="20% - uthevingsfarge 2 51 3_CC1" xfId="54112" xr:uid="{7E46B212-6CD7-48CD-B6A0-C063CEC20EED}"/>
    <cellStyle name="20% - uthevingsfarge 2 51 4" xfId="38249" xr:uid="{00000000-0005-0000-0000-0000492B0000}"/>
    <cellStyle name="20% - uthevingsfarge 2 51 5" xfId="38250" xr:uid="{00000000-0005-0000-0000-00004A2B0000}"/>
    <cellStyle name="20% - uthevingsfarge 2 51 6" xfId="38251" xr:uid="{00000000-0005-0000-0000-00004B2B0000}"/>
    <cellStyle name="20% - uthevingsfarge 2 51 7" xfId="38242" xr:uid="{00000000-0005-0000-0000-00004C2B0000}"/>
    <cellStyle name="20% - uthevingsfarge 2 51_4 manuell" xfId="54113"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4" xr:uid="{00000000-0005-0000-0000-0000512B0000}"/>
    <cellStyle name="20% - uthevingsfarge 2 52 2 2_CC1" xfId="54114" xr:uid="{7B95ABC4-1702-450F-9B7C-D02F278B7E06}"/>
    <cellStyle name="20% - uthevingsfarge 2 52 2 3" xfId="38255" xr:uid="{00000000-0005-0000-0000-0000522B0000}"/>
    <cellStyle name="20% - uthevingsfarge 2 52 2 4" xfId="38256" xr:uid="{00000000-0005-0000-0000-0000532B0000}"/>
    <cellStyle name="20% - uthevingsfarge 2 52 2 5" xfId="38257" xr:uid="{00000000-0005-0000-0000-0000542B0000}"/>
    <cellStyle name="20% - uthevingsfarge 2 52 2 6" xfId="38253" xr:uid="{00000000-0005-0000-0000-0000552B0000}"/>
    <cellStyle name="20% - uthevingsfarge 2 52 2_4 manuell" xfId="54115" xr:uid="{2F731BE5-73E2-44DC-8F9D-74BBF5D2C4F7}"/>
    <cellStyle name="20% - uthevingsfarge 2 52 3" xfId="2973" xr:uid="{00000000-0005-0000-0000-0000572B0000}"/>
    <cellStyle name="20% - uthevingsfarge 2 52 3 2" xfId="38258" xr:uid="{00000000-0005-0000-0000-0000582B0000}"/>
    <cellStyle name="20% - uthevingsfarge 2 52 3_CC1" xfId="54116" xr:uid="{937ED073-8B29-4C3A-8E64-CA20173A6C99}"/>
    <cellStyle name="20% - uthevingsfarge 2 52 4" xfId="38259" xr:uid="{00000000-0005-0000-0000-0000592B0000}"/>
    <cellStyle name="20% - uthevingsfarge 2 52 5" xfId="38260" xr:uid="{00000000-0005-0000-0000-00005A2B0000}"/>
    <cellStyle name="20% - uthevingsfarge 2 52 6" xfId="38261" xr:uid="{00000000-0005-0000-0000-00005B2B0000}"/>
    <cellStyle name="20% - uthevingsfarge 2 52 7" xfId="38252" xr:uid="{00000000-0005-0000-0000-00005C2B0000}"/>
    <cellStyle name="20% - uthevingsfarge 2 52_4 manuell" xfId="54117"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4" xr:uid="{00000000-0005-0000-0000-0000612B0000}"/>
    <cellStyle name="20% - uthevingsfarge 2 53 2 2_CC1" xfId="54118" xr:uid="{986D4F2D-2607-4999-986B-6C545E691831}"/>
    <cellStyle name="20% - uthevingsfarge 2 53 2 3" xfId="38265" xr:uid="{00000000-0005-0000-0000-0000622B0000}"/>
    <cellStyle name="20% - uthevingsfarge 2 53 2 4" xfId="38266" xr:uid="{00000000-0005-0000-0000-0000632B0000}"/>
    <cellStyle name="20% - uthevingsfarge 2 53 2 5" xfId="38267" xr:uid="{00000000-0005-0000-0000-0000642B0000}"/>
    <cellStyle name="20% - uthevingsfarge 2 53 2 6" xfId="38263" xr:uid="{00000000-0005-0000-0000-0000652B0000}"/>
    <cellStyle name="20% - uthevingsfarge 2 53 2_4 manuell" xfId="54119" xr:uid="{69B8098F-536F-4A76-AB8D-A8C04440A204}"/>
    <cellStyle name="20% - uthevingsfarge 2 53 3" xfId="2977" xr:uid="{00000000-0005-0000-0000-0000672B0000}"/>
    <cellStyle name="20% - uthevingsfarge 2 53 3 2" xfId="38268" xr:uid="{00000000-0005-0000-0000-0000682B0000}"/>
    <cellStyle name="20% - uthevingsfarge 2 53 3_CC1" xfId="54120" xr:uid="{47503E04-2E36-4282-BB23-31DDCCE413F3}"/>
    <cellStyle name="20% - uthevingsfarge 2 53 4" xfId="38269" xr:uid="{00000000-0005-0000-0000-0000692B0000}"/>
    <cellStyle name="20% - uthevingsfarge 2 53 5" xfId="38270" xr:uid="{00000000-0005-0000-0000-00006A2B0000}"/>
    <cellStyle name="20% - uthevingsfarge 2 53 6" xfId="38271" xr:uid="{00000000-0005-0000-0000-00006B2B0000}"/>
    <cellStyle name="20% - uthevingsfarge 2 53 7" xfId="38262" xr:uid="{00000000-0005-0000-0000-00006C2B0000}"/>
    <cellStyle name="20% - uthevingsfarge 2 53_4 manuell" xfId="54121"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4" xr:uid="{00000000-0005-0000-0000-0000712B0000}"/>
    <cellStyle name="20% - uthevingsfarge 2 54 2 2_CC1" xfId="54122" xr:uid="{E37913A2-858F-4724-8D54-DED5288E59C5}"/>
    <cellStyle name="20% - uthevingsfarge 2 54 2 3" xfId="38275" xr:uid="{00000000-0005-0000-0000-0000722B0000}"/>
    <cellStyle name="20% - uthevingsfarge 2 54 2 4" xfId="38276" xr:uid="{00000000-0005-0000-0000-0000732B0000}"/>
    <cellStyle name="20% - uthevingsfarge 2 54 2 5" xfId="38277" xr:uid="{00000000-0005-0000-0000-0000742B0000}"/>
    <cellStyle name="20% - uthevingsfarge 2 54 2 6" xfId="38273" xr:uid="{00000000-0005-0000-0000-0000752B0000}"/>
    <cellStyle name="20% - uthevingsfarge 2 54 2_4 manuell" xfId="54123" xr:uid="{E43F7F96-EBCD-403C-A9A3-E442C7635575}"/>
    <cellStyle name="20% - uthevingsfarge 2 54 3" xfId="2981" xr:uid="{00000000-0005-0000-0000-0000772B0000}"/>
    <cellStyle name="20% - uthevingsfarge 2 54 3 2" xfId="38278" xr:uid="{00000000-0005-0000-0000-0000782B0000}"/>
    <cellStyle name="20% - uthevingsfarge 2 54 3_CC1" xfId="54124" xr:uid="{C284B89E-505D-46B2-BE25-AD932C785836}"/>
    <cellStyle name="20% - uthevingsfarge 2 54 4" xfId="38279" xr:uid="{00000000-0005-0000-0000-0000792B0000}"/>
    <cellStyle name="20% - uthevingsfarge 2 54 5" xfId="38280" xr:uid="{00000000-0005-0000-0000-00007A2B0000}"/>
    <cellStyle name="20% - uthevingsfarge 2 54 6" xfId="38281" xr:uid="{00000000-0005-0000-0000-00007B2B0000}"/>
    <cellStyle name="20% - uthevingsfarge 2 54 7" xfId="38272" xr:uid="{00000000-0005-0000-0000-00007C2B0000}"/>
    <cellStyle name="20% - uthevingsfarge 2 54_4 manuell" xfId="54125"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4" xr:uid="{00000000-0005-0000-0000-0000812B0000}"/>
    <cellStyle name="20% - uthevingsfarge 2 55 2 2_CC1" xfId="54126" xr:uid="{3D38080A-E206-453C-862E-DBBAC5BD6229}"/>
    <cellStyle name="20% - uthevingsfarge 2 55 2 3" xfId="38285" xr:uid="{00000000-0005-0000-0000-0000822B0000}"/>
    <cellStyle name="20% - uthevingsfarge 2 55 2 4" xfId="38286" xr:uid="{00000000-0005-0000-0000-0000832B0000}"/>
    <cellStyle name="20% - uthevingsfarge 2 55 2 5" xfId="38287" xr:uid="{00000000-0005-0000-0000-0000842B0000}"/>
    <cellStyle name="20% - uthevingsfarge 2 55 2 6" xfId="38283" xr:uid="{00000000-0005-0000-0000-0000852B0000}"/>
    <cellStyle name="20% - uthevingsfarge 2 55 2_4 manuell" xfId="54127" xr:uid="{1B79F7F6-AF6F-4C4A-8A6D-582D8F19E752}"/>
    <cellStyle name="20% - uthevingsfarge 2 55 3" xfId="2985" xr:uid="{00000000-0005-0000-0000-0000872B0000}"/>
    <cellStyle name="20% - uthevingsfarge 2 55 3 2" xfId="38288" xr:uid="{00000000-0005-0000-0000-0000882B0000}"/>
    <cellStyle name="20% - uthevingsfarge 2 55 3_CC1" xfId="54128" xr:uid="{80E9BD0D-8792-4455-8E6E-E93FA2DED5E8}"/>
    <cellStyle name="20% - uthevingsfarge 2 55 4" xfId="38289" xr:uid="{00000000-0005-0000-0000-0000892B0000}"/>
    <cellStyle name="20% - uthevingsfarge 2 55 5" xfId="38290" xr:uid="{00000000-0005-0000-0000-00008A2B0000}"/>
    <cellStyle name="20% - uthevingsfarge 2 55 6" xfId="38291" xr:uid="{00000000-0005-0000-0000-00008B2B0000}"/>
    <cellStyle name="20% - uthevingsfarge 2 55 7" xfId="38282" xr:uid="{00000000-0005-0000-0000-00008C2B0000}"/>
    <cellStyle name="20% - uthevingsfarge 2 55_4 manuell" xfId="54129"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4" xr:uid="{00000000-0005-0000-0000-0000912B0000}"/>
    <cellStyle name="20% - uthevingsfarge 2 56 2 2_CC1" xfId="54130" xr:uid="{159CB030-826F-4555-805E-13192C6A0FF9}"/>
    <cellStyle name="20% - uthevingsfarge 2 56 2 3" xfId="38295" xr:uid="{00000000-0005-0000-0000-0000922B0000}"/>
    <cellStyle name="20% - uthevingsfarge 2 56 2 4" xfId="38296" xr:uid="{00000000-0005-0000-0000-0000932B0000}"/>
    <cellStyle name="20% - uthevingsfarge 2 56 2 5" xfId="38297" xr:uid="{00000000-0005-0000-0000-0000942B0000}"/>
    <cellStyle name="20% - uthevingsfarge 2 56 2 6" xfId="38293" xr:uid="{00000000-0005-0000-0000-0000952B0000}"/>
    <cellStyle name="20% - uthevingsfarge 2 56 2_4 manuell" xfId="54131" xr:uid="{5BBDAC22-367D-4840-A9C8-CF46D0A08EB6}"/>
    <cellStyle name="20% - uthevingsfarge 2 56 3" xfId="2989" xr:uid="{00000000-0005-0000-0000-0000972B0000}"/>
    <cellStyle name="20% - uthevingsfarge 2 56 3 2" xfId="38298" xr:uid="{00000000-0005-0000-0000-0000982B0000}"/>
    <cellStyle name="20% - uthevingsfarge 2 56 3_CC1" xfId="54132" xr:uid="{AC86BECD-78EE-403A-AF3A-B8D7E8EDC985}"/>
    <cellStyle name="20% - uthevingsfarge 2 56 4" xfId="38299" xr:uid="{00000000-0005-0000-0000-0000992B0000}"/>
    <cellStyle name="20% - uthevingsfarge 2 56 5" xfId="38300" xr:uid="{00000000-0005-0000-0000-00009A2B0000}"/>
    <cellStyle name="20% - uthevingsfarge 2 56 6" xfId="38301" xr:uid="{00000000-0005-0000-0000-00009B2B0000}"/>
    <cellStyle name="20% - uthevingsfarge 2 56 7" xfId="38292" xr:uid="{00000000-0005-0000-0000-00009C2B0000}"/>
    <cellStyle name="20% - uthevingsfarge 2 56_4 manuell" xfId="54133"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4" xr:uid="{00000000-0005-0000-0000-0000A12B0000}"/>
    <cellStyle name="20% - uthevingsfarge 2 57 2 2_CC1" xfId="54134" xr:uid="{F6CF1D32-EFC3-4063-B13B-B77F98DB41B3}"/>
    <cellStyle name="20% - uthevingsfarge 2 57 2 3" xfId="38305" xr:uid="{00000000-0005-0000-0000-0000A22B0000}"/>
    <cellStyle name="20% - uthevingsfarge 2 57 2 4" xfId="38306" xr:uid="{00000000-0005-0000-0000-0000A32B0000}"/>
    <cellStyle name="20% - uthevingsfarge 2 57 2 5" xfId="38307" xr:uid="{00000000-0005-0000-0000-0000A42B0000}"/>
    <cellStyle name="20% - uthevingsfarge 2 57 2 6" xfId="38303" xr:uid="{00000000-0005-0000-0000-0000A52B0000}"/>
    <cellStyle name="20% - uthevingsfarge 2 57 2_4 manuell" xfId="54135" xr:uid="{D27AB9A9-3BEF-4B81-AFB7-11D9ACA574C7}"/>
    <cellStyle name="20% - uthevingsfarge 2 57 3" xfId="2993" xr:uid="{00000000-0005-0000-0000-0000A72B0000}"/>
    <cellStyle name="20% - uthevingsfarge 2 57 3 2" xfId="38308" xr:uid="{00000000-0005-0000-0000-0000A82B0000}"/>
    <cellStyle name="20% - uthevingsfarge 2 57 3_CC1" xfId="54136" xr:uid="{B7FD3740-787C-4B18-98CA-B09F1AB79778}"/>
    <cellStyle name="20% - uthevingsfarge 2 57 4" xfId="38309" xr:uid="{00000000-0005-0000-0000-0000A92B0000}"/>
    <cellStyle name="20% - uthevingsfarge 2 57 5" xfId="38310" xr:uid="{00000000-0005-0000-0000-0000AA2B0000}"/>
    <cellStyle name="20% - uthevingsfarge 2 57 6" xfId="38311" xr:uid="{00000000-0005-0000-0000-0000AB2B0000}"/>
    <cellStyle name="20% - uthevingsfarge 2 57 7" xfId="38302" xr:uid="{00000000-0005-0000-0000-0000AC2B0000}"/>
    <cellStyle name="20% - uthevingsfarge 2 57_4 manuell" xfId="54137"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4" xr:uid="{00000000-0005-0000-0000-0000B12B0000}"/>
    <cellStyle name="20% - uthevingsfarge 2 58 2 2_CC1" xfId="54138" xr:uid="{090E13DA-F3FF-41F9-AFAA-FCC2B07BDE68}"/>
    <cellStyle name="20% - uthevingsfarge 2 58 2 3" xfId="38315" xr:uid="{00000000-0005-0000-0000-0000B22B0000}"/>
    <cellStyle name="20% - uthevingsfarge 2 58 2 4" xfId="38316" xr:uid="{00000000-0005-0000-0000-0000B32B0000}"/>
    <cellStyle name="20% - uthevingsfarge 2 58 2 5" xfId="38317" xr:uid="{00000000-0005-0000-0000-0000B42B0000}"/>
    <cellStyle name="20% - uthevingsfarge 2 58 2 6" xfId="38313" xr:uid="{00000000-0005-0000-0000-0000B52B0000}"/>
    <cellStyle name="20% - uthevingsfarge 2 58 2_4 manuell" xfId="54139" xr:uid="{A46DE2FF-604B-4C7F-AE19-9C78CDF08ADB}"/>
    <cellStyle name="20% - uthevingsfarge 2 58 3" xfId="2997" xr:uid="{00000000-0005-0000-0000-0000B72B0000}"/>
    <cellStyle name="20% - uthevingsfarge 2 58 3 2" xfId="38318" xr:uid="{00000000-0005-0000-0000-0000B82B0000}"/>
    <cellStyle name="20% - uthevingsfarge 2 58 3_CC1" xfId="54140" xr:uid="{E373BF9F-A7AA-41F8-A74B-B989A22B4F4D}"/>
    <cellStyle name="20% - uthevingsfarge 2 58 4" xfId="38319" xr:uid="{00000000-0005-0000-0000-0000B92B0000}"/>
    <cellStyle name="20% - uthevingsfarge 2 58 5" xfId="38320" xr:uid="{00000000-0005-0000-0000-0000BA2B0000}"/>
    <cellStyle name="20% - uthevingsfarge 2 58 6" xfId="38321" xr:uid="{00000000-0005-0000-0000-0000BB2B0000}"/>
    <cellStyle name="20% - uthevingsfarge 2 58 7" xfId="38312" xr:uid="{00000000-0005-0000-0000-0000BC2B0000}"/>
    <cellStyle name="20% - uthevingsfarge 2 58_4 manuell" xfId="54141"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4" xr:uid="{00000000-0005-0000-0000-0000C12B0000}"/>
    <cellStyle name="20% - uthevingsfarge 2 59 2 2_CC1" xfId="54142" xr:uid="{8845D4BC-98C3-4C1B-8AAD-A75B2B1465BE}"/>
    <cellStyle name="20% - uthevingsfarge 2 59 2 3" xfId="38325" xr:uid="{00000000-0005-0000-0000-0000C22B0000}"/>
    <cellStyle name="20% - uthevingsfarge 2 59 2 4" xfId="38326" xr:uid="{00000000-0005-0000-0000-0000C32B0000}"/>
    <cellStyle name="20% - uthevingsfarge 2 59 2 5" xfId="38327" xr:uid="{00000000-0005-0000-0000-0000C42B0000}"/>
    <cellStyle name="20% - uthevingsfarge 2 59 2 6" xfId="38323" xr:uid="{00000000-0005-0000-0000-0000C52B0000}"/>
    <cellStyle name="20% - uthevingsfarge 2 59 2_4 manuell" xfId="54143" xr:uid="{C6F32037-91BF-47D2-8217-DD49A0F3077A}"/>
    <cellStyle name="20% - uthevingsfarge 2 59 3" xfId="3001" xr:uid="{00000000-0005-0000-0000-0000C72B0000}"/>
    <cellStyle name="20% - uthevingsfarge 2 59 3 2" xfId="38328" xr:uid="{00000000-0005-0000-0000-0000C82B0000}"/>
    <cellStyle name="20% - uthevingsfarge 2 59 3_CC1" xfId="54144" xr:uid="{1D766B8C-DBAE-4582-8515-A99BBBF95C2E}"/>
    <cellStyle name="20% - uthevingsfarge 2 59 4" xfId="38329" xr:uid="{00000000-0005-0000-0000-0000C92B0000}"/>
    <cellStyle name="20% - uthevingsfarge 2 59 5" xfId="38330" xr:uid="{00000000-0005-0000-0000-0000CA2B0000}"/>
    <cellStyle name="20% - uthevingsfarge 2 59 6" xfId="38331" xr:uid="{00000000-0005-0000-0000-0000CB2B0000}"/>
    <cellStyle name="20% - uthevingsfarge 2 59 7" xfId="38322" xr:uid="{00000000-0005-0000-0000-0000CC2B0000}"/>
    <cellStyle name="20% - uthevingsfarge 2 59_4 manuell" xfId="54145"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4" xr:uid="{00000000-0005-0000-0000-0000D12B0000}"/>
    <cellStyle name="20% - uthevingsfarge 2 6 2 2_CC1" xfId="54146" xr:uid="{3EAFC353-F4FB-49D3-8274-DCF008404496}"/>
    <cellStyle name="20% - uthevingsfarge 2 6 2 3" xfId="38335" xr:uid="{00000000-0005-0000-0000-0000D22B0000}"/>
    <cellStyle name="20% - uthevingsfarge 2 6 2 4" xfId="38336" xr:uid="{00000000-0005-0000-0000-0000D32B0000}"/>
    <cellStyle name="20% - uthevingsfarge 2 6 2 5" xfId="38337" xr:uid="{00000000-0005-0000-0000-0000D42B0000}"/>
    <cellStyle name="20% - uthevingsfarge 2 6 2 6" xfId="38333" xr:uid="{00000000-0005-0000-0000-0000D52B0000}"/>
    <cellStyle name="20% - uthevingsfarge 2 6 2_3. Chng in credit spreads" xfId="43785" xr:uid="{00000000-0005-0000-0000-0000D62B0000}"/>
    <cellStyle name="20% - uthevingsfarge 2 6 3" xfId="3005" xr:uid="{00000000-0005-0000-0000-0000D72B0000}"/>
    <cellStyle name="20% - uthevingsfarge 2 6 3 2" xfId="14726" xr:uid="{00000000-0005-0000-0000-0000D82B0000}"/>
    <cellStyle name="20% - uthevingsfarge 2 6 3 2 2" xfId="43786" xr:uid="{00000000-0005-0000-0000-0000D92B0000}"/>
    <cellStyle name="20% - uthevingsfarge 2 6 3 3" xfId="38338" xr:uid="{00000000-0005-0000-0000-0000DA2B0000}"/>
    <cellStyle name="20% - uthevingsfarge 2 6 3_3. Chng in credit spreads" xfId="43787" xr:uid="{00000000-0005-0000-0000-0000DB2B0000}"/>
    <cellStyle name="20% - uthevingsfarge 2 6 4" xfId="14727" xr:uid="{00000000-0005-0000-0000-0000DC2B0000}"/>
    <cellStyle name="20% - uthevingsfarge 2 6 4 2" xfId="38339" xr:uid="{00000000-0005-0000-0000-0000DD2B0000}"/>
    <cellStyle name="20% - uthevingsfarge 2 6 5" xfId="14728" xr:uid="{00000000-0005-0000-0000-0000DE2B0000}"/>
    <cellStyle name="20% - uthevingsfarge 2 6 5 2" xfId="38340" xr:uid="{00000000-0005-0000-0000-0000DF2B0000}"/>
    <cellStyle name="20% - uthevingsfarge 2 6 6" xfId="38341" xr:uid="{00000000-0005-0000-0000-0000E02B0000}"/>
    <cellStyle name="20% - uthevingsfarge 2 6 7" xfId="38332" xr:uid="{00000000-0005-0000-0000-0000E12B0000}"/>
    <cellStyle name="20% - uthevingsfarge 2 6 8" xfId="43788" xr:uid="{00000000-0005-0000-0000-0000E22B0000}"/>
    <cellStyle name="20% - uthevingsfarge 2 6 9" xfId="43789" xr:uid="{00000000-0005-0000-0000-0000E32B0000}"/>
    <cellStyle name="20% - uthevingsfarge 2 6_3. Chng in credit spreads" xfId="43790" xr:uid="{00000000-0005-0000-0000-0000E42B0000}"/>
    <cellStyle name="20% - uthevingsfarge 2 60" xfId="14729" xr:uid="{00000000-0005-0000-0000-0000E52B0000}"/>
    <cellStyle name="20% - uthevingsfarge 2 60 2" xfId="14730" xr:uid="{00000000-0005-0000-0000-0000E62B0000}"/>
    <cellStyle name="20% - uthevingsfarge 2 60 2 2" xfId="36608" xr:uid="{00000000-0005-0000-0000-0000E72B0000}"/>
    <cellStyle name="20% - uthevingsfarge 2 60 3" xfId="14731" xr:uid="{00000000-0005-0000-0000-0000E82B0000}"/>
    <cellStyle name="20% - uthevingsfarge 2 60 4" xfId="36372"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9" xr:uid="{00000000-0005-0000-0000-0000ED2B0000}"/>
    <cellStyle name="20% - uthevingsfarge 2 61 3" xfId="14735" xr:uid="{00000000-0005-0000-0000-0000EE2B0000}"/>
    <cellStyle name="20% - uthevingsfarge 2 61 4" xfId="36398"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5" xr:uid="{00000000-0005-0000-0000-0000F32B0000}"/>
    <cellStyle name="20% - uthevingsfarge 2 62 3" xfId="36336" xr:uid="{00000000-0005-0000-0000-0000F42B0000}"/>
    <cellStyle name="20% - uthevingsfarge 2 62_AVA DVA EL" xfId="14739" xr:uid="{00000000-0005-0000-0000-0000F52B0000}"/>
    <cellStyle name="20% - uthevingsfarge 2 63" xfId="14740" xr:uid="{00000000-0005-0000-0000-0000F62B0000}"/>
    <cellStyle name="20% - uthevingsfarge 2 63 2" xfId="36582" xr:uid="{00000000-0005-0000-0000-0000F72B0000}"/>
    <cellStyle name="20% - uthevingsfarge 2 64" xfId="14741" xr:uid="{00000000-0005-0000-0000-0000F82B0000}"/>
    <cellStyle name="20% - uthevingsfarge 2 64 2" xfId="36661" xr:uid="{00000000-0005-0000-0000-0000F92B0000}"/>
    <cellStyle name="20% - uthevingsfarge 2 65" xfId="14742" xr:uid="{00000000-0005-0000-0000-0000FA2B0000}"/>
    <cellStyle name="20% - uthevingsfarge 2 65 2" xfId="36552" xr:uid="{00000000-0005-0000-0000-0000FB2B0000}"/>
    <cellStyle name="20% - uthevingsfarge 2 66" xfId="14743" xr:uid="{00000000-0005-0000-0000-0000FC2B0000}"/>
    <cellStyle name="20% - uthevingsfarge 2 66 2" xfId="36647" xr:uid="{00000000-0005-0000-0000-0000FD2B0000}"/>
    <cellStyle name="20% - uthevingsfarge 2 67" xfId="36621" xr:uid="{00000000-0005-0000-0000-0000FE2B0000}"/>
    <cellStyle name="20% - uthevingsfarge 2 68" xfId="43791" xr:uid="{00000000-0005-0000-0000-0000FF2B0000}"/>
    <cellStyle name="20% - uthevingsfarge 2 69" xfId="43792"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4" xr:uid="{00000000-0005-0000-0000-0000042C0000}"/>
    <cellStyle name="20% - uthevingsfarge 2 7 2 2_CC1" xfId="54147" xr:uid="{8F57EE00-6DC5-4C27-AAE3-BDD5EEAC3734}"/>
    <cellStyle name="20% - uthevingsfarge 2 7 2 3" xfId="38345" xr:uid="{00000000-0005-0000-0000-0000052C0000}"/>
    <cellStyle name="20% - uthevingsfarge 2 7 2 4" xfId="38346" xr:uid="{00000000-0005-0000-0000-0000062C0000}"/>
    <cellStyle name="20% - uthevingsfarge 2 7 2 5" xfId="38347" xr:uid="{00000000-0005-0000-0000-0000072C0000}"/>
    <cellStyle name="20% - uthevingsfarge 2 7 2 6" xfId="38343" xr:uid="{00000000-0005-0000-0000-0000082C0000}"/>
    <cellStyle name="20% - uthevingsfarge 2 7 2_4 manuell" xfId="54148" xr:uid="{5FA55B01-765C-473E-AFB8-8528AD1C3D1A}"/>
    <cellStyle name="20% - uthevingsfarge 2 7 3" xfId="3009" xr:uid="{00000000-0005-0000-0000-00000A2C0000}"/>
    <cellStyle name="20% - uthevingsfarge 2 7 3 2" xfId="14744" xr:uid="{00000000-0005-0000-0000-00000B2C0000}"/>
    <cellStyle name="20% - uthevingsfarge 2 7 3 3" xfId="38348" xr:uid="{00000000-0005-0000-0000-00000C2C0000}"/>
    <cellStyle name="20% - uthevingsfarge 2 7 3_AVA DVA EL" xfId="14745" xr:uid="{00000000-0005-0000-0000-00000D2C0000}"/>
    <cellStyle name="20% - uthevingsfarge 2 7 4" xfId="14746" xr:uid="{00000000-0005-0000-0000-00000E2C0000}"/>
    <cellStyle name="20% - uthevingsfarge 2 7 4 2" xfId="38349" xr:uid="{00000000-0005-0000-0000-00000F2C0000}"/>
    <cellStyle name="20% - uthevingsfarge 2 7 5" xfId="14747" xr:uid="{00000000-0005-0000-0000-0000102C0000}"/>
    <cellStyle name="20% - uthevingsfarge 2 7 5 2" xfId="38350" xr:uid="{00000000-0005-0000-0000-0000112C0000}"/>
    <cellStyle name="20% - uthevingsfarge 2 7 6" xfId="38351" xr:uid="{00000000-0005-0000-0000-0000122C0000}"/>
    <cellStyle name="20% - uthevingsfarge 2 7 7" xfId="38342" xr:uid="{00000000-0005-0000-0000-0000132C0000}"/>
    <cellStyle name="20% - uthevingsfarge 2 7 8" xfId="43793" xr:uid="{00000000-0005-0000-0000-0000142C0000}"/>
    <cellStyle name="20% - uthevingsfarge 2 7_3. Chng in credit spreads" xfId="43794" xr:uid="{00000000-0005-0000-0000-0000152C0000}"/>
    <cellStyle name="20% - uthevingsfarge 2 70" xfId="43795" xr:uid="{00000000-0005-0000-0000-0000162C0000}"/>
    <cellStyle name="20% - uthevingsfarge 2 71" xfId="43796" xr:uid="{00000000-0005-0000-0000-0000172C0000}"/>
    <cellStyle name="20% - uthevingsfarge 2 72" xfId="43797" xr:uid="{00000000-0005-0000-0000-0000182C0000}"/>
    <cellStyle name="20% - uthevingsfarge 2 73" xfId="43798" xr:uid="{00000000-0005-0000-0000-0000192C0000}"/>
    <cellStyle name="20% - uthevingsfarge 2 74" xfId="43799"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4" xr:uid="{00000000-0005-0000-0000-00001E2C0000}"/>
    <cellStyle name="20% - uthevingsfarge 2 8 2 2_CC1" xfId="54149" xr:uid="{4ABFBD08-9C70-413C-8379-83CAEBC390FC}"/>
    <cellStyle name="20% - uthevingsfarge 2 8 2 3" xfId="38355" xr:uid="{00000000-0005-0000-0000-00001F2C0000}"/>
    <cellStyle name="20% - uthevingsfarge 2 8 2 4" xfId="38356" xr:uid="{00000000-0005-0000-0000-0000202C0000}"/>
    <cellStyle name="20% - uthevingsfarge 2 8 2 5" xfId="38357" xr:uid="{00000000-0005-0000-0000-0000212C0000}"/>
    <cellStyle name="20% - uthevingsfarge 2 8 2 6" xfId="38353" xr:uid="{00000000-0005-0000-0000-0000222C0000}"/>
    <cellStyle name="20% - uthevingsfarge 2 8 2_4 manuell" xfId="54150" xr:uid="{5FAF0217-5CE7-412F-924C-15F2A1463D04}"/>
    <cellStyle name="20% - uthevingsfarge 2 8 3" xfId="3013" xr:uid="{00000000-0005-0000-0000-0000242C0000}"/>
    <cellStyle name="20% - uthevingsfarge 2 8 3 2" xfId="38358" xr:uid="{00000000-0005-0000-0000-0000252C0000}"/>
    <cellStyle name="20% - uthevingsfarge 2 8 3_CC1" xfId="54151" xr:uid="{5830113D-AF79-470A-AECB-2789786359F7}"/>
    <cellStyle name="20% - uthevingsfarge 2 8 4" xfId="38359" xr:uid="{00000000-0005-0000-0000-0000262C0000}"/>
    <cellStyle name="20% - uthevingsfarge 2 8 5" xfId="38360" xr:uid="{00000000-0005-0000-0000-0000272C0000}"/>
    <cellStyle name="20% - uthevingsfarge 2 8 6" xfId="38361" xr:uid="{00000000-0005-0000-0000-0000282C0000}"/>
    <cellStyle name="20% - uthevingsfarge 2 8 7" xfId="38352" xr:uid="{00000000-0005-0000-0000-0000292C0000}"/>
    <cellStyle name="20% - uthevingsfarge 2 8_3. Chng in credit spreads" xfId="43800"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4" xr:uid="{00000000-0005-0000-0000-00002E2C0000}"/>
    <cellStyle name="20% - uthevingsfarge 2 9 2 2_CC1" xfId="54152" xr:uid="{4F4225D5-E11F-4F0A-8625-0F0443B9D1D4}"/>
    <cellStyle name="20% - uthevingsfarge 2 9 2 3" xfId="38365" xr:uid="{00000000-0005-0000-0000-00002F2C0000}"/>
    <cellStyle name="20% - uthevingsfarge 2 9 2 4" xfId="38366" xr:uid="{00000000-0005-0000-0000-0000302C0000}"/>
    <cellStyle name="20% - uthevingsfarge 2 9 2 5" xfId="38367" xr:uid="{00000000-0005-0000-0000-0000312C0000}"/>
    <cellStyle name="20% - uthevingsfarge 2 9 2 6" xfId="38363" xr:uid="{00000000-0005-0000-0000-0000322C0000}"/>
    <cellStyle name="20% - uthevingsfarge 2 9 2_4 manuell" xfId="54153" xr:uid="{A8060B7F-8FE4-466F-B315-D1742D832D63}"/>
    <cellStyle name="20% - uthevingsfarge 2 9 3" xfId="3017" xr:uid="{00000000-0005-0000-0000-0000342C0000}"/>
    <cellStyle name="20% - uthevingsfarge 2 9 3 2" xfId="38368" xr:uid="{00000000-0005-0000-0000-0000352C0000}"/>
    <cellStyle name="20% - uthevingsfarge 2 9 3_CC1" xfId="54154" xr:uid="{E82608AC-17C0-4E93-B633-AF78A320C2C1}"/>
    <cellStyle name="20% - uthevingsfarge 2 9 4" xfId="38369" xr:uid="{00000000-0005-0000-0000-0000362C0000}"/>
    <cellStyle name="20% - uthevingsfarge 2 9 5" xfId="38370" xr:uid="{00000000-0005-0000-0000-0000372C0000}"/>
    <cellStyle name="20% - uthevingsfarge 2 9 6" xfId="38371" xr:uid="{00000000-0005-0000-0000-0000382C0000}"/>
    <cellStyle name="20% - uthevingsfarge 2 9 7" xfId="38362" xr:uid="{00000000-0005-0000-0000-0000392C0000}"/>
    <cellStyle name="20% - uthevingsfarge 2 9_4 manuell" xfId="54155" xr:uid="{FCBFB6C4-0ACB-4F00-B450-C362E4333491}"/>
    <cellStyle name="20% - uthevingsfarge 2_4 manuell" xfId="54156" xr:uid="{12CA8F95-385F-48BB-A982-5D859FB4D206}"/>
    <cellStyle name="20% - uthevingsfarge 3" xfId="36247"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4" xr:uid="{00000000-0005-0000-0000-0000402C0000}"/>
    <cellStyle name="20% - uthevingsfarge 3 10 2 2_CC1" xfId="54157" xr:uid="{006BC4AD-7405-4CEC-B27A-D789A92512ED}"/>
    <cellStyle name="20% - uthevingsfarge 3 10 2 3" xfId="38375" xr:uid="{00000000-0005-0000-0000-0000412C0000}"/>
    <cellStyle name="20% - uthevingsfarge 3 10 2 4" xfId="38376" xr:uid="{00000000-0005-0000-0000-0000422C0000}"/>
    <cellStyle name="20% - uthevingsfarge 3 10 2 5" xfId="38377" xr:uid="{00000000-0005-0000-0000-0000432C0000}"/>
    <cellStyle name="20% - uthevingsfarge 3 10 2 6" xfId="38373" xr:uid="{00000000-0005-0000-0000-0000442C0000}"/>
    <cellStyle name="20% - uthevingsfarge 3 10 2_4 manuell" xfId="54158" xr:uid="{1F947C17-701C-4377-9A1C-D6BB057B812F}"/>
    <cellStyle name="20% - uthevingsfarge 3 10 3" xfId="3021" xr:uid="{00000000-0005-0000-0000-0000462C0000}"/>
    <cellStyle name="20% - uthevingsfarge 3 10 3 2" xfId="38378" xr:uid="{00000000-0005-0000-0000-0000472C0000}"/>
    <cellStyle name="20% - uthevingsfarge 3 10 3_CC1" xfId="54159" xr:uid="{22E1AB9F-1924-4750-B88C-F6091359CBF8}"/>
    <cellStyle name="20% - uthevingsfarge 3 10 4" xfId="38379" xr:uid="{00000000-0005-0000-0000-0000482C0000}"/>
    <cellStyle name="20% - uthevingsfarge 3 10 5" xfId="38380" xr:uid="{00000000-0005-0000-0000-0000492C0000}"/>
    <cellStyle name="20% - uthevingsfarge 3 10 6" xfId="38381" xr:uid="{00000000-0005-0000-0000-00004A2C0000}"/>
    <cellStyle name="20% - uthevingsfarge 3 10 7" xfId="38372" xr:uid="{00000000-0005-0000-0000-00004B2C0000}"/>
    <cellStyle name="20% - uthevingsfarge 3 10_4 manuell" xfId="54160"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4" xr:uid="{00000000-0005-0000-0000-0000502C0000}"/>
    <cellStyle name="20% - uthevingsfarge 3 11 2 2_CC1" xfId="54161" xr:uid="{71A92443-9653-4111-A486-009680AB3E05}"/>
    <cellStyle name="20% - uthevingsfarge 3 11 2 3" xfId="38385" xr:uid="{00000000-0005-0000-0000-0000512C0000}"/>
    <cellStyle name="20% - uthevingsfarge 3 11 2 4" xfId="38386" xr:uid="{00000000-0005-0000-0000-0000522C0000}"/>
    <cellStyle name="20% - uthevingsfarge 3 11 2 5" xfId="38387" xr:uid="{00000000-0005-0000-0000-0000532C0000}"/>
    <cellStyle name="20% - uthevingsfarge 3 11 2 6" xfId="38383" xr:uid="{00000000-0005-0000-0000-0000542C0000}"/>
    <cellStyle name="20% - uthevingsfarge 3 11 2_4 manuell" xfId="54162" xr:uid="{4036ACA5-71A0-4AD7-8800-6B68CD66A4C5}"/>
    <cellStyle name="20% - uthevingsfarge 3 11 3" xfId="3025" xr:uid="{00000000-0005-0000-0000-0000562C0000}"/>
    <cellStyle name="20% - uthevingsfarge 3 11 3 2" xfId="38388" xr:uid="{00000000-0005-0000-0000-0000572C0000}"/>
    <cellStyle name="20% - uthevingsfarge 3 11 3_CC1" xfId="54163" xr:uid="{75D4F714-B847-43B0-9E5B-59CDCAFDDE75}"/>
    <cellStyle name="20% - uthevingsfarge 3 11 4" xfId="38389" xr:uid="{00000000-0005-0000-0000-0000582C0000}"/>
    <cellStyle name="20% - uthevingsfarge 3 11 5" xfId="38390" xr:uid="{00000000-0005-0000-0000-0000592C0000}"/>
    <cellStyle name="20% - uthevingsfarge 3 11 6" xfId="38391" xr:uid="{00000000-0005-0000-0000-00005A2C0000}"/>
    <cellStyle name="20% - uthevingsfarge 3 11 7" xfId="38382" xr:uid="{00000000-0005-0000-0000-00005B2C0000}"/>
    <cellStyle name="20% - uthevingsfarge 3 11_4 manuell" xfId="54164"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4" xr:uid="{00000000-0005-0000-0000-0000602C0000}"/>
    <cellStyle name="20% - uthevingsfarge 3 12 2 2_CC1" xfId="54165" xr:uid="{87D67E9A-C986-46CF-A722-47F26434D8B5}"/>
    <cellStyle name="20% - uthevingsfarge 3 12 2 3" xfId="38395" xr:uid="{00000000-0005-0000-0000-0000612C0000}"/>
    <cellStyle name="20% - uthevingsfarge 3 12 2 4" xfId="38396" xr:uid="{00000000-0005-0000-0000-0000622C0000}"/>
    <cellStyle name="20% - uthevingsfarge 3 12 2 5" xfId="38397" xr:uid="{00000000-0005-0000-0000-0000632C0000}"/>
    <cellStyle name="20% - uthevingsfarge 3 12 2 6" xfId="38393" xr:uid="{00000000-0005-0000-0000-0000642C0000}"/>
    <cellStyle name="20% - uthevingsfarge 3 12 2_4 manuell" xfId="54166" xr:uid="{B804904C-D326-49B3-87EF-6007409BC36D}"/>
    <cellStyle name="20% - uthevingsfarge 3 12 3" xfId="3029" xr:uid="{00000000-0005-0000-0000-0000662C0000}"/>
    <cellStyle name="20% - uthevingsfarge 3 12 3 2" xfId="38398" xr:uid="{00000000-0005-0000-0000-0000672C0000}"/>
    <cellStyle name="20% - uthevingsfarge 3 12 3_CC1" xfId="54167" xr:uid="{8206B7EA-718F-413E-BCAA-BC4FBFCFB893}"/>
    <cellStyle name="20% - uthevingsfarge 3 12 4" xfId="38399" xr:uid="{00000000-0005-0000-0000-0000682C0000}"/>
    <cellStyle name="20% - uthevingsfarge 3 12 5" xfId="38400" xr:uid="{00000000-0005-0000-0000-0000692C0000}"/>
    <cellStyle name="20% - uthevingsfarge 3 12 6" xfId="38401" xr:uid="{00000000-0005-0000-0000-00006A2C0000}"/>
    <cellStyle name="20% - uthevingsfarge 3 12 7" xfId="38392" xr:uid="{00000000-0005-0000-0000-00006B2C0000}"/>
    <cellStyle name="20% - uthevingsfarge 3 12_4 manuell" xfId="54168"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4" xr:uid="{00000000-0005-0000-0000-0000702C0000}"/>
    <cellStyle name="20% - uthevingsfarge 3 13 2 2_CC1" xfId="54169" xr:uid="{36DA7183-22B2-4CCB-80C1-9187788BF05B}"/>
    <cellStyle name="20% - uthevingsfarge 3 13 2 3" xfId="38405" xr:uid="{00000000-0005-0000-0000-0000712C0000}"/>
    <cellStyle name="20% - uthevingsfarge 3 13 2 4" xfId="38406" xr:uid="{00000000-0005-0000-0000-0000722C0000}"/>
    <cellStyle name="20% - uthevingsfarge 3 13 2 5" xfId="38407" xr:uid="{00000000-0005-0000-0000-0000732C0000}"/>
    <cellStyle name="20% - uthevingsfarge 3 13 2 6" xfId="38403" xr:uid="{00000000-0005-0000-0000-0000742C0000}"/>
    <cellStyle name="20% - uthevingsfarge 3 13 2_4 manuell" xfId="54170" xr:uid="{6879CB62-D8B1-44B6-8159-D5D817859857}"/>
    <cellStyle name="20% - uthevingsfarge 3 13 3" xfId="3033" xr:uid="{00000000-0005-0000-0000-0000762C0000}"/>
    <cellStyle name="20% - uthevingsfarge 3 13 3 2" xfId="38408" xr:uid="{00000000-0005-0000-0000-0000772C0000}"/>
    <cellStyle name="20% - uthevingsfarge 3 13 3_CC1" xfId="54171" xr:uid="{48AD6FE3-6589-4DA1-8F1C-44D521D3DED4}"/>
    <cellStyle name="20% - uthevingsfarge 3 13 4" xfId="38409" xr:uid="{00000000-0005-0000-0000-0000782C0000}"/>
    <cellStyle name="20% - uthevingsfarge 3 13 5" xfId="38410" xr:uid="{00000000-0005-0000-0000-0000792C0000}"/>
    <cellStyle name="20% - uthevingsfarge 3 13 6" xfId="38411" xr:uid="{00000000-0005-0000-0000-00007A2C0000}"/>
    <cellStyle name="20% - uthevingsfarge 3 13 7" xfId="38402" xr:uid="{00000000-0005-0000-0000-00007B2C0000}"/>
    <cellStyle name="20% - uthevingsfarge 3 13_4 manuell" xfId="54172"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4" xr:uid="{00000000-0005-0000-0000-0000802C0000}"/>
    <cellStyle name="20% - uthevingsfarge 3 14 2 2_CC1" xfId="54173" xr:uid="{1A19337B-5F17-475A-80F0-1342EAB38E2D}"/>
    <cellStyle name="20% - uthevingsfarge 3 14 2 3" xfId="38415" xr:uid="{00000000-0005-0000-0000-0000812C0000}"/>
    <cellStyle name="20% - uthevingsfarge 3 14 2 4" xfId="38416" xr:uid="{00000000-0005-0000-0000-0000822C0000}"/>
    <cellStyle name="20% - uthevingsfarge 3 14 2 5" xfId="38417" xr:uid="{00000000-0005-0000-0000-0000832C0000}"/>
    <cellStyle name="20% - uthevingsfarge 3 14 2 6" xfId="38413" xr:uid="{00000000-0005-0000-0000-0000842C0000}"/>
    <cellStyle name="20% - uthevingsfarge 3 14 2_4 manuell" xfId="54174" xr:uid="{22FCB91C-E5FE-46A0-961C-606CB0890A37}"/>
    <cellStyle name="20% - uthevingsfarge 3 14 3" xfId="3037" xr:uid="{00000000-0005-0000-0000-0000862C0000}"/>
    <cellStyle name="20% - uthevingsfarge 3 14 3 2" xfId="38418" xr:uid="{00000000-0005-0000-0000-0000872C0000}"/>
    <cellStyle name="20% - uthevingsfarge 3 14 3_CC1" xfId="54175" xr:uid="{B46A0F42-260A-480D-BB46-EC4031A16617}"/>
    <cellStyle name="20% - uthevingsfarge 3 14 4" xfId="38419" xr:uid="{00000000-0005-0000-0000-0000882C0000}"/>
    <cellStyle name="20% - uthevingsfarge 3 14 5" xfId="38420" xr:uid="{00000000-0005-0000-0000-0000892C0000}"/>
    <cellStyle name="20% - uthevingsfarge 3 14 6" xfId="38421" xr:uid="{00000000-0005-0000-0000-00008A2C0000}"/>
    <cellStyle name="20% - uthevingsfarge 3 14 7" xfId="38412" xr:uid="{00000000-0005-0000-0000-00008B2C0000}"/>
    <cellStyle name="20% - uthevingsfarge 3 14_4 manuell" xfId="54176"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4" xr:uid="{00000000-0005-0000-0000-0000902C0000}"/>
    <cellStyle name="20% - uthevingsfarge 3 15 2 2_CC1" xfId="54177" xr:uid="{7C26DB2C-C4E9-4C00-9424-A235392D7BC1}"/>
    <cellStyle name="20% - uthevingsfarge 3 15 2 3" xfId="38425" xr:uid="{00000000-0005-0000-0000-0000912C0000}"/>
    <cellStyle name="20% - uthevingsfarge 3 15 2 4" xfId="38426" xr:uid="{00000000-0005-0000-0000-0000922C0000}"/>
    <cellStyle name="20% - uthevingsfarge 3 15 2 5" xfId="38427" xr:uid="{00000000-0005-0000-0000-0000932C0000}"/>
    <cellStyle name="20% - uthevingsfarge 3 15 2 6" xfId="38423" xr:uid="{00000000-0005-0000-0000-0000942C0000}"/>
    <cellStyle name="20% - uthevingsfarge 3 15 2_4 manuell" xfId="54178" xr:uid="{6CC71EEE-7259-4677-BA3E-CCE09F977ABA}"/>
    <cellStyle name="20% - uthevingsfarge 3 15 3" xfId="3041" xr:uid="{00000000-0005-0000-0000-0000962C0000}"/>
    <cellStyle name="20% - uthevingsfarge 3 15 3 2" xfId="38428" xr:uid="{00000000-0005-0000-0000-0000972C0000}"/>
    <cellStyle name="20% - uthevingsfarge 3 15 3_CC1" xfId="54179" xr:uid="{D935F370-B8D0-4CB0-9532-D6883E2EAB94}"/>
    <cellStyle name="20% - uthevingsfarge 3 15 4" xfId="38429" xr:uid="{00000000-0005-0000-0000-0000982C0000}"/>
    <cellStyle name="20% - uthevingsfarge 3 15 5" xfId="38430" xr:uid="{00000000-0005-0000-0000-0000992C0000}"/>
    <cellStyle name="20% - uthevingsfarge 3 15 6" xfId="38431" xr:uid="{00000000-0005-0000-0000-00009A2C0000}"/>
    <cellStyle name="20% - uthevingsfarge 3 15 7" xfId="38422" xr:uid="{00000000-0005-0000-0000-00009B2C0000}"/>
    <cellStyle name="20% - uthevingsfarge 3 15_4 manuell" xfId="54180"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4" xr:uid="{00000000-0005-0000-0000-0000A02C0000}"/>
    <cellStyle name="20% - uthevingsfarge 3 16 2 2_CC1" xfId="54181" xr:uid="{A1F9788B-09E6-40A1-A741-F81A03C1DC03}"/>
    <cellStyle name="20% - uthevingsfarge 3 16 2 3" xfId="38435" xr:uid="{00000000-0005-0000-0000-0000A12C0000}"/>
    <cellStyle name="20% - uthevingsfarge 3 16 2 4" xfId="38436" xr:uid="{00000000-0005-0000-0000-0000A22C0000}"/>
    <cellStyle name="20% - uthevingsfarge 3 16 2 5" xfId="38437" xr:uid="{00000000-0005-0000-0000-0000A32C0000}"/>
    <cellStyle name="20% - uthevingsfarge 3 16 2 6" xfId="38433" xr:uid="{00000000-0005-0000-0000-0000A42C0000}"/>
    <cellStyle name="20% - uthevingsfarge 3 16 2_4 manuell" xfId="54182" xr:uid="{4398E4CA-462B-4416-896E-0AF0F8E0B5B4}"/>
    <cellStyle name="20% - uthevingsfarge 3 16 3" xfId="3045" xr:uid="{00000000-0005-0000-0000-0000A62C0000}"/>
    <cellStyle name="20% - uthevingsfarge 3 16 3 2" xfId="38438" xr:uid="{00000000-0005-0000-0000-0000A72C0000}"/>
    <cellStyle name="20% - uthevingsfarge 3 16 3_CC1" xfId="54183" xr:uid="{3EF16118-90AF-46C4-95B7-8BD22EC31C84}"/>
    <cellStyle name="20% - uthevingsfarge 3 16 4" xfId="38439" xr:uid="{00000000-0005-0000-0000-0000A82C0000}"/>
    <cellStyle name="20% - uthevingsfarge 3 16 5" xfId="38440" xr:uid="{00000000-0005-0000-0000-0000A92C0000}"/>
    <cellStyle name="20% - uthevingsfarge 3 16 6" xfId="38441" xr:uid="{00000000-0005-0000-0000-0000AA2C0000}"/>
    <cellStyle name="20% - uthevingsfarge 3 16 7" xfId="38432" xr:uid="{00000000-0005-0000-0000-0000AB2C0000}"/>
    <cellStyle name="20% - uthevingsfarge 3 16_4 manuell" xfId="54184"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4" xr:uid="{00000000-0005-0000-0000-0000B02C0000}"/>
    <cellStyle name="20% - uthevingsfarge 3 17 2 2_CC1" xfId="54185" xr:uid="{4514504A-2F9C-4C66-85A5-6508250A7F3A}"/>
    <cellStyle name="20% - uthevingsfarge 3 17 2 3" xfId="38445" xr:uid="{00000000-0005-0000-0000-0000B12C0000}"/>
    <cellStyle name="20% - uthevingsfarge 3 17 2 4" xfId="38446" xr:uid="{00000000-0005-0000-0000-0000B22C0000}"/>
    <cellStyle name="20% - uthevingsfarge 3 17 2 5" xfId="38447" xr:uid="{00000000-0005-0000-0000-0000B32C0000}"/>
    <cellStyle name="20% - uthevingsfarge 3 17 2 6" xfId="38443" xr:uid="{00000000-0005-0000-0000-0000B42C0000}"/>
    <cellStyle name="20% - uthevingsfarge 3 17 2_4 manuell" xfId="54186" xr:uid="{84BD9CEC-FB98-45A6-923E-83472DAD7D39}"/>
    <cellStyle name="20% - uthevingsfarge 3 17 3" xfId="3049" xr:uid="{00000000-0005-0000-0000-0000B62C0000}"/>
    <cellStyle name="20% - uthevingsfarge 3 17 3 2" xfId="38448" xr:uid="{00000000-0005-0000-0000-0000B72C0000}"/>
    <cellStyle name="20% - uthevingsfarge 3 17 3_CC1" xfId="54187" xr:uid="{9D0DC719-3FB6-4240-83A1-6840A5D4BA04}"/>
    <cellStyle name="20% - uthevingsfarge 3 17 4" xfId="38449" xr:uid="{00000000-0005-0000-0000-0000B82C0000}"/>
    <cellStyle name="20% - uthevingsfarge 3 17 5" xfId="38450" xr:uid="{00000000-0005-0000-0000-0000B92C0000}"/>
    <cellStyle name="20% - uthevingsfarge 3 17 6" xfId="38451" xr:uid="{00000000-0005-0000-0000-0000BA2C0000}"/>
    <cellStyle name="20% - uthevingsfarge 3 17 7" xfId="38442" xr:uid="{00000000-0005-0000-0000-0000BB2C0000}"/>
    <cellStyle name="20% - uthevingsfarge 3 17_4 manuell" xfId="54188"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4" xr:uid="{00000000-0005-0000-0000-0000C02C0000}"/>
    <cellStyle name="20% - uthevingsfarge 3 18 2 2_CC1" xfId="54189" xr:uid="{BF37771A-7397-4F14-977C-CEAB2A5EBA4A}"/>
    <cellStyle name="20% - uthevingsfarge 3 18 2 3" xfId="38455" xr:uid="{00000000-0005-0000-0000-0000C12C0000}"/>
    <cellStyle name="20% - uthevingsfarge 3 18 2 4" xfId="38456" xr:uid="{00000000-0005-0000-0000-0000C22C0000}"/>
    <cellStyle name="20% - uthevingsfarge 3 18 2 5" xfId="38457" xr:uid="{00000000-0005-0000-0000-0000C32C0000}"/>
    <cellStyle name="20% - uthevingsfarge 3 18 2 6" xfId="38453" xr:uid="{00000000-0005-0000-0000-0000C42C0000}"/>
    <cellStyle name="20% - uthevingsfarge 3 18 2_4 manuell" xfId="54190" xr:uid="{52531DDC-7994-4050-964D-87E2AB34AC83}"/>
    <cellStyle name="20% - uthevingsfarge 3 18 3" xfId="3053" xr:uid="{00000000-0005-0000-0000-0000C62C0000}"/>
    <cellStyle name="20% - uthevingsfarge 3 18 3 2" xfId="38458" xr:uid="{00000000-0005-0000-0000-0000C72C0000}"/>
    <cellStyle name="20% - uthevingsfarge 3 18 3_CC1" xfId="54191" xr:uid="{ED09DC33-7BA5-47CE-8F81-14FA5D67861C}"/>
    <cellStyle name="20% - uthevingsfarge 3 18 4" xfId="38459" xr:uid="{00000000-0005-0000-0000-0000C82C0000}"/>
    <cellStyle name="20% - uthevingsfarge 3 18 5" xfId="38460" xr:uid="{00000000-0005-0000-0000-0000C92C0000}"/>
    <cellStyle name="20% - uthevingsfarge 3 18 6" xfId="38461" xr:uid="{00000000-0005-0000-0000-0000CA2C0000}"/>
    <cellStyle name="20% - uthevingsfarge 3 18 7" xfId="38452" xr:uid="{00000000-0005-0000-0000-0000CB2C0000}"/>
    <cellStyle name="20% - uthevingsfarge 3 18_4 manuell" xfId="54192"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4" xr:uid="{00000000-0005-0000-0000-0000D02C0000}"/>
    <cellStyle name="20% - uthevingsfarge 3 19 2 2_CC1" xfId="54193" xr:uid="{E87B385F-6B7C-48D4-A68A-30B24B127881}"/>
    <cellStyle name="20% - uthevingsfarge 3 19 2 3" xfId="38465" xr:uid="{00000000-0005-0000-0000-0000D12C0000}"/>
    <cellStyle name="20% - uthevingsfarge 3 19 2 4" xfId="38466" xr:uid="{00000000-0005-0000-0000-0000D22C0000}"/>
    <cellStyle name="20% - uthevingsfarge 3 19 2 5" xfId="38467" xr:uid="{00000000-0005-0000-0000-0000D32C0000}"/>
    <cellStyle name="20% - uthevingsfarge 3 19 2 6" xfId="38463" xr:uid="{00000000-0005-0000-0000-0000D42C0000}"/>
    <cellStyle name="20% - uthevingsfarge 3 19 2_4 manuell" xfId="54194" xr:uid="{195E7DBB-7E62-4482-90F9-3D49A1B6307B}"/>
    <cellStyle name="20% - uthevingsfarge 3 19 3" xfId="3057" xr:uid="{00000000-0005-0000-0000-0000D62C0000}"/>
    <cellStyle name="20% - uthevingsfarge 3 19 3 2" xfId="38468" xr:uid="{00000000-0005-0000-0000-0000D72C0000}"/>
    <cellStyle name="20% - uthevingsfarge 3 19 3_CC1" xfId="54195" xr:uid="{C99B7150-9DCA-4E9E-B9DA-230258E0CF03}"/>
    <cellStyle name="20% - uthevingsfarge 3 19 4" xfId="38469" xr:uid="{00000000-0005-0000-0000-0000D82C0000}"/>
    <cellStyle name="20% - uthevingsfarge 3 19 5" xfId="38470" xr:uid="{00000000-0005-0000-0000-0000D92C0000}"/>
    <cellStyle name="20% - uthevingsfarge 3 19 6" xfId="38471" xr:uid="{00000000-0005-0000-0000-0000DA2C0000}"/>
    <cellStyle name="20% - uthevingsfarge 3 19 7" xfId="38462" xr:uid="{00000000-0005-0000-0000-0000DB2C0000}"/>
    <cellStyle name="20% - uthevingsfarge 3 19_4 manuell" xfId="54196"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1" xr:uid="{00000000-0005-0000-0000-0000E42C0000}"/>
    <cellStyle name="20% - uthevingsfarge 3 2 14" xfId="43802" xr:uid="{00000000-0005-0000-0000-0000E52C0000}"/>
    <cellStyle name="20% - uthevingsfarge 3 2 15" xfId="43803" xr:uid="{00000000-0005-0000-0000-0000E62C0000}"/>
    <cellStyle name="20% - uthevingsfarge 3 2 16" xfId="43804" xr:uid="{00000000-0005-0000-0000-0000E72C0000}"/>
    <cellStyle name="20% - uthevingsfarge 3 2 2" xfId="3059" xr:uid="{00000000-0005-0000-0000-0000E82C0000}"/>
    <cellStyle name="20% - uthevingsfarge 3 2 2 10" xfId="43805" xr:uid="{00000000-0005-0000-0000-0000E92C0000}"/>
    <cellStyle name="20% - uthevingsfarge 3 2 2 11" xfId="43806" xr:uid="{00000000-0005-0000-0000-0000EA2C0000}"/>
    <cellStyle name="20% - uthevingsfarge 3 2 2 2" xfId="3060" xr:uid="{00000000-0005-0000-0000-0000EB2C0000}"/>
    <cellStyle name="20% - uthevingsfarge 3 2 2 2 10" xfId="43807" xr:uid="{00000000-0005-0000-0000-0000EC2C0000}"/>
    <cellStyle name="20% - uthevingsfarge 3 2 2 2 2" xfId="14754" xr:uid="{00000000-0005-0000-0000-0000ED2C0000}"/>
    <cellStyle name="20% - uthevingsfarge 3 2 2 2 2 2" xfId="14755" xr:uid="{00000000-0005-0000-0000-0000EE2C0000}"/>
    <cellStyle name="20% - uthevingsfarge 3 2 2 2 2 2 2" xfId="43808" xr:uid="{00000000-0005-0000-0000-0000EF2C0000}"/>
    <cellStyle name="20% - uthevingsfarge 3 2 2 2 2 2 2 2" xfId="43809" xr:uid="{00000000-0005-0000-0000-0000F02C0000}"/>
    <cellStyle name="20% - uthevingsfarge 3 2 2 2 2 2 3" xfId="43810" xr:uid="{00000000-0005-0000-0000-0000F12C0000}"/>
    <cellStyle name="20% - uthevingsfarge 3 2 2 2 2 2_3. Chng in credit spreads" xfId="43811" xr:uid="{00000000-0005-0000-0000-0000F22C0000}"/>
    <cellStyle name="20% - uthevingsfarge 3 2 2 2 2 3" xfId="14756" xr:uid="{00000000-0005-0000-0000-0000F32C0000}"/>
    <cellStyle name="20% - uthevingsfarge 3 2 2 2 2 3 2" xfId="43812" xr:uid="{00000000-0005-0000-0000-0000F42C0000}"/>
    <cellStyle name="20% - uthevingsfarge 3 2 2 2 2 4" xfId="43813" xr:uid="{00000000-0005-0000-0000-0000F52C0000}"/>
    <cellStyle name="20% - uthevingsfarge 3 2 2 2 2 5" xfId="43814" xr:uid="{00000000-0005-0000-0000-0000F62C0000}"/>
    <cellStyle name="20% - uthevingsfarge 3 2 2 2 2 6" xfId="43815" xr:uid="{00000000-0005-0000-0000-0000F72C0000}"/>
    <cellStyle name="20% - uthevingsfarge 3 2 2 2 2_3. Chng in credit spreads" xfId="43816" xr:uid="{00000000-0005-0000-0000-0000F82C0000}"/>
    <cellStyle name="20% - uthevingsfarge 3 2 2 2 3" xfId="14757" xr:uid="{00000000-0005-0000-0000-0000F92C0000}"/>
    <cellStyle name="20% - uthevingsfarge 3 2 2 2 3 2" xfId="14758" xr:uid="{00000000-0005-0000-0000-0000FA2C0000}"/>
    <cellStyle name="20% - uthevingsfarge 3 2 2 2 3 2 2" xfId="43817" xr:uid="{00000000-0005-0000-0000-0000FB2C0000}"/>
    <cellStyle name="20% - uthevingsfarge 3 2 2 2 3 2 2 2" xfId="43818" xr:uid="{00000000-0005-0000-0000-0000FC2C0000}"/>
    <cellStyle name="20% - uthevingsfarge 3 2 2 2 3 2 3" xfId="43819" xr:uid="{00000000-0005-0000-0000-0000FD2C0000}"/>
    <cellStyle name="20% - uthevingsfarge 3 2 2 2 3 2_3. Chng in credit spreads" xfId="43820" xr:uid="{00000000-0005-0000-0000-0000FE2C0000}"/>
    <cellStyle name="20% - uthevingsfarge 3 2 2 2 3 3" xfId="14759" xr:uid="{00000000-0005-0000-0000-0000FF2C0000}"/>
    <cellStyle name="20% - uthevingsfarge 3 2 2 2 3 3 2" xfId="43821" xr:uid="{00000000-0005-0000-0000-0000002D0000}"/>
    <cellStyle name="20% - uthevingsfarge 3 2 2 2 3 4" xfId="43822" xr:uid="{00000000-0005-0000-0000-0000012D0000}"/>
    <cellStyle name="20% - uthevingsfarge 3 2 2 2 3 5" xfId="43823" xr:uid="{00000000-0005-0000-0000-0000022D0000}"/>
    <cellStyle name="20% - uthevingsfarge 3 2 2 2 3 6" xfId="43824" xr:uid="{00000000-0005-0000-0000-0000032D0000}"/>
    <cellStyle name="20% - uthevingsfarge 3 2 2 2 3_3. Chng in credit spreads" xfId="43825" xr:uid="{00000000-0005-0000-0000-0000042D0000}"/>
    <cellStyle name="20% - uthevingsfarge 3 2 2 2 4" xfId="14760" xr:uid="{00000000-0005-0000-0000-0000052D0000}"/>
    <cellStyle name="20% - uthevingsfarge 3 2 2 2 4 2" xfId="14761" xr:uid="{00000000-0005-0000-0000-0000062D0000}"/>
    <cellStyle name="20% - uthevingsfarge 3 2 2 2 4 2 2" xfId="43826" xr:uid="{00000000-0005-0000-0000-0000072D0000}"/>
    <cellStyle name="20% - uthevingsfarge 3 2 2 2 4 3" xfId="14762" xr:uid="{00000000-0005-0000-0000-0000082D0000}"/>
    <cellStyle name="20% - uthevingsfarge 3 2 2 2 4 4" xfId="43827" xr:uid="{00000000-0005-0000-0000-0000092D0000}"/>
    <cellStyle name="20% - uthevingsfarge 3 2 2 2 4 5" xfId="43828" xr:uid="{00000000-0005-0000-0000-00000A2D0000}"/>
    <cellStyle name="20% - uthevingsfarge 3 2 2 2 4 6" xfId="43829" xr:uid="{00000000-0005-0000-0000-00000B2D0000}"/>
    <cellStyle name="20% - uthevingsfarge 3 2 2 2 4_3. Chng in credit spreads" xfId="43830" xr:uid="{00000000-0005-0000-0000-00000C2D0000}"/>
    <cellStyle name="20% - uthevingsfarge 3 2 2 2 5" xfId="14763" xr:uid="{00000000-0005-0000-0000-00000D2D0000}"/>
    <cellStyle name="20% - uthevingsfarge 3 2 2 2 5 2" xfId="14764" xr:uid="{00000000-0005-0000-0000-00000E2D0000}"/>
    <cellStyle name="20% - uthevingsfarge 3 2 2 2 5 2 2" xfId="43831" xr:uid="{00000000-0005-0000-0000-00000F2D0000}"/>
    <cellStyle name="20% - uthevingsfarge 3 2 2 2 5 3" xfId="14765" xr:uid="{00000000-0005-0000-0000-0000102D0000}"/>
    <cellStyle name="20% - uthevingsfarge 3 2 2 2 5 4" xfId="43832" xr:uid="{00000000-0005-0000-0000-0000112D0000}"/>
    <cellStyle name="20% - uthevingsfarge 3 2 2 2 5 5" xfId="43833" xr:uid="{00000000-0005-0000-0000-0000122D0000}"/>
    <cellStyle name="20% - uthevingsfarge 3 2 2 2 5_3. Chng in credit spreads" xfId="43834" xr:uid="{00000000-0005-0000-0000-0000132D0000}"/>
    <cellStyle name="20% - uthevingsfarge 3 2 2 2 6" xfId="14766" xr:uid="{00000000-0005-0000-0000-0000142D0000}"/>
    <cellStyle name="20% - uthevingsfarge 3 2 2 2 6 2" xfId="43835" xr:uid="{00000000-0005-0000-0000-0000152D0000}"/>
    <cellStyle name="20% - uthevingsfarge 3 2 2 2 7" xfId="14767" xr:uid="{00000000-0005-0000-0000-0000162D0000}"/>
    <cellStyle name="20% - uthevingsfarge 3 2 2 2 8" xfId="38473" xr:uid="{00000000-0005-0000-0000-0000172D0000}"/>
    <cellStyle name="20% - uthevingsfarge 3 2 2 2 9" xfId="43836" xr:uid="{00000000-0005-0000-0000-0000182D0000}"/>
    <cellStyle name="20% - uthevingsfarge 3 2 2 2_3. Chng in credit spreads" xfId="43837" xr:uid="{00000000-0005-0000-0000-0000192D0000}"/>
    <cellStyle name="20% - uthevingsfarge 3 2 2 3" xfId="14768" xr:uid="{00000000-0005-0000-0000-00001A2D0000}"/>
    <cellStyle name="20% - uthevingsfarge 3 2 2 3 2" xfId="14769" xr:uid="{00000000-0005-0000-0000-00001B2D0000}"/>
    <cellStyle name="20% - uthevingsfarge 3 2 2 3 2 2" xfId="43838" xr:uid="{00000000-0005-0000-0000-00001C2D0000}"/>
    <cellStyle name="20% - uthevingsfarge 3 2 2 3 2 2 2" xfId="43839" xr:uid="{00000000-0005-0000-0000-00001D2D0000}"/>
    <cellStyle name="20% - uthevingsfarge 3 2 2 3 2 3" xfId="43840" xr:uid="{00000000-0005-0000-0000-00001E2D0000}"/>
    <cellStyle name="20% - uthevingsfarge 3 2 2 3 2_3. Chng in credit spreads" xfId="43841" xr:uid="{00000000-0005-0000-0000-00001F2D0000}"/>
    <cellStyle name="20% - uthevingsfarge 3 2 2 3 3" xfId="14770" xr:uid="{00000000-0005-0000-0000-0000202D0000}"/>
    <cellStyle name="20% - uthevingsfarge 3 2 2 3 3 2" xfId="43842" xr:uid="{00000000-0005-0000-0000-0000212D0000}"/>
    <cellStyle name="20% - uthevingsfarge 3 2 2 3 4" xfId="38474" xr:uid="{00000000-0005-0000-0000-0000222D0000}"/>
    <cellStyle name="20% - uthevingsfarge 3 2 2 3 5" xfId="43843" xr:uid="{00000000-0005-0000-0000-0000232D0000}"/>
    <cellStyle name="20% - uthevingsfarge 3 2 2 3 6" xfId="43844" xr:uid="{00000000-0005-0000-0000-0000242D0000}"/>
    <cellStyle name="20% - uthevingsfarge 3 2 2 3_3. Chng in credit spreads" xfId="43845" xr:uid="{00000000-0005-0000-0000-0000252D0000}"/>
    <cellStyle name="20% - uthevingsfarge 3 2 2 4" xfId="14771" xr:uid="{00000000-0005-0000-0000-0000262D0000}"/>
    <cellStyle name="20% - uthevingsfarge 3 2 2 4 2" xfId="14772" xr:uid="{00000000-0005-0000-0000-0000272D0000}"/>
    <cellStyle name="20% - uthevingsfarge 3 2 2 4 2 2" xfId="43846" xr:uid="{00000000-0005-0000-0000-0000282D0000}"/>
    <cellStyle name="20% - uthevingsfarge 3 2 2 4 2 2 2" xfId="43847" xr:uid="{00000000-0005-0000-0000-0000292D0000}"/>
    <cellStyle name="20% - uthevingsfarge 3 2 2 4 2 3" xfId="43848" xr:uid="{00000000-0005-0000-0000-00002A2D0000}"/>
    <cellStyle name="20% - uthevingsfarge 3 2 2 4 2_3. Chng in credit spreads" xfId="43849" xr:uid="{00000000-0005-0000-0000-00002B2D0000}"/>
    <cellStyle name="20% - uthevingsfarge 3 2 2 4 3" xfId="14773" xr:uid="{00000000-0005-0000-0000-00002C2D0000}"/>
    <cellStyle name="20% - uthevingsfarge 3 2 2 4 3 2" xfId="43850" xr:uid="{00000000-0005-0000-0000-00002D2D0000}"/>
    <cellStyle name="20% - uthevingsfarge 3 2 2 4 4" xfId="38475" xr:uid="{00000000-0005-0000-0000-00002E2D0000}"/>
    <cellStyle name="20% - uthevingsfarge 3 2 2 4 5" xfId="43851" xr:uid="{00000000-0005-0000-0000-00002F2D0000}"/>
    <cellStyle name="20% - uthevingsfarge 3 2 2 4 6" xfId="43852" xr:uid="{00000000-0005-0000-0000-0000302D0000}"/>
    <cellStyle name="20% - uthevingsfarge 3 2 2 4_3. Chng in credit spreads" xfId="43853" xr:uid="{00000000-0005-0000-0000-0000312D0000}"/>
    <cellStyle name="20% - uthevingsfarge 3 2 2 5" xfId="14774" xr:uid="{00000000-0005-0000-0000-0000322D0000}"/>
    <cellStyle name="20% - uthevingsfarge 3 2 2 5 2" xfId="14775" xr:uid="{00000000-0005-0000-0000-0000332D0000}"/>
    <cellStyle name="20% - uthevingsfarge 3 2 2 5 2 2" xfId="43854" xr:uid="{00000000-0005-0000-0000-0000342D0000}"/>
    <cellStyle name="20% - uthevingsfarge 3 2 2 5 2 2 2" xfId="43855" xr:uid="{00000000-0005-0000-0000-0000352D0000}"/>
    <cellStyle name="20% - uthevingsfarge 3 2 2 5 2 3" xfId="43856" xr:uid="{00000000-0005-0000-0000-0000362D0000}"/>
    <cellStyle name="20% - uthevingsfarge 3 2 2 5 2_3. Chng in credit spreads" xfId="43857" xr:uid="{00000000-0005-0000-0000-0000372D0000}"/>
    <cellStyle name="20% - uthevingsfarge 3 2 2 5 3" xfId="14776" xr:uid="{00000000-0005-0000-0000-0000382D0000}"/>
    <cellStyle name="20% - uthevingsfarge 3 2 2 5 3 2" xfId="43858" xr:uid="{00000000-0005-0000-0000-0000392D0000}"/>
    <cellStyle name="20% - uthevingsfarge 3 2 2 5 4" xfId="38476" xr:uid="{00000000-0005-0000-0000-00003A2D0000}"/>
    <cellStyle name="20% - uthevingsfarge 3 2 2 5 5" xfId="43859" xr:uid="{00000000-0005-0000-0000-00003B2D0000}"/>
    <cellStyle name="20% - uthevingsfarge 3 2 2 5 6" xfId="43860" xr:uid="{00000000-0005-0000-0000-00003C2D0000}"/>
    <cellStyle name="20% - uthevingsfarge 3 2 2 5_3. Chng in credit spreads" xfId="43861" xr:uid="{00000000-0005-0000-0000-00003D2D0000}"/>
    <cellStyle name="20% - uthevingsfarge 3 2 2 6" xfId="14777" xr:uid="{00000000-0005-0000-0000-00003E2D0000}"/>
    <cellStyle name="20% - uthevingsfarge 3 2 2 6 2" xfId="14778" xr:uid="{00000000-0005-0000-0000-00003F2D0000}"/>
    <cellStyle name="20% - uthevingsfarge 3 2 2 6 2 2" xfId="43862" xr:uid="{00000000-0005-0000-0000-0000402D0000}"/>
    <cellStyle name="20% - uthevingsfarge 3 2 2 6 3" xfId="14779" xr:uid="{00000000-0005-0000-0000-0000412D0000}"/>
    <cellStyle name="20% - uthevingsfarge 3 2 2 6 4" xfId="43863" xr:uid="{00000000-0005-0000-0000-0000422D0000}"/>
    <cellStyle name="20% - uthevingsfarge 3 2 2 6 5" xfId="43864" xr:uid="{00000000-0005-0000-0000-0000432D0000}"/>
    <cellStyle name="20% - uthevingsfarge 3 2 2 6 6" xfId="43865" xr:uid="{00000000-0005-0000-0000-0000442D0000}"/>
    <cellStyle name="20% - uthevingsfarge 3 2 2 6_3. Chng in credit spreads" xfId="43866" xr:uid="{00000000-0005-0000-0000-0000452D0000}"/>
    <cellStyle name="20% - uthevingsfarge 3 2 2 7" xfId="14780" xr:uid="{00000000-0005-0000-0000-0000462D0000}"/>
    <cellStyle name="20% - uthevingsfarge 3 2 2 7 2" xfId="43867" xr:uid="{00000000-0005-0000-0000-0000472D0000}"/>
    <cellStyle name="20% - uthevingsfarge 3 2 2 8" xfId="38472" xr:uid="{00000000-0005-0000-0000-0000482D0000}"/>
    <cellStyle name="20% - uthevingsfarge 3 2 2 9" xfId="43868" xr:uid="{00000000-0005-0000-0000-0000492D0000}"/>
    <cellStyle name="20% - uthevingsfarge 3 2 2_3. Chng in credit spreads" xfId="43869" xr:uid="{00000000-0005-0000-0000-00004A2D0000}"/>
    <cellStyle name="20% - uthevingsfarge 3 2 3" xfId="12448" xr:uid="{00000000-0005-0000-0000-00004B2D0000}"/>
    <cellStyle name="20% - uthevingsfarge 3 2 3 10" xfId="43870" xr:uid="{00000000-0005-0000-0000-00004C2D0000}"/>
    <cellStyle name="20% - uthevingsfarge 3 2 3 2" xfId="14781" xr:uid="{00000000-0005-0000-0000-00004D2D0000}"/>
    <cellStyle name="20% - uthevingsfarge 3 2 3 2 2" xfId="14782" xr:uid="{00000000-0005-0000-0000-00004E2D0000}"/>
    <cellStyle name="20% - uthevingsfarge 3 2 3 2 2 2" xfId="43871" xr:uid="{00000000-0005-0000-0000-00004F2D0000}"/>
    <cellStyle name="20% - uthevingsfarge 3 2 3 2 2 2 2" xfId="43872" xr:uid="{00000000-0005-0000-0000-0000502D0000}"/>
    <cellStyle name="20% - uthevingsfarge 3 2 3 2 2 3" xfId="43873" xr:uid="{00000000-0005-0000-0000-0000512D0000}"/>
    <cellStyle name="20% - uthevingsfarge 3 2 3 2 2_3. Chng in credit spreads" xfId="43874" xr:uid="{00000000-0005-0000-0000-0000522D0000}"/>
    <cellStyle name="20% - uthevingsfarge 3 2 3 2 3" xfId="14783" xr:uid="{00000000-0005-0000-0000-0000532D0000}"/>
    <cellStyle name="20% - uthevingsfarge 3 2 3 2 3 2" xfId="43875" xr:uid="{00000000-0005-0000-0000-0000542D0000}"/>
    <cellStyle name="20% - uthevingsfarge 3 2 3 2 3 2 2" xfId="43876" xr:uid="{00000000-0005-0000-0000-0000552D0000}"/>
    <cellStyle name="20% - uthevingsfarge 3 2 3 2 3 3" xfId="43877" xr:uid="{00000000-0005-0000-0000-0000562D0000}"/>
    <cellStyle name="20% - uthevingsfarge 3 2 3 2 3_3. Chng in credit spreads" xfId="43878" xr:uid="{00000000-0005-0000-0000-0000572D0000}"/>
    <cellStyle name="20% - uthevingsfarge 3 2 3 2 4" xfId="43879" xr:uid="{00000000-0005-0000-0000-0000582D0000}"/>
    <cellStyle name="20% - uthevingsfarge 3 2 3 2 4 2" xfId="43880" xr:uid="{00000000-0005-0000-0000-0000592D0000}"/>
    <cellStyle name="20% - uthevingsfarge 3 2 3 2 4 2 2" xfId="43881" xr:uid="{00000000-0005-0000-0000-00005A2D0000}"/>
    <cellStyle name="20% - uthevingsfarge 3 2 3 2 4 3" xfId="43882" xr:uid="{00000000-0005-0000-0000-00005B2D0000}"/>
    <cellStyle name="20% - uthevingsfarge 3 2 3 2 4_3. Chng in credit spreads" xfId="43883" xr:uid="{00000000-0005-0000-0000-00005C2D0000}"/>
    <cellStyle name="20% - uthevingsfarge 3 2 3 2 5" xfId="43884" xr:uid="{00000000-0005-0000-0000-00005D2D0000}"/>
    <cellStyle name="20% - uthevingsfarge 3 2 3 2 5 2" xfId="43885" xr:uid="{00000000-0005-0000-0000-00005E2D0000}"/>
    <cellStyle name="20% - uthevingsfarge 3 2 3 2 6" xfId="43886" xr:uid="{00000000-0005-0000-0000-00005F2D0000}"/>
    <cellStyle name="20% - uthevingsfarge 3 2 3 2_3. Chng in credit spreads" xfId="43887" xr:uid="{00000000-0005-0000-0000-0000602D0000}"/>
    <cellStyle name="20% - uthevingsfarge 3 2 3 3" xfId="14784" xr:uid="{00000000-0005-0000-0000-0000612D0000}"/>
    <cellStyle name="20% - uthevingsfarge 3 2 3 3 2" xfId="14785" xr:uid="{00000000-0005-0000-0000-0000622D0000}"/>
    <cellStyle name="20% - uthevingsfarge 3 2 3 3 2 2" xfId="43888" xr:uid="{00000000-0005-0000-0000-0000632D0000}"/>
    <cellStyle name="20% - uthevingsfarge 3 2 3 3 2 2 2" xfId="43889" xr:uid="{00000000-0005-0000-0000-0000642D0000}"/>
    <cellStyle name="20% - uthevingsfarge 3 2 3 3 2 3" xfId="43890" xr:uid="{00000000-0005-0000-0000-0000652D0000}"/>
    <cellStyle name="20% - uthevingsfarge 3 2 3 3 2_3. Chng in credit spreads" xfId="43891" xr:uid="{00000000-0005-0000-0000-0000662D0000}"/>
    <cellStyle name="20% - uthevingsfarge 3 2 3 3 3" xfId="14786" xr:uid="{00000000-0005-0000-0000-0000672D0000}"/>
    <cellStyle name="20% - uthevingsfarge 3 2 3 3 3 2" xfId="43892" xr:uid="{00000000-0005-0000-0000-0000682D0000}"/>
    <cellStyle name="20% - uthevingsfarge 3 2 3 3 4" xfId="43893" xr:uid="{00000000-0005-0000-0000-0000692D0000}"/>
    <cellStyle name="20% - uthevingsfarge 3 2 3 3 5" xfId="43894" xr:uid="{00000000-0005-0000-0000-00006A2D0000}"/>
    <cellStyle name="20% - uthevingsfarge 3 2 3 3 6" xfId="43895" xr:uid="{00000000-0005-0000-0000-00006B2D0000}"/>
    <cellStyle name="20% - uthevingsfarge 3 2 3 3_3. Chng in credit spreads" xfId="43896" xr:uid="{00000000-0005-0000-0000-00006C2D0000}"/>
    <cellStyle name="20% - uthevingsfarge 3 2 3 4" xfId="14787" xr:uid="{00000000-0005-0000-0000-00006D2D0000}"/>
    <cellStyle name="20% - uthevingsfarge 3 2 3 4 2" xfId="14788" xr:uid="{00000000-0005-0000-0000-00006E2D0000}"/>
    <cellStyle name="20% - uthevingsfarge 3 2 3 4 2 2" xfId="43897" xr:uid="{00000000-0005-0000-0000-00006F2D0000}"/>
    <cellStyle name="20% - uthevingsfarge 3 2 3 4 3" xfId="14789" xr:uid="{00000000-0005-0000-0000-0000702D0000}"/>
    <cellStyle name="20% - uthevingsfarge 3 2 3 4 4" xfId="43898" xr:uid="{00000000-0005-0000-0000-0000712D0000}"/>
    <cellStyle name="20% - uthevingsfarge 3 2 3 4 5" xfId="43899" xr:uid="{00000000-0005-0000-0000-0000722D0000}"/>
    <cellStyle name="20% - uthevingsfarge 3 2 3 4 6" xfId="43900" xr:uid="{00000000-0005-0000-0000-0000732D0000}"/>
    <cellStyle name="20% - uthevingsfarge 3 2 3 4_3. Chng in credit spreads" xfId="43901" xr:uid="{00000000-0005-0000-0000-0000742D0000}"/>
    <cellStyle name="20% - uthevingsfarge 3 2 3 5" xfId="14790" xr:uid="{00000000-0005-0000-0000-0000752D0000}"/>
    <cellStyle name="20% - uthevingsfarge 3 2 3 5 2" xfId="14791" xr:uid="{00000000-0005-0000-0000-0000762D0000}"/>
    <cellStyle name="20% - uthevingsfarge 3 2 3 5 2 2" xfId="43902" xr:uid="{00000000-0005-0000-0000-0000772D0000}"/>
    <cellStyle name="20% - uthevingsfarge 3 2 3 5 3" xfId="14792" xr:uid="{00000000-0005-0000-0000-0000782D0000}"/>
    <cellStyle name="20% - uthevingsfarge 3 2 3 5 4" xfId="43903" xr:uid="{00000000-0005-0000-0000-0000792D0000}"/>
    <cellStyle name="20% - uthevingsfarge 3 2 3 5 5" xfId="43904" xr:uid="{00000000-0005-0000-0000-00007A2D0000}"/>
    <cellStyle name="20% - uthevingsfarge 3 2 3 5 6" xfId="43905" xr:uid="{00000000-0005-0000-0000-00007B2D0000}"/>
    <cellStyle name="20% - uthevingsfarge 3 2 3 5_3. Chng in credit spreads" xfId="43906" xr:uid="{00000000-0005-0000-0000-00007C2D0000}"/>
    <cellStyle name="20% - uthevingsfarge 3 2 3 6" xfId="14793" xr:uid="{00000000-0005-0000-0000-00007D2D0000}"/>
    <cellStyle name="20% - uthevingsfarge 3 2 3 6 2" xfId="43907" xr:uid="{00000000-0005-0000-0000-00007E2D0000}"/>
    <cellStyle name="20% - uthevingsfarge 3 2 3 6 2 2" xfId="43908" xr:uid="{00000000-0005-0000-0000-00007F2D0000}"/>
    <cellStyle name="20% - uthevingsfarge 3 2 3 6 3" xfId="43909" xr:uid="{00000000-0005-0000-0000-0000802D0000}"/>
    <cellStyle name="20% - uthevingsfarge 3 2 3 6_3. Chng in credit spreads" xfId="43910" xr:uid="{00000000-0005-0000-0000-0000812D0000}"/>
    <cellStyle name="20% - uthevingsfarge 3 2 3 7" xfId="14794" xr:uid="{00000000-0005-0000-0000-0000822D0000}"/>
    <cellStyle name="20% - uthevingsfarge 3 2 3 7 2" xfId="43911" xr:uid="{00000000-0005-0000-0000-0000832D0000}"/>
    <cellStyle name="20% - uthevingsfarge 3 2 3 8" xfId="38477" xr:uid="{00000000-0005-0000-0000-0000842D0000}"/>
    <cellStyle name="20% - uthevingsfarge 3 2 3 9" xfId="43912" xr:uid="{00000000-0005-0000-0000-0000852D0000}"/>
    <cellStyle name="20% - uthevingsfarge 3 2 3_3. Chng in credit spreads" xfId="43913"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4" xr:uid="{00000000-0005-0000-0000-00008A2D0000}"/>
    <cellStyle name="20% - uthevingsfarge 3 2 4 2 3" xfId="43915" xr:uid="{00000000-0005-0000-0000-00008B2D0000}"/>
    <cellStyle name="20% - uthevingsfarge 3 2 4 2_3. Chng in credit spreads" xfId="43916" xr:uid="{00000000-0005-0000-0000-00008C2D0000}"/>
    <cellStyle name="20% - uthevingsfarge 3 2 4 3" xfId="14798" xr:uid="{00000000-0005-0000-0000-00008D2D0000}"/>
    <cellStyle name="20% - uthevingsfarge 3 2 4 3 2" xfId="43917" xr:uid="{00000000-0005-0000-0000-00008E2D0000}"/>
    <cellStyle name="20% - uthevingsfarge 3 2 4 3 2 2" xfId="43918" xr:uid="{00000000-0005-0000-0000-00008F2D0000}"/>
    <cellStyle name="20% - uthevingsfarge 3 2 4 3 3" xfId="43919" xr:uid="{00000000-0005-0000-0000-0000902D0000}"/>
    <cellStyle name="20% - uthevingsfarge 3 2 4 3_3. Chng in credit spreads" xfId="43920" xr:uid="{00000000-0005-0000-0000-0000912D0000}"/>
    <cellStyle name="20% - uthevingsfarge 3 2 4 4" xfId="14799" xr:uid="{00000000-0005-0000-0000-0000922D0000}"/>
    <cellStyle name="20% - uthevingsfarge 3 2 4 4 2" xfId="43921" xr:uid="{00000000-0005-0000-0000-0000932D0000}"/>
    <cellStyle name="20% - uthevingsfarge 3 2 4 4 2 2" xfId="43922" xr:uid="{00000000-0005-0000-0000-0000942D0000}"/>
    <cellStyle name="20% - uthevingsfarge 3 2 4 4 3" xfId="43923" xr:uid="{00000000-0005-0000-0000-0000952D0000}"/>
    <cellStyle name="20% - uthevingsfarge 3 2 4 4_3. Chng in credit spreads" xfId="43924" xr:uid="{00000000-0005-0000-0000-0000962D0000}"/>
    <cellStyle name="20% - uthevingsfarge 3 2 4 5" xfId="38478" xr:uid="{00000000-0005-0000-0000-0000972D0000}"/>
    <cellStyle name="20% - uthevingsfarge 3 2 4 5 2" xfId="43925" xr:uid="{00000000-0005-0000-0000-0000982D0000}"/>
    <cellStyle name="20% - uthevingsfarge 3 2 4 6" xfId="43926" xr:uid="{00000000-0005-0000-0000-0000992D0000}"/>
    <cellStyle name="20% - uthevingsfarge 3 2 4 7" xfId="43927" xr:uid="{00000000-0005-0000-0000-00009A2D0000}"/>
    <cellStyle name="20% - uthevingsfarge 3 2 4_3. Chng in credit spreads" xfId="43928"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29" xr:uid="{00000000-0005-0000-0000-00009F2D0000}"/>
    <cellStyle name="20% - uthevingsfarge 3 2 5 2 3" xfId="43930" xr:uid="{00000000-0005-0000-0000-0000A02D0000}"/>
    <cellStyle name="20% - uthevingsfarge 3 2 5 2_3. Chng in credit spreads" xfId="43931" xr:uid="{00000000-0005-0000-0000-0000A12D0000}"/>
    <cellStyle name="20% - uthevingsfarge 3 2 5 3" xfId="14803" xr:uid="{00000000-0005-0000-0000-0000A22D0000}"/>
    <cellStyle name="20% - uthevingsfarge 3 2 5 3 2" xfId="43932" xr:uid="{00000000-0005-0000-0000-0000A32D0000}"/>
    <cellStyle name="20% - uthevingsfarge 3 2 5 4" xfId="14804" xr:uid="{00000000-0005-0000-0000-0000A42D0000}"/>
    <cellStyle name="20% - uthevingsfarge 3 2 5 5" xfId="38479" xr:uid="{00000000-0005-0000-0000-0000A52D0000}"/>
    <cellStyle name="20% - uthevingsfarge 3 2 5 6" xfId="43933" xr:uid="{00000000-0005-0000-0000-0000A62D0000}"/>
    <cellStyle name="20% - uthevingsfarge 3 2 5 7" xfId="43934" xr:uid="{00000000-0005-0000-0000-0000A72D0000}"/>
    <cellStyle name="20% - uthevingsfarge 3 2 5_3. Chng in credit spreads" xfId="43935"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6" xr:uid="{00000000-0005-0000-0000-0000AC2D0000}"/>
    <cellStyle name="20% - uthevingsfarge 3 2 6 2 3" xfId="43937" xr:uid="{00000000-0005-0000-0000-0000AD2D0000}"/>
    <cellStyle name="20% - uthevingsfarge 3 2 6 2_3. Chng in credit spreads" xfId="43938" xr:uid="{00000000-0005-0000-0000-0000AE2D0000}"/>
    <cellStyle name="20% - uthevingsfarge 3 2 6 3" xfId="14808" xr:uid="{00000000-0005-0000-0000-0000AF2D0000}"/>
    <cellStyle name="20% - uthevingsfarge 3 2 6 3 2" xfId="43939" xr:uid="{00000000-0005-0000-0000-0000B02D0000}"/>
    <cellStyle name="20% - uthevingsfarge 3 2 6 4" xfId="14809" xr:uid="{00000000-0005-0000-0000-0000B12D0000}"/>
    <cellStyle name="20% - uthevingsfarge 3 2 6 5" xfId="38480" xr:uid="{00000000-0005-0000-0000-0000B22D0000}"/>
    <cellStyle name="20% - uthevingsfarge 3 2 6 6" xfId="43940" xr:uid="{00000000-0005-0000-0000-0000B32D0000}"/>
    <cellStyle name="20% - uthevingsfarge 3 2 6 7" xfId="43941" xr:uid="{00000000-0005-0000-0000-0000B42D0000}"/>
    <cellStyle name="20% - uthevingsfarge 3 2 6_3. Chng in credit spreads" xfId="43942"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3"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4" xr:uid="{00000000-0005-0000-0000-0000BD2D0000}"/>
    <cellStyle name="20% - uthevingsfarge 3 2 7 6" xfId="43945" xr:uid="{00000000-0005-0000-0000-0000BE2D0000}"/>
    <cellStyle name="20% - uthevingsfarge 3 2 7_3. Chng in credit spreads" xfId="43946" xr:uid="{00000000-0005-0000-0000-0000BF2D0000}"/>
    <cellStyle name="20% - uthevingsfarge 3 2 8" xfId="14816" xr:uid="{00000000-0005-0000-0000-0000C02D0000}"/>
    <cellStyle name="20% - uthevingsfarge 3 2 8 2" xfId="14817" xr:uid="{00000000-0005-0000-0000-0000C12D0000}"/>
    <cellStyle name="20% - uthevingsfarge 3 2 8 2 2" xfId="43947" xr:uid="{00000000-0005-0000-0000-0000C22D0000}"/>
    <cellStyle name="20% - uthevingsfarge 3 2 8 3" xfId="14818" xr:uid="{00000000-0005-0000-0000-0000C32D0000}"/>
    <cellStyle name="20% - uthevingsfarge 3 2 8 4" xfId="43948" xr:uid="{00000000-0005-0000-0000-0000C42D0000}"/>
    <cellStyle name="20% - uthevingsfarge 3 2 8_3. Chng in credit spreads" xfId="43949"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3" xr:uid="{00000000-0005-0000-0000-0000CE2D0000}"/>
    <cellStyle name="20% - uthevingsfarge 3 20 2 2_CC1" xfId="54197" xr:uid="{76DF8866-B130-455B-921E-113A6422E1EF}"/>
    <cellStyle name="20% - uthevingsfarge 3 20 2 3" xfId="38484" xr:uid="{00000000-0005-0000-0000-0000CF2D0000}"/>
    <cellStyle name="20% - uthevingsfarge 3 20 2 4" xfId="38485" xr:uid="{00000000-0005-0000-0000-0000D02D0000}"/>
    <cellStyle name="20% - uthevingsfarge 3 20 2 5" xfId="38486" xr:uid="{00000000-0005-0000-0000-0000D12D0000}"/>
    <cellStyle name="20% - uthevingsfarge 3 20 2 6" xfId="38482" xr:uid="{00000000-0005-0000-0000-0000D22D0000}"/>
    <cellStyle name="20% - uthevingsfarge 3 20 2_4 manuell" xfId="54198" xr:uid="{659BA794-4A23-475A-AD60-D78303A4FC14}"/>
    <cellStyle name="20% - uthevingsfarge 3 20 3" xfId="3065" xr:uid="{00000000-0005-0000-0000-0000D42D0000}"/>
    <cellStyle name="20% - uthevingsfarge 3 20 3 2" xfId="38487" xr:uid="{00000000-0005-0000-0000-0000D52D0000}"/>
    <cellStyle name="20% - uthevingsfarge 3 20 3_CC1" xfId="54199" xr:uid="{BB76B66A-0400-4D6F-B233-98604E4B15EF}"/>
    <cellStyle name="20% - uthevingsfarge 3 20 4" xfId="38488" xr:uid="{00000000-0005-0000-0000-0000D62D0000}"/>
    <cellStyle name="20% - uthevingsfarge 3 20 5" xfId="38489" xr:uid="{00000000-0005-0000-0000-0000D72D0000}"/>
    <cellStyle name="20% - uthevingsfarge 3 20 6" xfId="38490" xr:uid="{00000000-0005-0000-0000-0000D82D0000}"/>
    <cellStyle name="20% - uthevingsfarge 3 20 7" xfId="38481" xr:uid="{00000000-0005-0000-0000-0000D92D0000}"/>
    <cellStyle name="20% - uthevingsfarge 3 20_4 manuell" xfId="54200"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3" xr:uid="{00000000-0005-0000-0000-0000DE2D0000}"/>
    <cellStyle name="20% - uthevingsfarge 3 21 2 2_CC1" xfId="54201" xr:uid="{9AC57D42-A3DB-44A2-8995-6BB7BA98973C}"/>
    <cellStyle name="20% - uthevingsfarge 3 21 2 3" xfId="38494" xr:uid="{00000000-0005-0000-0000-0000DF2D0000}"/>
    <cellStyle name="20% - uthevingsfarge 3 21 2 4" xfId="38495" xr:uid="{00000000-0005-0000-0000-0000E02D0000}"/>
    <cellStyle name="20% - uthevingsfarge 3 21 2 5" xfId="38496" xr:uid="{00000000-0005-0000-0000-0000E12D0000}"/>
    <cellStyle name="20% - uthevingsfarge 3 21 2 6" xfId="38492" xr:uid="{00000000-0005-0000-0000-0000E22D0000}"/>
    <cellStyle name="20% - uthevingsfarge 3 21 2_4 manuell" xfId="54202" xr:uid="{EE87F2F6-78B5-49CD-99BA-F5726D29DE9F}"/>
    <cellStyle name="20% - uthevingsfarge 3 21 3" xfId="3069" xr:uid="{00000000-0005-0000-0000-0000E42D0000}"/>
    <cellStyle name="20% - uthevingsfarge 3 21 3 2" xfId="38497" xr:uid="{00000000-0005-0000-0000-0000E52D0000}"/>
    <cellStyle name="20% - uthevingsfarge 3 21 3_CC1" xfId="54203" xr:uid="{CA8E37B9-34C1-4C98-811F-518EA30DEACD}"/>
    <cellStyle name="20% - uthevingsfarge 3 21 4" xfId="38498" xr:uid="{00000000-0005-0000-0000-0000E62D0000}"/>
    <cellStyle name="20% - uthevingsfarge 3 21 5" xfId="38499" xr:uid="{00000000-0005-0000-0000-0000E72D0000}"/>
    <cellStyle name="20% - uthevingsfarge 3 21 6" xfId="38500" xr:uid="{00000000-0005-0000-0000-0000E82D0000}"/>
    <cellStyle name="20% - uthevingsfarge 3 21 7" xfId="38491" xr:uid="{00000000-0005-0000-0000-0000E92D0000}"/>
    <cellStyle name="20% - uthevingsfarge 3 21_4 manuell" xfId="54204"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3" xr:uid="{00000000-0005-0000-0000-0000EE2D0000}"/>
    <cellStyle name="20% - uthevingsfarge 3 22 2 2_CC1" xfId="54205" xr:uid="{BCCA2F76-877F-433F-ABBE-08A3B918A3DA}"/>
    <cellStyle name="20% - uthevingsfarge 3 22 2 3" xfId="38504" xr:uid="{00000000-0005-0000-0000-0000EF2D0000}"/>
    <cellStyle name="20% - uthevingsfarge 3 22 2 4" xfId="38505" xr:uid="{00000000-0005-0000-0000-0000F02D0000}"/>
    <cellStyle name="20% - uthevingsfarge 3 22 2 5" xfId="38506" xr:uid="{00000000-0005-0000-0000-0000F12D0000}"/>
    <cellStyle name="20% - uthevingsfarge 3 22 2 6" xfId="38502" xr:uid="{00000000-0005-0000-0000-0000F22D0000}"/>
    <cellStyle name="20% - uthevingsfarge 3 22 2_4 manuell" xfId="54206" xr:uid="{0F93E38B-128C-4AC1-B5A8-FF904A8756CC}"/>
    <cellStyle name="20% - uthevingsfarge 3 22 3" xfId="3073" xr:uid="{00000000-0005-0000-0000-0000F42D0000}"/>
    <cellStyle name="20% - uthevingsfarge 3 22 3 2" xfId="38507" xr:uid="{00000000-0005-0000-0000-0000F52D0000}"/>
    <cellStyle name="20% - uthevingsfarge 3 22 3_CC1" xfId="54207" xr:uid="{223533E0-F62D-41A1-84DF-15663D365D2D}"/>
    <cellStyle name="20% - uthevingsfarge 3 22 4" xfId="38508" xr:uid="{00000000-0005-0000-0000-0000F62D0000}"/>
    <cellStyle name="20% - uthevingsfarge 3 22 5" xfId="38509" xr:uid="{00000000-0005-0000-0000-0000F72D0000}"/>
    <cellStyle name="20% - uthevingsfarge 3 22 6" xfId="38510" xr:uid="{00000000-0005-0000-0000-0000F82D0000}"/>
    <cellStyle name="20% - uthevingsfarge 3 22 7" xfId="38501" xr:uid="{00000000-0005-0000-0000-0000F92D0000}"/>
    <cellStyle name="20% - uthevingsfarge 3 22_4 manuell" xfId="54208"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3" xr:uid="{00000000-0005-0000-0000-0000FE2D0000}"/>
    <cellStyle name="20% - uthevingsfarge 3 23 2 2_CC1" xfId="54209" xr:uid="{3FEE9655-7E49-45C9-9502-793BC438AA15}"/>
    <cellStyle name="20% - uthevingsfarge 3 23 2 3" xfId="38514" xr:uid="{00000000-0005-0000-0000-0000FF2D0000}"/>
    <cellStyle name="20% - uthevingsfarge 3 23 2 4" xfId="38515" xr:uid="{00000000-0005-0000-0000-0000002E0000}"/>
    <cellStyle name="20% - uthevingsfarge 3 23 2 5" xfId="38516" xr:uid="{00000000-0005-0000-0000-0000012E0000}"/>
    <cellStyle name="20% - uthevingsfarge 3 23 2 6" xfId="38512" xr:uid="{00000000-0005-0000-0000-0000022E0000}"/>
    <cellStyle name="20% - uthevingsfarge 3 23 2_4 manuell" xfId="54210" xr:uid="{DDDFE67C-1316-4B0F-B2DC-8D8DB2F70B17}"/>
    <cellStyle name="20% - uthevingsfarge 3 23 3" xfId="3077" xr:uid="{00000000-0005-0000-0000-0000042E0000}"/>
    <cellStyle name="20% - uthevingsfarge 3 23 3 2" xfId="38517" xr:uid="{00000000-0005-0000-0000-0000052E0000}"/>
    <cellStyle name="20% - uthevingsfarge 3 23 3_CC1" xfId="54211" xr:uid="{986C4943-5E89-44BD-91EF-ABB080253AEF}"/>
    <cellStyle name="20% - uthevingsfarge 3 23 4" xfId="38518" xr:uid="{00000000-0005-0000-0000-0000062E0000}"/>
    <cellStyle name="20% - uthevingsfarge 3 23 5" xfId="38519" xr:uid="{00000000-0005-0000-0000-0000072E0000}"/>
    <cellStyle name="20% - uthevingsfarge 3 23 6" xfId="38520" xr:uid="{00000000-0005-0000-0000-0000082E0000}"/>
    <cellStyle name="20% - uthevingsfarge 3 23 7" xfId="38511" xr:uid="{00000000-0005-0000-0000-0000092E0000}"/>
    <cellStyle name="20% - uthevingsfarge 3 23_4 manuell" xfId="54212"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3" xr:uid="{00000000-0005-0000-0000-00000E2E0000}"/>
    <cellStyle name="20% - uthevingsfarge 3 24 2 2_CC1" xfId="54213" xr:uid="{6C7DD4B4-9091-4294-BE6D-2ACFE26CDC20}"/>
    <cellStyle name="20% - uthevingsfarge 3 24 2 3" xfId="38524" xr:uid="{00000000-0005-0000-0000-00000F2E0000}"/>
    <cellStyle name="20% - uthevingsfarge 3 24 2 4" xfId="38525" xr:uid="{00000000-0005-0000-0000-0000102E0000}"/>
    <cellStyle name="20% - uthevingsfarge 3 24 2 5" xfId="38526" xr:uid="{00000000-0005-0000-0000-0000112E0000}"/>
    <cellStyle name="20% - uthevingsfarge 3 24 2 6" xfId="38522" xr:uid="{00000000-0005-0000-0000-0000122E0000}"/>
    <cellStyle name="20% - uthevingsfarge 3 24 2_4 manuell" xfId="54214" xr:uid="{CCDD8A87-7555-47EA-AF0C-A3891573E105}"/>
    <cellStyle name="20% - uthevingsfarge 3 24 3" xfId="3081" xr:uid="{00000000-0005-0000-0000-0000142E0000}"/>
    <cellStyle name="20% - uthevingsfarge 3 24 3 2" xfId="38527" xr:uid="{00000000-0005-0000-0000-0000152E0000}"/>
    <cellStyle name="20% - uthevingsfarge 3 24 3_CC1" xfId="54215" xr:uid="{6A3CC5E7-F6CE-4A8D-B7DC-A56DC6DE2545}"/>
    <cellStyle name="20% - uthevingsfarge 3 24 4" xfId="38528" xr:uid="{00000000-0005-0000-0000-0000162E0000}"/>
    <cellStyle name="20% - uthevingsfarge 3 24 5" xfId="38529" xr:uid="{00000000-0005-0000-0000-0000172E0000}"/>
    <cellStyle name="20% - uthevingsfarge 3 24 6" xfId="38530" xr:uid="{00000000-0005-0000-0000-0000182E0000}"/>
    <cellStyle name="20% - uthevingsfarge 3 24 7" xfId="38521" xr:uid="{00000000-0005-0000-0000-0000192E0000}"/>
    <cellStyle name="20% - uthevingsfarge 3 24_4 manuell" xfId="54216"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3" xr:uid="{00000000-0005-0000-0000-00001E2E0000}"/>
    <cellStyle name="20% - uthevingsfarge 3 25 2 2_CC1" xfId="54217" xr:uid="{AD3F091B-9FB0-4C56-87A5-4211FBCCA4EF}"/>
    <cellStyle name="20% - uthevingsfarge 3 25 2 3" xfId="38534" xr:uid="{00000000-0005-0000-0000-00001F2E0000}"/>
    <cellStyle name="20% - uthevingsfarge 3 25 2 4" xfId="38535" xr:uid="{00000000-0005-0000-0000-0000202E0000}"/>
    <cellStyle name="20% - uthevingsfarge 3 25 2 5" xfId="38536" xr:uid="{00000000-0005-0000-0000-0000212E0000}"/>
    <cellStyle name="20% - uthevingsfarge 3 25 2 6" xfId="38532" xr:uid="{00000000-0005-0000-0000-0000222E0000}"/>
    <cellStyle name="20% - uthevingsfarge 3 25 2_4 manuell" xfId="54218" xr:uid="{7315CA80-D708-4E90-93A5-E6915AC751BF}"/>
    <cellStyle name="20% - uthevingsfarge 3 25 3" xfId="3085" xr:uid="{00000000-0005-0000-0000-0000242E0000}"/>
    <cellStyle name="20% - uthevingsfarge 3 25 3 2" xfId="38537" xr:uid="{00000000-0005-0000-0000-0000252E0000}"/>
    <cellStyle name="20% - uthevingsfarge 3 25 3_CC1" xfId="54219" xr:uid="{3D571EC8-63BB-4839-B8D4-F0B1B0FBC29C}"/>
    <cellStyle name="20% - uthevingsfarge 3 25 4" xfId="38538" xr:uid="{00000000-0005-0000-0000-0000262E0000}"/>
    <cellStyle name="20% - uthevingsfarge 3 25 5" xfId="38539" xr:uid="{00000000-0005-0000-0000-0000272E0000}"/>
    <cellStyle name="20% - uthevingsfarge 3 25 6" xfId="38540" xr:uid="{00000000-0005-0000-0000-0000282E0000}"/>
    <cellStyle name="20% - uthevingsfarge 3 25 7" xfId="38531" xr:uid="{00000000-0005-0000-0000-0000292E0000}"/>
    <cellStyle name="20% - uthevingsfarge 3 25_4 manuell" xfId="54220"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3" xr:uid="{00000000-0005-0000-0000-00002E2E0000}"/>
    <cellStyle name="20% - uthevingsfarge 3 26 2 2_CC1" xfId="54221" xr:uid="{F530F518-937C-4D54-B4BA-C43281BC89D9}"/>
    <cellStyle name="20% - uthevingsfarge 3 26 2 3" xfId="38544" xr:uid="{00000000-0005-0000-0000-00002F2E0000}"/>
    <cellStyle name="20% - uthevingsfarge 3 26 2 4" xfId="38545" xr:uid="{00000000-0005-0000-0000-0000302E0000}"/>
    <cellStyle name="20% - uthevingsfarge 3 26 2 5" xfId="38546" xr:uid="{00000000-0005-0000-0000-0000312E0000}"/>
    <cellStyle name="20% - uthevingsfarge 3 26 2 6" xfId="38542" xr:uid="{00000000-0005-0000-0000-0000322E0000}"/>
    <cellStyle name="20% - uthevingsfarge 3 26 2_4 manuell" xfId="54222" xr:uid="{8BCF6681-77E9-443B-9CDA-EDD8D8B1EBA6}"/>
    <cellStyle name="20% - uthevingsfarge 3 26 3" xfId="3089" xr:uid="{00000000-0005-0000-0000-0000342E0000}"/>
    <cellStyle name="20% - uthevingsfarge 3 26 3 2" xfId="38547" xr:uid="{00000000-0005-0000-0000-0000352E0000}"/>
    <cellStyle name="20% - uthevingsfarge 3 26 3_CC1" xfId="54223" xr:uid="{079C4A4F-A520-457D-8C36-7BFC4C5768D0}"/>
    <cellStyle name="20% - uthevingsfarge 3 26 4" xfId="38548" xr:uid="{00000000-0005-0000-0000-0000362E0000}"/>
    <cellStyle name="20% - uthevingsfarge 3 26 5" xfId="38549" xr:uid="{00000000-0005-0000-0000-0000372E0000}"/>
    <cellStyle name="20% - uthevingsfarge 3 26 6" xfId="38550" xr:uid="{00000000-0005-0000-0000-0000382E0000}"/>
    <cellStyle name="20% - uthevingsfarge 3 26 7" xfId="38541" xr:uid="{00000000-0005-0000-0000-0000392E0000}"/>
    <cellStyle name="20% - uthevingsfarge 3 26_4 manuell" xfId="54224"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3" xr:uid="{00000000-0005-0000-0000-00003E2E0000}"/>
    <cellStyle name="20% - uthevingsfarge 3 27 2 2_CC1" xfId="54225" xr:uid="{A2514D25-C2F9-4CA3-B85F-B27E6AE6576E}"/>
    <cellStyle name="20% - uthevingsfarge 3 27 2 3" xfId="38554" xr:uid="{00000000-0005-0000-0000-00003F2E0000}"/>
    <cellStyle name="20% - uthevingsfarge 3 27 2 4" xfId="38555" xr:uid="{00000000-0005-0000-0000-0000402E0000}"/>
    <cellStyle name="20% - uthevingsfarge 3 27 2 5" xfId="38556" xr:uid="{00000000-0005-0000-0000-0000412E0000}"/>
    <cellStyle name="20% - uthevingsfarge 3 27 2 6" xfId="38552" xr:uid="{00000000-0005-0000-0000-0000422E0000}"/>
    <cellStyle name="20% - uthevingsfarge 3 27 2_4 manuell" xfId="54226" xr:uid="{4618DB75-8138-45DB-9DF9-27ACF87B875C}"/>
    <cellStyle name="20% - uthevingsfarge 3 27 3" xfId="3093" xr:uid="{00000000-0005-0000-0000-0000442E0000}"/>
    <cellStyle name="20% - uthevingsfarge 3 27 3 2" xfId="38557" xr:uid="{00000000-0005-0000-0000-0000452E0000}"/>
    <cellStyle name="20% - uthevingsfarge 3 27 3_CC1" xfId="54227" xr:uid="{B2C30CA0-3791-4F6D-BF72-62C10E62DD7C}"/>
    <cellStyle name="20% - uthevingsfarge 3 27 4" xfId="38558" xr:uid="{00000000-0005-0000-0000-0000462E0000}"/>
    <cellStyle name="20% - uthevingsfarge 3 27 5" xfId="38559" xr:uid="{00000000-0005-0000-0000-0000472E0000}"/>
    <cellStyle name="20% - uthevingsfarge 3 27 6" xfId="38560" xr:uid="{00000000-0005-0000-0000-0000482E0000}"/>
    <cellStyle name="20% - uthevingsfarge 3 27 7" xfId="38551" xr:uid="{00000000-0005-0000-0000-0000492E0000}"/>
    <cellStyle name="20% - uthevingsfarge 3 27_4 manuell" xfId="54228"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3" xr:uid="{00000000-0005-0000-0000-00004E2E0000}"/>
    <cellStyle name="20% - uthevingsfarge 3 28 2 2_CC1" xfId="54229" xr:uid="{9DB53AC5-34A9-47D5-AFCD-026DE2B6444D}"/>
    <cellStyle name="20% - uthevingsfarge 3 28 2 3" xfId="38564" xr:uid="{00000000-0005-0000-0000-00004F2E0000}"/>
    <cellStyle name="20% - uthevingsfarge 3 28 2 4" xfId="38565" xr:uid="{00000000-0005-0000-0000-0000502E0000}"/>
    <cellStyle name="20% - uthevingsfarge 3 28 2 5" xfId="38566" xr:uid="{00000000-0005-0000-0000-0000512E0000}"/>
    <cellStyle name="20% - uthevingsfarge 3 28 2 6" xfId="38562" xr:uid="{00000000-0005-0000-0000-0000522E0000}"/>
    <cellStyle name="20% - uthevingsfarge 3 28 2_4 manuell" xfId="54230" xr:uid="{51A93479-BE89-465C-A199-386A9B04B639}"/>
    <cellStyle name="20% - uthevingsfarge 3 28 3" xfId="3097" xr:uid="{00000000-0005-0000-0000-0000542E0000}"/>
    <cellStyle name="20% - uthevingsfarge 3 28 3 2" xfId="38567" xr:uid="{00000000-0005-0000-0000-0000552E0000}"/>
    <cellStyle name="20% - uthevingsfarge 3 28 3_CC1" xfId="54231" xr:uid="{3AE687D7-717B-40E2-9167-F7EA7D028F43}"/>
    <cellStyle name="20% - uthevingsfarge 3 28 4" xfId="38568" xr:uid="{00000000-0005-0000-0000-0000562E0000}"/>
    <cellStyle name="20% - uthevingsfarge 3 28 5" xfId="38569" xr:uid="{00000000-0005-0000-0000-0000572E0000}"/>
    <cellStyle name="20% - uthevingsfarge 3 28 6" xfId="38570" xr:uid="{00000000-0005-0000-0000-0000582E0000}"/>
    <cellStyle name="20% - uthevingsfarge 3 28 7" xfId="38561" xr:uid="{00000000-0005-0000-0000-0000592E0000}"/>
    <cellStyle name="20% - uthevingsfarge 3 28_4 manuell" xfId="54232"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3" xr:uid="{00000000-0005-0000-0000-00005E2E0000}"/>
    <cellStyle name="20% - uthevingsfarge 3 29 2 2_CC1" xfId="54233" xr:uid="{CF1A14CF-1D41-4B0F-A44C-8341DA29D01A}"/>
    <cellStyle name="20% - uthevingsfarge 3 29 2 3" xfId="38574" xr:uid="{00000000-0005-0000-0000-00005F2E0000}"/>
    <cellStyle name="20% - uthevingsfarge 3 29 2 4" xfId="38575" xr:uid="{00000000-0005-0000-0000-0000602E0000}"/>
    <cellStyle name="20% - uthevingsfarge 3 29 2 5" xfId="38576" xr:uid="{00000000-0005-0000-0000-0000612E0000}"/>
    <cellStyle name="20% - uthevingsfarge 3 29 2 6" xfId="38572" xr:uid="{00000000-0005-0000-0000-0000622E0000}"/>
    <cellStyle name="20% - uthevingsfarge 3 29 2_4 manuell" xfId="54234" xr:uid="{F881BA6A-68BD-46AE-97D1-9B6CBA10C68A}"/>
    <cellStyle name="20% - uthevingsfarge 3 29 3" xfId="3101" xr:uid="{00000000-0005-0000-0000-0000642E0000}"/>
    <cellStyle name="20% - uthevingsfarge 3 29 3 2" xfId="38577" xr:uid="{00000000-0005-0000-0000-0000652E0000}"/>
    <cellStyle name="20% - uthevingsfarge 3 29 3_CC1" xfId="54235" xr:uid="{2B3212E9-A1A0-469B-80C3-76BD1C54EDD2}"/>
    <cellStyle name="20% - uthevingsfarge 3 29 4" xfId="38578" xr:uid="{00000000-0005-0000-0000-0000662E0000}"/>
    <cellStyle name="20% - uthevingsfarge 3 29 5" xfId="38579" xr:uid="{00000000-0005-0000-0000-0000672E0000}"/>
    <cellStyle name="20% - uthevingsfarge 3 29 6" xfId="38580" xr:uid="{00000000-0005-0000-0000-0000682E0000}"/>
    <cellStyle name="20% - uthevingsfarge 3 29 7" xfId="38571" xr:uid="{00000000-0005-0000-0000-0000692E0000}"/>
    <cellStyle name="20% - uthevingsfarge 3 29_4 manuell" xfId="54236" xr:uid="{C90C5CA3-BA87-49AD-9843-8C706B1EE077}"/>
    <cellStyle name="20% - uthevingsfarge 3 3" xfId="3102" xr:uid="{00000000-0005-0000-0000-00006B2E0000}"/>
    <cellStyle name="20% - uthevingsfarge 3 3 10" xfId="43950" xr:uid="{00000000-0005-0000-0000-00006C2E0000}"/>
    <cellStyle name="20% - uthevingsfarge 3 3 11" xfId="43951" xr:uid="{00000000-0005-0000-0000-00006D2E0000}"/>
    <cellStyle name="20% - uthevingsfarge 3 3 2" xfId="3103" xr:uid="{00000000-0005-0000-0000-00006E2E0000}"/>
    <cellStyle name="20% - uthevingsfarge 3 3 2 10" xfId="43952" xr:uid="{00000000-0005-0000-0000-00006F2E0000}"/>
    <cellStyle name="20% - uthevingsfarge 3 3 2 2" xfId="3104" xr:uid="{00000000-0005-0000-0000-0000702E0000}"/>
    <cellStyle name="20% - uthevingsfarge 3 3 2 2 2" xfId="14823" xr:uid="{00000000-0005-0000-0000-0000712E0000}"/>
    <cellStyle name="20% - uthevingsfarge 3 3 2 2 2 2" xfId="43953" xr:uid="{00000000-0005-0000-0000-0000722E0000}"/>
    <cellStyle name="20% - uthevingsfarge 3 3 2 2 2 2 2" xfId="43954" xr:uid="{00000000-0005-0000-0000-0000732E0000}"/>
    <cellStyle name="20% - uthevingsfarge 3 3 2 2 2 3" xfId="43955" xr:uid="{00000000-0005-0000-0000-0000742E0000}"/>
    <cellStyle name="20% - uthevingsfarge 3 3 2 2 2_3. Chng in credit spreads" xfId="43956" xr:uid="{00000000-0005-0000-0000-0000752E0000}"/>
    <cellStyle name="20% - uthevingsfarge 3 3 2 2 3" xfId="14824" xr:uid="{00000000-0005-0000-0000-0000762E0000}"/>
    <cellStyle name="20% - uthevingsfarge 3 3 2 2 3 2" xfId="43957" xr:uid="{00000000-0005-0000-0000-0000772E0000}"/>
    <cellStyle name="20% - uthevingsfarge 3 3 2 2 3 2 2" xfId="43958" xr:uid="{00000000-0005-0000-0000-0000782E0000}"/>
    <cellStyle name="20% - uthevingsfarge 3 3 2 2 3 3" xfId="43959" xr:uid="{00000000-0005-0000-0000-0000792E0000}"/>
    <cellStyle name="20% - uthevingsfarge 3 3 2 2 3_3. Chng in credit spreads" xfId="43960" xr:uid="{00000000-0005-0000-0000-00007A2E0000}"/>
    <cellStyle name="20% - uthevingsfarge 3 3 2 2 4" xfId="38583" xr:uid="{00000000-0005-0000-0000-00007B2E0000}"/>
    <cellStyle name="20% - uthevingsfarge 3 3 2 2 4 2" xfId="43961" xr:uid="{00000000-0005-0000-0000-00007C2E0000}"/>
    <cellStyle name="20% - uthevingsfarge 3 3 2 2 5" xfId="43962" xr:uid="{00000000-0005-0000-0000-00007D2E0000}"/>
    <cellStyle name="20% - uthevingsfarge 3 3 2 2 6" xfId="43963" xr:uid="{00000000-0005-0000-0000-00007E2E0000}"/>
    <cellStyle name="20% - uthevingsfarge 3 3 2 2_3. Chng in credit spreads" xfId="43964" xr:uid="{00000000-0005-0000-0000-00007F2E0000}"/>
    <cellStyle name="20% - uthevingsfarge 3 3 2 3" xfId="14825" xr:uid="{00000000-0005-0000-0000-0000802E0000}"/>
    <cellStyle name="20% - uthevingsfarge 3 3 2 3 2" xfId="14826" xr:uid="{00000000-0005-0000-0000-0000812E0000}"/>
    <cellStyle name="20% - uthevingsfarge 3 3 2 3 2 2" xfId="43965" xr:uid="{00000000-0005-0000-0000-0000822E0000}"/>
    <cellStyle name="20% - uthevingsfarge 3 3 2 3 3" xfId="14827" xr:uid="{00000000-0005-0000-0000-0000832E0000}"/>
    <cellStyle name="20% - uthevingsfarge 3 3 2 3 4" xfId="38584" xr:uid="{00000000-0005-0000-0000-0000842E0000}"/>
    <cellStyle name="20% - uthevingsfarge 3 3 2 3 5" xfId="43966" xr:uid="{00000000-0005-0000-0000-0000852E0000}"/>
    <cellStyle name="20% - uthevingsfarge 3 3 2 3 6" xfId="43967" xr:uid="{00000000-0005-0000-0000-0000862E0000}"/>
    <cellStyle name="20% - uthevingsfarge 3 3 2 3_3. Chng in credit spreads" xfId="43968" xr:uid="{00000000-0005-0000-0000-0000872E0000}"/>
    <cellStyle name="20% - uthevingsfarge 3 3 2 4" xfId="14828" xr:uid="{00000000-0005-0000-0000-0000882E0000}"/>
    <cellStyle name="20% - uthevingsfarge 3 3 2 4 2" xfId="14829" xr:uid="{00000000-0005-0000-0000-0000892E0000}"/>
    <cellStyle name="20% - uthevingsfarge 3 3 2 4 2 2" xfId="43969" xr:uid="{00000000-0005-0000-0000-00008A2E0000}"/>
    <cellStyle name="20% - uthevingsfarge 3 3 2 4 3" xfId="14830" xr:uid="{00000000-0005-0000-0000-00008B2E0000}"/>
    <cellStyle name="20% - uthevingsfarge 3 3 2 4 4" xfId="38585" xr:uid="{00000000-0005-0000-0000-00008C2E0000}"/>
    <cellStyle name="20% - uthevingsfarge 3 3 2 4 5" xfId="43970" xr:uid="{00000000-0005-0000-0000-00008D2E0000}"/>
    <cellStyle name="20% - uthevingsfarge 3 3 2 4 6" xfId="43971" xr:uid="{00000000-0005-0000-0000-00008E2E0000}"/>
    <cellStyle name="20% - uthevingsfarge 3 3 2 4_3. Chng in credit spreads" xfId="43972"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6" xr:uid="{00000000-0005-0000-0000-0000932E0000}"/>
    <cellStyle name="20% - uthevingsfarge 3 3 2 5 5" xfId="43973" xr:uid="{00000000-0005-0000-0000-0000942E0000}"/>
    <cellStyle name="20% - uthevingsfarge 3 3 2 5 6" xfId="43974"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2" xr:uid="{00000000-0005-0000-0000-00009B2E0000}"/>
    <cellStyle name="20% - uthevingsfarge 3 3 2 9" xfId="43975" xr:uid="{00000000-0005-0000-0000-00009C2E0000}"/>
    <cellStyle name="20% - uthevingsfarge 3 3 2_3. Chng in credit spreads" xfId="43976" xr:uid="{00000000-0005-0000-0000-00009D2E0000}"/>
    <cellStyle name="20% - uthevingsfarge 3 3 3" xfId="3105" xr:uid="{00000000-0005-0000-0000-00009E2E0000}"/>
    <cellStyle name="20% - uthevingsfarge 3 3 3 2" xfId="14839" xr:uid="{00000000-0005-0000-0000-00009F2E0000}"/>
    <cellStyle name="20% - uthevingsfarge 3 3 3 2 2" xfId="43977" xr:uid="{00000000-0005-0000-0000-0000A02E0000}"/>
    <cellStyle name="20% - uthevingsfarge 3 3 3 2 2 2" xfId="43978" xr:uid="{00000000-0005-0000-0000-0000A12E0000}"/>
    <cellStyle name="20% - uthevingsfarge 3 3 3 2 2 2 2" xfId="43979" xr:uid="{00000000-0005-0000-0000-0000A22E0000}"/>
    <cellStyle name="20% - uthevingsfarge 3 3 3 2 2 3" xfId="43980" xr:uid="{00000000-0005-0000-0000-0000A32E0000}"/>
    <cellStyle name="20% - uthevingsfarge 3 3 3 2 2_3. Chng in credit spreads" xfId="43981" xr:uid="{00000000-0005-0000-0000-0000A42E0000}"/>
    <cellStyle name="20% - uthevingsfarge 3 3 3 2 3" xfId="43982" xr:uid="{00000000-0005-0000-0000-0000A52E0000}"/>
    <cellStyle name="20% - uthevingsfarge 3 3 3 2 3 2" xfId="43983" xr:uid="{00000000-0005-0000-0000-0000A62E0000}"/>
    <cellStyle name="20% - uthevingsfarge 3 3 3 2 3 2 2" xfId="43984" xr:uid="{00000000-0005-0000-0000-0000A72E0000}"/>
    <cellStyle name="20% - uthevingsfarge 3 3 3 2 3 3" xfId="43985" xr:uid="{00000000-0005-0000-0000-0000A82E0000}"/>
    <cellStyle name="20% - uthevingsfarge 3 3 3 2 3_3. Chng in credit spreads" xfId="43986" xr:uid="{00000000-0005-0000-0000-0000A92E0000}"/>
    <cellStyle name="20% - uthevingsfarge 3 3 3 2 4" xfId="43987" xr:uid="{00000000-0005-0000-0000-0000AA2E0000}"/>
    <cellStyle name="20% - uthevingsfarge 3 3 3 2 4 2" xfId="43988" xr:uid="{00000000-0005-0000-0000-0000AB2E0000}"/>
    <cellStyle name="20% - uthevingsfarge 3 3 3 2 5" xfId="43989" xr:uid="{00000000-0005-0000-0000-0000AC2E0000}"/>
    <cellStyle name="20% - uthevingsfarge 3 3 3 2_3. Chng in credit spreads" xfId="43990" xr:uid="{00000000-0005-0000-0000-0000AD2E0000}"/>
    <cellStyle name="20% - uthevingsfarge 3 3 3 3" xfId="14840" xr:uid="{00000000-0005-0000-0000-0000AE2E0000}"/>
    <cellStyle name="20% - uthevingsfarge 3 3 3 3 2" xfId="43991" xr:uid="{00000000-0005-0000-0000-0000AF2E0000}"/>
    <cellStyle name="20% - uthevingsfarge 3 3 3 3 2 2" xfId="43992" xr:uid="{00000000-0005-0000-0000-0000B02E0000}"/>
    <cellStyle name="20% - uthevingsfarge 3 3 3 3 3" xfId="43993" xr:uid="{00000000-0005-0000-0000-0000B12E0000}"/>
    <cellStyle name="20% - uthevingsfarge 3 3 3 3_3. Chng in credit spreads" xfId="43994" xr:uid="{00000000-0005-0000-0000-0000B22E0000}"/>
    <cellStyle name="20% - uthevingsfarge 3 3 3 4" xfId="38587" xr:uid="{00000000-0005-0000-0000-0000B32E0000}"/>
    <cellStyle name="20% - uthevingsfarge 3 3 3 4 2" xfId="43995" xr:uid="{00000000-0005-0000-0000-0000B42E0000}"/>
    <cellStyle name="20% - uthevingsfarge 3 3 3 4 2 2" xfId="43996" xr:uid="{00000000-0005-0000-0000-0000B52E0000}"/>
    <cellStyle name="20% - uthevingsfarge 3 3 3 4 3" xfId="43997" xr:uid="{00000000-0005-0000-0000-0000B62E0000}"/>
    <cellStyle name="20% - uthevingsfarge 3 3 3 4_3. Chng in credit spreads" xfId="43998" xr:uid="{00000000-0005-0000-0000-0000B72E0000}"/>
    <cellStyle name="20% - uthevingsfarge 3 3 3 5" xfId="43999" xr:uid="{00000000-0005-0000-0000-0000B82E0000}"/>
    <cellStyle name="20% - uthevingsfarge 3 3 3 5 2" xfId="44000" xr:uid="{00000000-0005-0000-0000-0000B92E0000}"/>
    <cellStyle name="20% - uthevingsfarge 3 3 3 6" xfId="44001" xr:uid="{00000000-0005-0000-0000-0000BA2E0000}"/>
    <cellStyle name="20% - uthevingsfarge 3 3 3_3. Chng in credit spreads" xfId="44002" xr:uid="{00000000-0005-0000-0000-0000BB2E0000}"/>
    <cellStyle name="20% - uthevingsfarge 3 3 4" xfId="14841" xr:uid="{00000000-0005-0000-0000-0000BC2E0000}"/>
    <cellStyle name="20% - uthevingsfarge 3 3 4 2" xfId="14842" xr:uid="{00000000-0005-0000-0000-0000BD2E0000}"/>
    <cellStyle name="20% - uthevingsfarge 3 3 4 2 2" xfId="44003" xr:uid="{00000000-0005-0000-0000-0000BE2E0000}"/>
    <cellStyle name="20% - uthevingsfarge 3 3 4 2 2 2" xfId="44004" xr:uid="{00000000-0005-0000-0000-0000BF2E0000}"/>
    <cellStyle name="20% - uthevingsfarge 3 3 4 2 3" xfId="44005" xr:uid="{00000000-0005-0000-0000-0000C02E0000}"/>
    <cellStyle name="20% - uthevingsfarge 3 3 4 2_3. Chng in credit spreads" xfId="44006" xr:uid="{00000000-0005-0000-0000-0000C12E0000}"/>
    <cellStyle name="20% - uthevingsfarge 3 3 4 3" xfId="14843" xr:uid="{00000000-0005-0000-0000-0000C22E0000}"/>
    <cellStyle name="20% - uthevingsfarge 3 3 4 3 2" xfId="44007" xr:uid="{00000000-0005-0000-0000-0000C32E0000}"/>
    <cellStyle name="20% - uthevingsfarge 3 3 4 3 2 2" xfId="44008" xr:uid="{00000000-0005-0000-0000-0000C42E0000}"/>
    <cellStyle name="20% - uthevingsfarge 3 3 4 3 3" xfId="44009" xr:uid="{00000000-0005-0000-0000-0000C52E0000}"/>
    <cellStyle name="20% - uthevingsfarge 3 3 4 3_3. Chng in credit spreads" xfId="44010" xr:uid="{00000000-0005-0000-0000-0000C62E0000}"/>
    <cellStyle name="20% - uthevingsfarge 3 3 4 4" xfId="38588" xr:uid="{00000000-0005-0000-0000-0000C72E0000}"/>
    <cellStyle name="20% - uthevingsfarge 3 3 4 4 2" xfId="44011" xr:uid="{00000000-0005-0000-0000-0000C82E0000}"/>
    <cellStyle name="20% - uthevingsfarge 3 3 4 5" xfId="44012" xr:uid="{00000000-0005-0000-0000-0000C92E0000}"/>
    <cellStyle name="20% - uthevingsfarge 3 3 4 6" xfId="44013" xr:uid="{00000000-0005-0000-0000-0000CA2E0000}"/>
    <cellStyle name="20% - uthevingsfarge 3 3 4_3. Chng in credit spreads" xfId="44014" xr:uid="{00000000-0005-0000-0000-0000CB2E0000}"/>
    <cellStyle name="20% - uthevingsfarge 3 3 5" xfId="14844" xr:uid="{00000000-0005-0000-0000-0000CC2E0000}"/>
    <cellStyle name="20% - uthevingsfarge 3 3 5 2" xfId="14845" xr:uid="{00000000-0005-0000-0000-0000CD2E0000}"/>
    <cellStyle name="20% - uthevingsfarge 3 3 5 2 2" xfId="44015" xr:uid="{00000000-0005-0000-0000-0000CE2E0000}"/>
    <cellStyle name="20% - uthevingsfarge 3 3 5 3" xfId="14846" xr:uid="{00000000-0005-0000-0000-0000CF2E0000}"/>
    <cellStyle name="20% - uthevingsfarge 3 3 5 4" xfId="38589" xr:uid="{00000000-0005-0000-0000-0000D02E0000}"/>
    <cellStyle name="20% - uthevingsfarge 3 3 5 5" xfId="44016" xr:uid="{00000000-0005-0000-0000-0000D12E0000}"/>
    <cellStyle name="20% - uthevingsfarge 3 3 5 6" xfId="44017" xr:uid="{00000000-0005-0000-0000-0000D22E0000}"/>
    <cellStyle name="20% - uthevingsfarge 3 3 5_3. Chng in credit spreads" xfId="44018" xr:uid="{00000000-0005-0000-0000-0000D32E0000}"/>
    <cellStyle name="20% - uthevingsfarge 3 3 6" xfId="14847" xr:uid="{00000000-0005-0000-0000-0000D42E0000}"/>
    <cellStyle name="20% - uthevingsfarge 3 3 6 2" xfId="14848" xr:uid="{00000000-0005-0000-0000-0000D52E0000}"/>
    <cellStyle name="20% - uthevingsfarge 3 3 6 2 2" xfId="44019" xr:uid="{00000000-0005-0000-0000-0000D62E0000}"/>
    <cellStyle name="20% - uthevingsfarge 3 3 6 3" xfId="14849" xr:uid="{00000000-0005-0000-0000-0000D72E0000}"/>
    <cellStyle name="20% - uthevingsfarge 3 3 6 4" xfId="38590" xr:uid="{00000000-0005-0000-0000-0000D82E0000}"/>
    <cellStyle name="20% - uthevingsfarge 3 3 6 5" xfId="44020" xr:uid="{00000000-0005-0000-0000-0000D92E0000}"/>
    <cellStyle name="20% - uthevingsfarge 3 3 6 6" xfId="44021" xr:uid="{00000000-0005-0000-0000-0000DA2E0000}"/>
    <cellStyle name="20% - uthevingsfarge 3 3 6_3. Chng in credit spreads" xfId="44022" xr:uid="{00000000-0005-0000-0000-0000DB2E0000}"/>
    <cellStyle name="20% - uthevingsfarge 3 3 7" xfId="14850" xr:uid="{00000000-0005-0000-0000-0000DC2E0000}"/>
    <cellStyle name="20% - uthevingsfarge 3 3 7 2" xfId="14851" xr:uid="{00000000-0005-0000-0000-0000DD2E0000}"/>
    <cellStyle name="20% - uthevingsfarge 3 3 7 2 2" xfId="44023" xr:uid="{00000000-0005-0000-0000-0000DE2E0000}"/>
    <cellStyle name="20% - uthevingsfarge 3 3 7 3" xfId="44024" xr:uid="{00000000-0005-0000-0000-0000DF2E0000}"/>
    <cellStyle name="20% - uthevingsfarge 3 3 7_3. Chng in credit spreads" xfId="44025" xr:uid="{00000000-0005-0000-0000-0000E02E0000}"/>
    <cellStyle name="20% - uthevingsfarge 3 3 8" xfId="14852" xr:uid="{00000000-0005-0000-0000-0000E12E0000}"/>
    <cellStyle name="20% - uthevingsfarge 3 3 9" xfId="38581" xr:uid="{00000000-0005-0000-0000-0000E22E0000}"/>
    <cellStyle name="20% - uthevingsfarge 3 3_4 manuell" xfId="54237"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3" xr:uid="{00000000-0005-0000-0000-0000E72E0000}"/>
    <cellStyle name="20% - uthevingsfarge 3 30 2 2_CC1" xfId="54238" xr:uid="{970E33D1-05F1-41DF-9980-519FF859843D}"/>
    <cellStyle name="20% - uthevingsfarge 3 30 2 3" xfId="38594" xr:uid="{00000000-0005-0000-0000-0000E82E0000}"/>
    <cellStyle name="20% - uthevingsfarge 3 30 2 4" xfId="38595" xr:uid="{00000000-0005-0000-0000-0000E92E0000}"/>
    <cellStyle name="20% - uthevingsfarge 3 30 2 5" xfId="38596" xr:uid="{00000000-0005-0000-0000-0000EA2E0000}"/>
    <cellStyle name="20% - uthevingsfarge 3 30 2 6" xfId="38592" xr:uid="{00000000-0005-0000-0000-0000EB2E0000}"/>
    <cellStyle name="20% - uthevingsfarge 3 30 2_4 manuell" xfId="54239" xr:uid="{B997C526-EE6E-4E8E-9734-475FB64EABBA}"/>
    <cellStyle name="20% - uthevingsfarge 3 30 3" xfId="3109" xr:uid="{00000000-0005-0000-0000-0000ED2E0000}"/>
    <cellStyle name="20% - uthevingsfarge 3 30 3 2" xfId="38597" xr:uid="{00000000-0005-0000-0000-0000EE2E0000}"/>
    <cellStyle name="20% - uthevingsfarge 3 30 3_CC1" xfId="54240" xr:uid="{063F3CD9-6194-4776-B4CE-F7C851110479}"/>
    <cellStyle name="20% - uthevingsfarge 3 30 4" xfId="38598" xr:uid="{00000000-0005-0000-0000-0000EF2E0000}"/>
    <cellStyle name="20% - uthevingsfarge 3 30 5" xfId="38599" xr:uid="{00000000-0005-0000-0000-0000F02E0000}"/>
    <cellStyle name="20% - uthevingsfarge 3 30 6" xfId="38600" xr:uid="{00000000-0005-0000-0000-0000F12E0000}"/>
    <cellStyle name="20% - uthevingsfarge 3 30 7" xfId="38591" xr:uid="{00000000-0005-0000-0000-0000F22E0000}"/>
    <cellStyle name="20% - uthevingsfarge 3 30_4 manuell" xfId="54241"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3" xr:uid="{00000000-0005-0000-0000-0000F72E0000}"/>
    <cellStyle name="20% - uthevingsfarge 3 31 2 2_CC1" xfId="54242" xr:uid="{60554D88-BAD4-4328-9C0C-86EB8532E310}"/>
    <cellStyle name="20% - uthevingsfarge 3 31 2 3" xfId="38604" xr:uid="{00000000-0005-0000-0000-0000F82E0000}"/>
    <cellStyle name="20% - uthevingsfarge 3 31 2 4" xfId="38605" xr:uid="{00000000-0005-0000-0000-0000F92E0000}"/>
    <cellStyle name="20% - uthevingsfarge 3 31 2 5" xfId="38606" xr:uid="{00000000-0005-0000-0000-0000FA2E0000}"/>
    <cellStyle name="20% - uthevingsfarge 3 31 2 6" xfId="38602" xr:uid="{00000000-0005-0000-0000-0000FB2E0000}"/>
    <cellStyle name="20% - uthevingsfarge 3 31 2_4 manuell" xfId="54243" xr:uid="{C896A713-43C1-4961-9931-8BA221248570}"/>
    <cellStyle name="20% - uthevingsfarge 3 31 3" xfId="3113" xr:uid="{00000000-0005-0000-0000-0000FD2E0000}"/>
    <cellStyle name="20% - uthevingsfarge 3 31 3 2" xfId="38607" xr:uid="{00000000-0005-0000-0000-0000FE2E0000}"/>
    <cellStyle name="20% - uthevingsfarge 3 31 3_CC1" xfId="54244" xr:uid="{90C67DD1-33F1-4F25-9E58-AA492D2BD21E}"/>
    <cellStyle name="20% - uthevingsfarge 3 31 4" xfId="38608" xr:uid="{00000000-0005-0000-0000-0000FF2E0000}"/>
    <cellStyle name="20% - uthevingsfarge 3 31 5" xfId="38609" xr:uid="{00000000-0005-0000-0000-0000002F0000}"/>
    <cellStyle name="20% - uthevingsfarge 3 31 6" xfId="38610" xr:uid="{00000000-0005-0000-0000-0000012F0000}"/>
    <cellStyle name="20% - uthevingsfarge 3 31 7" xfId="38601" xr:uid="{00000000-0005-0000-0000-0000022F0000}"/>
    <cellStyle name="20% - uthevingsfarge 3 31_4 manuell" xfId="54245"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3" xr:uid="{00000000-0005-0000-0000-0000072F0000}"/>
    <cellStyle name="20% - uthevingsfarge 3 32 2 2_CC1" xfId="54246" xr:uid="{974FF1C9-3052-4B65-9759-C31B85A245DC}"/>
    <cellStyle name="20% - uthevingsfarge 3 32 2 3" xfId="38614" xr:uid="{00000000-0005-0000-0000-0000082F0000}"/>
    <cellStyle name="20% - uthevingsfarge 3 32 2 4" xfId="38615" xr:uid="{00000000-0005-0000-0000-0000092F0000}"/>
    <cellStyle name="20% - uthevingsfarge 3 32 2 5" xfId="38616" xr:uid="{00000000-0005-0000-0000-00000A2F0000}"/>
    <cellStyle name="20% - uthevingsfarge 3 32 2 6" xfId="38612" xr:uid="{00000000-0005-0000-0000-00000B2F0000}"/>
    <cellStyle name="20% - uthevingsfarge 3 32 2_4 manuell" xfId="54247" xr:uid="{F91FB82E-A461-4992-8564-387722BD96B7}"/>
    <cellStyle name="20% - uthevingsfarge 3 32 3" xfId="3117" xr:uid="{00000000-0005-0000-0000-00000D2F0000}"/>
    <cellStyle name="20% - uthevingsfarge 3 32 3 2" xfId="38617" xr:uid="{00000000-0005-0000-0000-00000E2F0000}"/>
    <cellStyle name="20% - uthevingsfarge 3 32 3_CC1" xfId="54248" xr:uid="{4C739A7A-4AB8-4A53-BDFD-1408E0BA2C04}"/>
    <cellStyle name="20% - uthevingsfarge 3 32 4" xfId="38618" xr:uid="{00000000-0005-0000-0000-00000F2F0000}"/>
    <cellStyle name="20% - uthevingsfarge 3 32 5" xfId="38619" xr:uid="{00000000-0005-0000-0000-0000102F0000}"/>
    <cellStyle name="20% - uthevingsfarge 3 32 6" xfId="38620" xr:uid="{00000000-0005-0000-0000-0000112F0000}"/>
    <cellStyle name="20% - uthevingsfarge 3 32 7" xfId="38611" xr:uid="{00000000-0005-0000-0000-0000122F0000}"/>
    <cellStyle name="20% - uthevingsfarge 3 32_4 manuell" xfId="54249"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3" xr:uid="{00000000-0005-0000-0000-0000172F0000}"/>
    <cellStyle name="20% - uthevingsfarge 3 33 2 2_CC1" xfId="54250" xr:uid="{ED58386B-623D-453B-998D-6EEB9657199C}"/>
    <cellStyle name="20% - uthevingsfarge 3 33 2 3" xfId="38624" xr:uid="{00000000-0005-0000-0000-0000182F0000}"/>
    <cellStyle name="20% - uthevingsfarge 3 33 2 4" xfId="38625" xr:uid="{00000000-0005-0000-0000-0000192F0000}"/>
    <cellStyle name="20% - uthevingsfarge 3 33 2 5" xfId="38626" xr:uid="{00000000-0005-0000-0000-00001A2F0000}"/>
    <cellStyle name="20% - uthevingsfarge 3 33 2 6" xfId="38622" xr:uid="{00000000-0005-0000-0000-00001B2F0000}"/>
    <cellStyle name="20% - uthevingsfarge 3 33 2_4 manuell" xfId="54251" xr:uid="{6A812F5D-D8F4-4FD2-866F-13BBDA4B4CE4}"/>
    <cellStyle name="20% - uthevingsfarge 3 33 3" xfId="3121" xr:uid="{00000000-0005-0000-0000-00001D2F0000}"/>
    <cellStyle name="20% - uthevingsfarge 3 33 3 2" xfId="38627" xr:uid="{00000000-0005-0000-0000-00001E2F0000}"/>
    <cellStyle name="20% - uthevingsfarge 3 33 3_CC1" xfId="54252" xr:uid="{1CA69444-AA4F-4107-BCA8-432E9704E21A}"/>
    <cellStyle name="20% - uthevingsfarge 3 33 4" xfId="38628" xr:uid="{00000000-0005-0000-0000-00001F2F0000}"/>
    <cellStyle name="20% - uthevingsfarge 3 33 5" xfId="38629" xr:uid="{00000000-0005-0000-0000-0000202F0000}"/>
    <cellStyle name="20% - uthevingsfarge 3 33 6" xfId="38630" xr:uid="{00000000-0005-0000-0000-0000212F0000}"/>
    <cellStyle name="20% - uthevingsfarge 3 33 7" xfId="38621" xr:uid="{00000000-0005-0000-0000-0000222F0000}"/>
    <cellStyle name="20% - uthevingsfarge 3 33_4 manuell" xfId="54253"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3" xr:uid="{00000000-0005-0000-0000-0000272F0000}"/>
    <cellStyle name="20% - uthevingsfarge 3 34 2 2_CC1" xfId="54254" xr:uid="{5B3714AB-7A43-47D3-A9BE-41DB2F473D69}"/>
    <cellStyle name="20% - uthevingsfarge 3 34 2 3" xfId="38634" xr:uid="{00000000-0005-0000-0000-0000282F0000}"/>
    <cellStyle name="20% - uthevingsfarge 3 34 2 4" xfId="38635" xr:uid="{00000000-0005-0000-0000-0000292F0000}"/>
    <cellStyle name="20% - uthevingsfarge 3 34 2 5" xfId="38636" xr:uid="{00000000-0005-0000-0000-00002A2F0000}"/>
    <cellStyle name="20% - uthevingsfarge 3 34 2 6" xfId="38632" xr:uid="{00000000-0005-0000-0000-00002B2F0000}"/>
    <cellStyle name="20% - uthevingsfarge 3 34 2_4 manuell" xfId="54255" xr:uid="{BAFF0C69-C6CC-4809-A1EB-D5B2D034088E}"/>
    <cellStyle name="20% - uthevingsfarge 3 34 3" xfId="3125" xr:uid="{00000000-0005-0000-0000-00002D2F0000}"/>
    <cellStyle name="20% - uthevingsfarge 3 34 3 2" xfId="38637" xr:uid="{00000000-0005-0000-0000-00002E2F0000}"/>
    <cellStyle name="20% - uthevingsfarge 3 34 3_CC1" xfId="54256" xr:uid="{6C149A93-E11E-456D-8BC2-1A1C4D54579A}"/>
    <cellStyle name="20% - uthevingsfarge 3 34 4" xfId="38638" xr:uid="{00000000-0005-0000-0000-00002F2F0000}"/>
    <cellStyle name="20% - uthevingsfarge 3 34 5" xfId="38639" xr:uid="{00000000-0005-0000-0000-0000302F0000}"/>
    <cellStyle name="20% - uthevingsfarge 3 34 6" xfId="38640" xr:uid="{00000000-0005-0000-0000-0000312F0000}"/>
    <cellStyle name="20% - uthevingsfarge 3 34 7" xfId="38631" xr:uid="{00000000-0005-0000-0000-0000322F0000}"/>
    <cellStyle name="20% - uthevingsfarge 3 34_4 manuell" xfId="54257"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3" xr:uid="{00000000-0005-0000-0000-0000372F0000}"/>
    <cellStyle name="20% - uthevingsfarge 3 35 2 2_CC1" xfId="54258" xr:uid="{ACD7E31C-792D-4B9E-AF13-BBC0AED58E0E}"/>
    <cellStyle name="20% - uthevingsfarge 3 35 2 3" xfId="38644" xr:uid="{00000000-0005-0000-0000-0000382F0000}"/>
    <cellStyle name="20% - uthevingsfarge 3 35 2 4" xfId="38645" xr:uid="{00000000-0005-0000-0000-0000392F0000}"/>
    <cellStyle name="20% - uthevingsfarge 3 35 2 5" xfId="38646" xr:uid="{00000000-0005-0000-0000-00003A2F0000}"/>
    <cellStyle name="20% - uthevingsfarge 3 35 2 6" xfId="38642" xr:uid="{00000000-0005-0000-0000-00003B2F0000}"/>
    <cellStyle name="20% - uthevingsfarge 3 35 2_4 manuell" xfId="54259" xr:uid="{329FFDFC-A588-473C-A741-86256E813D37}"/>
    <cellStyle name="20% - uthevingsfarge 3 35 3" xfId="3129" xr:uid="{00000000-0005-0000-0000-00003D2F0000}"/>
    <cellStyle name="20% - uthevingsfarge 3 35 3 2" xfId="38647" xr:uid="{00000000-0005-0000-0000-00003E2F0000}"/>
    <cellStyle name="20% - uthevingsfarge 3 35 3_CC1" xfId="54260" xr:uid="{9DADC353-05E5-44D3-969A-AD1CE89372C4}"/>
    <cellStyle name="20% - uthevingsfarge 3 35 4" xfId="38648" xr:uid="{00000000-0005-0000-0000-00003F2F0000}"/>
    <cellStyle name="20% - uthevingsfarge 3 35 5" xfId="38649" xr:uid="{00000000-0005-0000-0000-0000402F0000}"/>
    <cellStyle name="20% - uthevingsfarge 3 35 6" xfId="38650" xr:uid="{00000000-0005-0000-0000-0000412F0000}"/>
    <cellStyle name="20% - uthevingsfarge 3 35 7" xfId="38641" xr:uid="{00000000-0005-0000-0000-0000422F0000}"/>
    <cellStyle name="20% - uthevingsfarge 3 35_4 manuell" xfId="54261"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3" xr:uid="{00000000-0005-0000-0000-0000472F0000}"/>
    <cellStyle name="20% - uthevingsfarge 3 36 2 2_CC1" xfId="54262" xr:uid="{2A4B2273-2B6B-40FB-9998-0017714BC337}"/>
    <cellStyle name="20% - uthevingsfarge 3 36 2 3" xfId="38654" xr:uid="{00000000-0005-0000-0000-0000482F0000}"/>
    <cellStyle name="20% - uthevingsfarge 3 36 2 4" xfId="38655" xr:uid="{00000000-0005-0000-0000-0000492F0000}"/>
    <cellStyle name="20% - uthevingsfarge 3 36 2 5" xfId="38656" xr:uid="{00000000-0005-0000-0000-00004A2F0000}"/>
    <cellStyle name="20% - uthevingsfarge 3 36 2 6" xfId="38652" xr:uid="{00000000-0005-0000-0000-00004B2F0000}"/>
    <cellStyle name="20% - uthevingsfarge 3 36 2_4 manuell" xfId="54263" xr:uid="{456791BF-8072-464E-92B0-89B93EBECF9F}"/>
    <cellStyle name="20% - uthevingsfarge 3 36 3" xfId="3133" xr:uid="{00000000-0005-0000-0000-00004D2F0000}"/>
    <cellStyle name="20% - uthevingsfarge 3 36 3 2" xfId="38657" xr:uid="{00000000-0005-0000-0000-00004E2F0000}"/>
    <cellStyle name="20% - uthevingsfarge 3 36 3_CC1" xfId="54264" xr:uid="{F42F1579-460C-473E-A063-030CD88D665E}"/>
    <cellStyle name="20% - uthevingsfarge 3 36 4" xfId="38658" xr:uid="{00000000-0005-0000-0000-00004F2F0000}"/>
    <cellStyle name="20% - uthevingsfarge 3 36 5" xfId="38659" xr:uid="{00000000-0005-0000-0000-0000502F0000}"/>
    <cellStyle name="20% - uthevingsfarge 3 36 6" xfId="38660" xr:uid="{00000000-0005-0000-0000-0000512F0000}"/>
    <cellStyle name="20% - uthevingsfarge 3 36 7" xfId="38651" xr:uid="{00000000-0005-0000-0000-0000522F0000}"/>
    <cellStyle name="20% - uthevingsfarge 3 36_4 manuell" xfId="54265"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3" xr:uid="{00000000-0005-0000-0000-0000572F0000}"/>
    <cellStyle name="20% - uthevingsfarge 3 37 2 2_CC1" xfId="54266" xr:uid="{028B982D-21A3-4DD3-9C9A-A8DD395C015E}"/>
    <cellStyle name="20% - uthevingsfarge 3 37 2 3" xfId="38664" xr:uid="{00000000-0005-0000-0000-0000582F0000}"/>
    <cellStyle name="20% - uthevingsfarge 3 37 2 4" xfId="38665" xr:uid="{00000000-0005-0000-0000-0000592F0000}"/>
    <cellStyle name="20% - uthevingsfarge 3 37 2 5" xfId="38666" xr:uid="{00000000-0005-0000-0000-00005A2F0000}"/>
    <cellStyle name="20% - uthevingsfarge 3 37 2 6" xfId="38662" xr:uid="{00000000-0005-0000-0000-00005B2F0000}"/>
    <cellStyle name="20% - uthevingsfarge 3 37 2_4 manuell" xfId="54267" xr:uid="{99C82A37-3006-4620-8E4C-999794A0223D}"/>
    <cellStyle name="20% - uthevingsfarge 3 37 3" xfId="3137" xr:uid="{00000000-0005-0000-0000-00005D2F0000}"/>
    <cellStyle name="20% - uthevingsfarge 3 37 3 2" xfId="38667" xr:uid="{00000000-0005-0000-0000-00005E2F0000}"/>
    <cellStyle name="20% - uthevingsfarge 3 37 3_CC1" xfId="54268" xr:uid="{AFADE07B-B6EF-41C1-B10D-7167519C7B9B}"/>
    <cellStyle name="20% - uthevingsfarge 3 37 4" xfId="38668" xr:uid="{00000000-0005-0000-0000-00005F2F0000}"/>
    <cellStyle name="20% - uthevingsfarge 3 37 5" xfId="38669" xr:uid="{00000000-0005-0000-0000-0000602F0000}"/>
    <cellStyle name="20% - uthevingsfarge 3 37 6" xfId="38670" xr:uid="{00000000-0005-0000-0000-0000612F0000}"/>
    <cellStyle name="20% - uthevingsfarge 3 37 7" xfId="38661" xr:uid="{00000000-0005-0000-0000-0000622F0000}"/>
    <cellStyle name="20% - uthevingsfarge 3 37_4 manuell" xfId="54269"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3" xr:uid="{00000000-0005-0000-0000-0000672F0000}"/>
    <cellStyle name="20% - uthevingsfarge 3 38 2 2_CC1" xfId="54270" xr:uid="{3D6190F0-5180-49B4-A365-D0121C1BB44B}"/>
    <cellStyle name="20% - uthevingsfarge 3 38 2 3" xfId="38674" xr:uid="{00000000-0005-0000-0000-0000682F0000}"/>
    <cellStyle name="20% - uthevingsfarge 3 38 2 4" xfId="38675" xr:uid="{00000000-0005-0000-0000-0000692F0000}"/>
    <cellStyle name="20% - uthevingsfarge 3 38 2 5" xfId="38676" xr:uid="{00000000-0005-0000-0000-00006A2F0000}"/>
    <cellStyle name="20% - uthevingsfarge 3 38 2 6" xfId="38672" xr:uid="{00000000-0005-0000-0000-00006B2F0000}"/>
    <cellStyle name="20% - uthevingsfarge 3 38 2_4 manuell" xfId="54271" xr:uid="{E0A1F263-C045-4B89-9E24-90F3D5528DC2}"/>
    <cellStyle name="20% - uthevingsfarge 3 38 3" xfId="3141" xr:uid="{00000000-0005-0000-0000-00006D2F0000}"/>
    <cellStyle name="20% - uthevingsfarge 3 38 3 2" xfId="38677" xr:uid="{00000000-0005-0000-0000-00006E2F0000}"/>
    <cellStyle name="20% - uthevingsfarge 3 38 3_CC1" xfId="54272" xr:uid="{2F5C1B82-6A38-43F5-873C-8DDB0ED8DBD7}"/>
    <cellStyle name="20% - uthevingsfarge 3 38 4" xfId="38678" xr:uid="{00000000-0005-0000-0000-00006F2F0000}"/>
    <cellStyle name="20% - uthevingsfarge 3 38 5" xfId="38679" xr:uid="{00000000-0005-0000-0000-0000702F0000}"/>
    <cellStyle name="20% - uthevingsfarge 3 38 6" xfId="38680" xr:uid="{00000000-0005-0000-0000-0000712F0000}"/>
    <cellStyle name="20% - uthevingsfarge 3 38 7" xfId="38671" xr:uid="{00000000-0005-0000-0000-0000722F0000}"/>
    <cellStyle name="20% - uthevingsfarge 3 38_4 manuell" xfId="54273"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3" xr:uid="{00000000-0005-0000-0000-0000772F0000}"/>
    <cellStyle name="20% - uthevingsfarge 3 39 2 2_CC1" xfId="54274" xr:uid="{0B2F34E1-E9C8-40D1-9E28-64139D9A766A}"/>
    <cellStyle name="20% - uthevingsfarge 3 39 2 3" xfId="38684" xr:uid="{00000000-0005-0000-0000-0000782F0000}"/>
    <cellStyle name="20% - uthevingsfarge 3 39 2 4" xfId="38685" xr:uid="{00000000-0005-0000-0000-0000792F0000}"/>
    <cellStyle name="20% - uthevingsfarge 3 39 2 5" xfId="38686" xr:uid="{00000000-0005-0000-0000-00007A2F0000}"/>
    <cellStyle name="20% - uthevingsfarge 3 39 2 6" xfId="38682" xr:uid="{00000000-0005-0000-0000-00007B2F0000}"/>
    <cellStyle name="20% - uthevingsfarge 3 39 2_4 manuell" xfId="54275" xr:uid="{3FA18A5C-9D2C-4067-8A59-6627885F7B18}"/>
    <cellStyle name="20% - uthevingsfarge 3 39 3" xfId="3145" xr:uid="{00000000-0005-0000-0000-00007D2F0000}"/>
    <cellStyle name="20% - uthevingsfarge 3 39 3 2" xfId="38687" xr:uid="{00000000-0005-0000-0000-00007E2F0000}"/>
    <cellStyle name="20% - uthevingsfarge 3 39 3_CC1" xfId="54276" xr:uid="{4FC6B117-5D54-4445-8A51-76C7C5038BE5}"/>
    <cellStyle name="20% - uthevingsfarge 3 39 4" xfId="38688" xr:uid="{00000000-0005-0000-0000-00007F2F0000}"/>
    <cellStyle name="20% - uthevingsfarge 3 39 5" xfId="38689" xr:uid="{00000000-0005-0000-0000-0000802F0000}"/>
    <cellStyle name="20% - uthevingsfarge 3 39 6" xfId="38690" xr:uid="{00000000-0005-0000-0000-0000812F0000}"/>
    <cellStyle name="20% - uthevingsfarge 3 39 7" xfId="38681" xr:uid="{00000000-0005-0000-0000-0000822F0000}"/>
    <cellStyle name="20% - uthevingsfarge 3 39_4 manuell" xfId="54277" xr:uid="{6D2F738D-FE6C-4EF8-97E4-6ADA951ECCEB}"/>
    <cellStyle name="20% - uthevingsfarge 3 4" xfId="3146" xr:uid="{00000000-0005-0000-0000-0000842F0000}"/>
    <cellStyle name="20% - uthevingsfarge 3 4 10" xfId="44026"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7" xr:uid="{00000000-0005-0000-0000-0000892F0000}"/>
    <cellStyle name="20% - uthevingsfarge 3 4 2 2 3" xfId="38693" xr:uid="{00000000-0005-0000-0000-00008A2F0000}"/>
    <cellStyle name="20% - uthevingsfarge 3 4 2 2_3. Chng in credit spreads" xfId="44028" xr:uid="{00000000-0005-0000-0000-00008B2F0000}"/>
    <cellStyle name="20% - uthevingsfarge 3 4 2 3" xfId="14854" xr:uid="{00000000-0005-0000-0000-00008C2F0000}"/>
    <cellStyle name="20% - uthevingsfarge 3 4 2 3 2" xfId="38694" xr:uid="{00000000-0005-0000-0000-00008D2F0000}"/>
    <cellStyle name="20% - uthevingsfarge 3 4 2 3 2 2" xfId="44029" xr:uid="{00000000-0005-0000-0000-00008E2F0000}"/>
    <cellStyle name="20% - uthevingsfarge 3 4 2 3 3" xfId="44030" xr:uid="{00000000-0005-0000-0000-00008F2F0000}"/>
    <cellStyle name="20% - uthevingsfarge 3 4 2 3_3. Chng in credit spreads" xfId="44031" xr:uid="{00000000-0005-0000-0000-0000902F0000}"/>
    <cellStyle name="20% - uthevingsfarge 3 4 2 4" xfId="38695" xr:uid="{00000000-0005-0000-0000-0000912F0000}"/>
    <cellStyle name="20% - uthevingsfarge 3 4 2 4 2" xfId="44032" xr:uid="{00000000-0005-0000-0000-0000922F0000}"/>
    <cellStyle name="20% - uthevingsfarge 3 4 2 5" xfId="38696" xr:uid="{00000000-0005-0000-0000-0000932F0000}"/>
    <cellStyle name="20% - uthevingsfarge 3 4 2 6" xfId="38692" xr:uid="{00000000-0005-0000-0000-0000942F0000}"/>
    <cellStyle name="20% - uthevingsfarge 3 4 2 7" xfId="44033" xr:uid="{00000000-0005-0000-0000-0000952F0000}"/>
    <cellStyle name="20% - uthevingsfarge 3 4 2 8" xfId="44034" xr:uid="{00000000-0005-0000-0000-0000962F0000}"/>
    <cellStyle name="20% - uthevingsfarge 3 4 2_3. Chng in credit spreads" xfId="44035" xr:uid="{00000000-0005-0000-0000-0000972F0000}"/>
    <cellStyle name="20% - uthevingsfarge 3 4 3" xfId="3149" xr:uid="{00000000-0005-0000-0000-0000982F0000}"/>
    <cellStyle name="20% - uthevingsfarge 3 4 3 2" xfId="14855" xr:uid="{00000000-0005-0000-0000-0000992F0000}"/>
    <cellStyle name="20% - uthevingsfarge 3 4 3 2 2" xfId="44036" xr:uid="{00000000-0005-0000-0000-00009A2F0000}"/>
    <cellStyle name="20% - uthevingsfarge 3 4 3 3" xfId="14856" xr:uid="{00000000-0005-0000-0000-00009B2F0000}"/>
    <cellStyle name="20% - uthevingsfarge 3 4 3 4" xfId="38697" xr:uid="{00000000-0005-0000-0000-00009C2F0000}"/>
    <cellStyle name="20% - uthevingsfarge 3 4 3 5" xfId="44037" xr:uid="{00000000-0005-0000-0000-00009D2F0000}"/>
    <cellStyle name="20% - uthevingsfarge 3 4 3 6" xfId="44038" xr:uid="{00000000-0005-0000-0000-00009E2F0000}"/>
    <cellStyle name="20% - uthevingsfarge 3 4 3_3. Chng in credit spreads" xfId="44039" xr:uid="{00000000-0005-0000-0000-00009F2F0000}"/>
    <cellStyle name="20% - uthevingsfarge 3 4 4" xfId="14857" xr:uid="{00000000-0005-0000-0000-0000A02F0000}"/>
    <cellStyle name="20% - uthevingsfarge 3 4 4 2" xfId="14858" xr:uid="{00000000-0005-0000-0000-0000A12F0000}"/>
    <cellStyle name="20% - uthevingsfarge 3 4 4 2 2" xfId="44040" xr:uid="{00000000-0005-0000-0000-0000A22F0000}"/>
    <cellStyle name="20% - uthevingsfarge 3 4 4 3" xfId="14859" xr:uid="{00000000-0005-0000-0000-0000A32F0000}"/>
    <cellStyle name="20% - uthevingsfarge 3 4 4 4" xfId="38698" xr:uid="{00000000-0005-0000-0000-0000A42F0000}"/>
    <cellStyle name="20% - uthevingsfarge 3 4 4 5" xfId="44041" xr:uid="{00000000-0005-0000-0000-0000A52F0000}"/>
    <cellStyle name="20% - uthevingsfarge 3 4 4 6" xfId="44042" xr:uid="{00000000-0005-0000-0000-0000A62F0000}"/>
    <cellStyle name="20% - uthevingsfarge 3 4 4_3. Chng in credit spreads" xfId="44043"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699" xr:uid="{00000000-0005-0000-0000-0000AB2F0000}"/>
    <cellStyle name="20% - uthevingsfarge 3 4 5 5" xfId="44044" xr:uid="{00000000-0005-0000-0000-0000AC2F0000}"/>
    <cellStyle name="20% - uthevingsfarge 3 4 5 6" xfId="44045"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700" xr:uid="{00000000-0005-0000-0000-0000B12F0000}"/>
    <cellStyle name="20% - uthevingsfarge 3 4 6_AVA DVA EL" xfId="14866" xr:uid="{00000000-0005-0000-0000-0000B22F0000}"/>
    <cellStyle name="20% - uthevingsfarge 3 4 7" xfId="14867" xr:uid="{00000000-0005-0000-0000-0000B32F0000}"/>
    <cellStyle name="20% - uthevingsfarge 3 4 8" xfId="38691" xr:uid="{00000000-0005-0000-0000-0000B42F0000}"/>
    <cellStyle name="20% - uthevingsfarge 3 4 9" xfId="44046" xr:uid="{00000000-0005-0000-0000-0000B52F0000}"/>
    <cellStyle name="20% - uthevingsfarge 3 4_3. Chng in credit spreads" xfId="44047"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3" xr:uid="{00000000-0005-0000-0000-0000BA2F0000}"/>
    <cellStyle name="20% - uthevingsfarge 3 40 2 2_CC1" xfId="54278" xr:uid="{E40F59B8-E74E-4A19-B75C-1EFBA1134A3B}"/>
    <cellStyle name="20% - uthevingsfarge 3 40 2 3" xfId="38704" xr:uid="{00000000-0005-0000-0000-0000BB2F0000}"/>
    <cellStyle name="20% - uthevingsfarge 3 40 2 4" xfId="38705" xr:uid="{00000000-0005-0000-0000-0000BC2F0000}"/>
    <cellStyle name="20% - uthevingsfarge 3 40 2 5" xfId="38706" xr:uid="{00000000-0005-0000-0000-0000BD2F0000}"/>
    <cellStyle name="20% - uthevingsfarge 3 40 2 6" xfId="38702" xr:uid="{00000000-0005-0000-0000-0000BE2F0000}"/>
    <cellStyle name="20% - uthevingsfarge 3 40 2_4 manuell" xfId="54279" xr:uid="{0E270B3E-AC85-4B95-8242-B47546720CBA}"/>
    <cellStyle name="20% - uthevingsfarge 3 40 3" xfId="3153" xr:uid="{00000000-0005-0000-0000-0000C02F0000}"/>
    <cellStyle name="20% - uthevingsfarge 3 40 3 2" xfId="38707" xr:uid="{00000000-0005-0000-0000-0000C12F0000}"/>
    <cellStyle name="20% - uthevingsfarge 3 40 3_CC1" xfId="54280" xr:uid="{B11D52D1-5C3B-44F3-9FE2-67DCABA3645E}"/>
    <cellStyle name="20% - uthevingsfarge 3 40 4" xfId="38708" xr:uid="{00000000-0005-0000-0000-0000C22F0000}"/>
    <cellStyle name="20% - uthevingsfarge 3 40 5" xfId="38709" xr:uid="{00000000-0005-0000-0000-0000C32F0000}"/>
    <cellStyle name="20% - uthevingsfarge 3 40 6" xfId="38710" xr:uid="{00000000-0005-0000-0000-0000C42F0000}"/>
    <cellStyle name="20% - uthevingsfarge 3 40 7" xfId="38701" xr:uid="{00000000-0005-0000-0000-0000C52F0000}"/>
    <cellStyle name="20% - uthevingsfarge 3 40_4 manuell" xfId="54281"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3" xr:uid="{00000000-0005-0000-0000-0000CA2F0000}"/>
    <cellStyle name="20% - uthevingsfarge 3 41 2 2_CC1" xfId="54282" xr:uid="{10A2EB4F-A066-4E7A-9FA2-CE4E58731487}"/>
    <cellStyle name="20% - uthevingsfarge 3 41 2 3" xfId="38714" xr:uid="{00000000-0005-0000-0000-0000CB2F0000}"/>
    <cellStyle name="20% - uthevingsfarge 3 41 2 4" xfId="38715" xr:uid="{00000000-0005-0000-0000-0000CC2F0000}"/>
    <cellStyle name="20% - uthevingsfarge 3 41 2 5" xfId="38716" xr:uid="{00000000-0005-0000-0000-0000CD2F0000}"/>
    <cellStyle name="20% - uthevingsfarge 3 41 2 6" xfId="38712" xr:uid="{00000000-0005-0000-0000-0000CE2F0000}"/>
    <cellStyle name="20% - uthevingsfarge 3 41 2_4 manuell" xfId="54283" xr:uid="{21E78CC9-1A41-46BD-9D93-940085015B0E}"/>
    <cellStyle name="20% - uthevingsfarge 3 41 3" xfId="3157" xr:uid="{00000000-0005-0000-0000-0000D02F0000}"/>
    <cellStyle name="20% - uthevingsfarge 3 41 3 2" xfId="38717" xr:uid="{00000000-0005-0000-0000-0000D12F0000}"/>
    <cellStyle name="20% - uthevingsfarge 3 41 3_CC1" xfId="54284" xr:uid="{09626440-2C9C-4DC7-9FD3-B2E841F3C46C}"/>
    <cellStyle name="20% - uthevingsfarge 3 41 4" xfId="38718" xr:uid="{00000000-0005-0000-0000-0000D22F0000}"/>
    <cellStyle name="20% - uthevingsfarge 3 41 5" xfId="38719" xr:uid="{00000000-0005-0000-0000-0000D32F0000}"/>
    <cellStyle name="20% - uthevingsfarge 3 41 6" xfId="38720" xr:uid="{00000000-0005-0000-0000-0000D42F0000}"/>
    <cellStyle name="20% - uthevingsfarge 3 41 7" xfId="38711" xr:uid="{00000000-0005-0000-0000-0000D52F0000}"/>
    <cellStyle name="20% - uthevingsfarge 3 41_4 manuell" xfId="54285"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3" xr:uid="{00000000-0005-0000-0000-0000DA2F0000}"/>
    <cellStyle name="20% - uthevingsfarge 3 42 2 2_CC1" xfId="54286" xr:uid="{A588C260-F286-49AC-9DD5-B2CBB97A5197}"/>
    <cellStyle name="20% - uthevingsfarge 3 42 2 3" xfId="38724" xr:uid="{00000000-0005-0000-0000-0000DB2F0000}"/>
    <cellStyle name="20% - uthevingsfarge 3 42 2 4" xfId="38725" xr:uid="{00000000-0005-0000-0000-0000DC2F0000}"/>
    <cellStyle name="20% - uthevingsfarge 3 42 2 5" xfId="38726" xr:uid="{00000000-0005-0000-0000-0000DD2F0000}"/>
    <cellStyle name="20% - uthevingsfarge 3 42 2 6" xfId="38722" xr:uid="{00000000-0005-0000-0000-0000DE2F0000}"/>
    <cellStyle name="20% - uthevingsfarge 3 42 2_4 manuell" xfId="54287" xr:uid="{14C6A0C3-CBFC-448C-962F-21B4DF8898E5}"/>
    <cellStyle name="20% - uthevingsfarge 3 42 3" xfId="3161" xr:uid="{00000000-0005-0000-0000-0000E02F0000}"/>
    <cellStyle name="20% - uthevingsfarge 3 42 3 2" xfId="38727" xr:uid="{00000000-0005-0000-0000-0000E12F0000}"/>
    <cellStyle name="20% - uthevingsfarge 3 42 3_CC1" xfId="54288" xr:uid="{E34E2062-3CB9-4467-B024-BCB24C8F8127}"/>
    <cellStyle name="20% - uthevingsfarge 3 42 4" xfId="38728" xr:uid="{00000000-0005-0000-0000-0000E22F0000}"/>
    <cellStyle name="20% - uthevingsfarge 3 42 5" xfId="38729" xr:uid="{00000000-0005-0000-0000-0000E32F0000}"/>
    <cellStyle name="20% - uthevingsfarge 3 42 6" xfId="38730" xr:uid="{00000000-0005-0000-0000-0000E42F0000}"/>
    <cellStyle name="20% - uthevingsfarge 3 42 7" xfId="38721" xr:uid="{00000000-0005-0000-0000-0000E52F0000}"/>
    <cellStyle name="20% - uthevingsfarge 3 42_4 manuell" xfId="54289"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3" xr:uid="{00000000-0005-0000-0000-0000EA2F0000}"/>
    <cellStyle name="20% - uthevingsfarge 3 43 2 2_CC1" xfId="54290" xr:uid="{21A36163-DF39-4BCF-B573-B4B416680EE3}"/>
    <cellStyle name="20% - uthevingsfarge 3 43 2 3" xfId="38734" xr:uid="{00000000-0005-0000-0000-0000EB2F0000}"/>
    <cellStyle name="20% - uthevingsfarge 3 43 2 4" xfId="38735" xr:uid="{00000000-0005-0000-0000-0000EC2F0000}"/>
    <cellStyle name="20% - uthevingsfarge 3 43 2 5" xfId="38736" xr:uid="{00000000-0005-0000-0000-0000ED2F0000}"/>
    <cellStyle name="20% - uthevingsfarge 3 43 2 6" xfId="38732" xr:uid="{00000000-0005-0000-0000-0000EE2F0000}"/>
    <cellStyle name="20% - uthevingsfarge 3 43 2_4 manuell" xfId="54291" xr:uid="{BC1B25E7-7DBD-46E5-9C33-64DEDFA10D83}"/>
    <cellStyle name="20% - uthevingsfarge 3 43 3" xfId="3165" xr:uid="{00000000-0005-0000-0000-0000F02F0000}"/>
    <cellStyle name="20% - uthevingsfarge 3 43 3 2" xfId="38737" xr:uid="{00000000-0005-0000-0000-0000F12F0000}"/>
    <cellStyle name="20% - uthevingsfarge 3 43 3_CC1" xfId="54292" xr:uid="{F89CFE70-EFBF-4FED-8047-A2C41E0AFCE1}"/>
    <cellStyle name="20% - uthevingsfarge 3 43 4" xfId="38738" xr:uid="{00000000-0005-0000-0000-0000F22F0000}"/>
    <cellStyle name="20% - uthevingsfarge 3 43 5" xfId="38739" xr:uid="{00000000-0005-0000-0000-0000F32F0000}"/>
    <cellStyle name="20% - uthevingsfarge 3 43 6" xfId="38740" xr:uid="{00000000-0005-0000-0000-0000F42F0000}"/>
    <cellStyle name="20% - uthevingsfarge 3 43 7" xfId="38731" xr:uid="{00000000-0005-0000-0000-0000F52F0000}"/>
    <cellStyle name="20% - uthevingsfarge 3 43_4 manuell" xfId="54293"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3" xr:uid="{00000000-0005-0000-0000-0000FA2F0000}"/>
    <cellStyle name="20% - uthevingsfarge 3 44 2 2_CC1" xfId="54294" xr:uid="{AD9EE92D-6935-4AA4-9A58-B7FAD2E0FA22}"/>
    <cellStyle name="20% - uthevingsfarge 3 44 2 3" xfId="38744" xr:uid="{00000000-0005-0000-0000-0000FB2F0000}"/>
    <cellStyle name="20% - uthevingsfarge 3 44 2 4" xfId="38745" xr:uid="{00000000-0005-0000-0000-0000FC2F0000}"/>
    <cellStyle name="20% - uthevingsfarge 3 44 2 5" xfId="38746" xr:uid="{00000000-0005-0000-0000-0000FD2F0000}"/>
    <cellStyle name="20% - uthevingsfarge 3 44 2 6" xfId="38742" xr:uid="{00000000-0005-0000-0000-0000FE2F0000}"/>
    <cellStyle name="20% - uthevingsfarge 3 44 2_4 manuell" xfId="54295" xr:uid="{B2ACDAF5-0ED1-4BE7-B096-B2974549B69B}"/>
    <cellStyle name="20% - uthevingsfarge 3 44 3" xfId="3169" xr:uid="{00000000-0005-0000-0000-000000300000}"/>
    <cellStyle name="20% - uthevingsfarge 3 44 3 2" xfId="38747" xr:uid="{00000000-0005-0000-0000-000001300000}"/>
    <cellStyle name="20% - uthevingsfarge 3 44 3_CC1" xfId="54296" xr:uid="{A6730C1F-0EF6-4A6F-BB89-FBA6FB29F6AF}"/>
    <cellStyle name="20% - uthevingsfarge 3 44 4" xfId="38748" xr:uid="{00000000-0005-0000-0000-000002300000}"/>
    <cellStyle name="20% - uthevingsfarge 3 44 5" xfId="38749" xr:uid="{00000000-0005-0000-0000-000003300000}"/>
    <cellStyle name="20% - uthevingsfarge 3 44 6" xfId="38750" xr:uid="{00000000-0005-0000-0000-000004300000}"/>
    <cellStyle name="20% - uthevingsfarge 3 44 7" xfId="38741" xr:uid="{00000000-0005-0000-0000-000005300000}"/>
    <cellStyle name="20% - uthevingsfarge 3 44_4 manuell" xfId="54297"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3" xr:uid="{00000000-0005-0000-0000-00000A300000}"/>
    <cellStyle name="20% - uthevingsfarge 3 45 2 2_CC1" xfId="54298" xr:uid="{348928D6-36FC-4876-AE96-95157B26FB06}"/>
    <cellStyle name="20% - uthevingsfarge 3 45 2 3" xfId="38754" xr:uid="{00000000-0005-0000-0000-00000B300000}"/>
    <cellStyle name="20% - uthevingsfarge 3 45 2 4" xfId="38755" xr:uid="{00000000-0005-0000-0000-00000C300000}"/>
    <cellStyle name="20% - uthevingsfarge 3 45 2 5" xfId="38756" xr:uid="{00000000-0005-0000-0000-00000D300000}"/>
    <cellStyle name="20% - uthevingsfarge 3 45 2 6" xfId="38752" xr:uid="{00000000-0005-0000-0000-00000E300000}"/>
    <cellStyle name="20% - uthevingsfarge 3 45 2_4 manuell" xfId="54299" xr:uid="{792022FF-742F-4E4B-8429-23F98A5BD81E}"/>
    <cellStyle name="20% - uthevingsfarge 3 45 3" xfId="3173" xr:uid="{00000000-0005-0000-0000-000010300000}"/>
    <cellStyle name="20% - uthevingsfarge 3 45 3 2" xfId="38757" xr:uid="{00000000-0005-0000-0000-000011300000}"/>
    <cellStyle name="20% - uthevingsfarge 3 45 3_CC1" xfId="54300" xr:uid="{70AF626A-CE8A-4D42-8BD5-DBDD0DD3E0B9}"/>
    <cellStyle name="20% - uthevingsfarge 3 45 4" xfId="38758" xr:uid="{00000000-0005-0000-0000-000012300000}"/>
    <cellStyle name="20% - uthevingsfarge 3 45 5" xfId="38759" xr:uid="{00000000-0005-0000-0000-000013300000}"/>
    <cellStyle name="20% - uthevingsfarge 3 45 6" xfId="38760" xr:uid="{00000000-0005-0000-0000-000014300000}"/>
    <cellStyle name="20% - uthevingsfarge 3 45 7" xfId="38751" xr:uid="{00000000-0005-0000-0000-000015300000}"/>
    <cellStyle name="20% - uthevingsfarge 3 45_4 manuell" xfId="54301"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3" xr:uid="{00000000-0005-0000-0000-00001A300000}"/>
    <cellStyle name="20% - uthevingsfarge 3 46 2 2_CC1" xfId="54302" xr:uid="{4FA3425F-E54F-4671-BD05-22FCF303E35A}"/>
    <cellStyle name="20% - uthevingsfarge 3 46 2 3" xfId="38764" xr:uid="{00000000-0005-0000-0000-00001B300000}"/>
    <cellStyle name="20% - uthevingsfarge 3 46 2 4" xfId="38765" xr:uid="{00000000-0005-0000-0000-00001C300000}"/>
    <cellStyle name="20% - uthevingsfarge 3 46 2 5" xfId="38766" xr:uid="{00000000-0005-0000-0000-00001D300000}"/>
    <cellStyle name="20% - uthevingsfarge 3 46 2 6" xfId="38762" xr:uid="{00000000-0005-0000-0000-00001E300000}"/>
    <cellStyle name="20% - uthevingsfarge 3 46 2_4 manuell" xfId="54303" xr:uid="{62E56069-4AA1-4D54-AE0E-1CC60A3714BB}"/>
    <cellStyle name="20% - uthevingsfarge 3 46 3" xfId="3177" xr:uid="{00000000-0005-0000-0000-000020300000}"/>
    <cellStyle name="20% - uthevingsfarge 3 46 3 2" xfId="38767" xr:uid="{00000000-0005-0000-0000-000021300000}"/>
    <cellStyle name="20% - uthevingsfarge 3 46 3_CC1" xfId="54304" xr:uid="{BACB7454-0BAB-499E-96AF-99CF6EC1904B}"/>
    <cellStyle name="20% - uthevingsfarge 3 46 4" xfId="38768" xr:uid="{00000000-0005-0000-0000-000022300000}"/>
    <cellStyle name="20% - uthevingsfarge 3 46 5" xfId="38769" xr:uid="{00000000-0005-0000-0000-000023300000}"/>
    <cellStyle name="20% - uthevingsfarge 3 46 6" xfId="38770" xr:uid="{00000000-0005-0000-0000-000024300000}"/>
    <cellStyle name="20% - uthevingsfarge 3 46 7" xfId="38761" xr:uid="{00000000-0005-0000-0000-000025300000}"/>
    <cellStyle name="20% - uthevingsfarge 3 46_4 manuell" xfId="54305"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3" xr:uid="{00000000-0005-0000-0000-00002A300000}"/>
    <cellStyle name="20% - uthevingsfarge 3 47 2 2_CC1" xfId="54306" xr:uid="{D3B9A847-30EA-4E6B-A4C8-DB32A526480B}"/>
    <cellStyle name="20% - uthevingsfarge 3 47 2 3" xfId="38774" xr:uid="{00000000-0005-0000-0000-00002B300000}"/>
    <cellStyle name="20% - uthevingsfarge 3 47 2 4" xfId="38775" xr:uid="{00000000-0005-0000-0000-00002C300000}"/>
    <cellStyle name="20% - uthevingsfarge 3 47 2 5" xfId="38776" xr:uid="{00000000-0005-0000-0000-00002D300000}"/>
    <cellStyle name="20% - uthevingsfarge 3 47 2 6" xfId="38772" xr:uid="{00000000-0005-0000-0000-00002E300000}"/>
    <cellStyle name="20% - uthevingsfarge 3 47 2_4 manuell" xfId="54307" xr:uid="{298287D4-99AE-4202-8A89-343EADA6CC64}"/>
    <cellStyle name="20% - uthevingsfarge 3 47 3" xfId="3181" xr:uid="{00000000-0005-0000-0000-000030300000}"/>
    <cellStyle name="20% - uthevingsfarge 3 47 3 2" xfId="38777" xr:uid="{00000000-0005-0000-0000-000031300000}"/>
    <cellStyle name="20% - uthevingsfarge 3 47 3_CC1" xfId="54308" xr:uid="{ACB446B5-F684-44AC-8235-A3B6A290BEA0}"/>
    <cellStyle name="20% - uthevingsfarge 3 47 4" xfId="38778" xr:uid="{00000000-0005-0000-0000-000032300000}"/>
    <cellStyle name="20% - uthevingsfarge 3 47 5" xfId="38779" xr:uid="{00000000-0005-0000-0000-000033300000}"/>
    <cellStyle name="20% - uthevingsfarge 3 47 6" xfId="38780" xr:uid="{00000000-0005-0000-0000-000034300000}"/>
    <cellStyle name="20% - uthevingsfarge 3 47 7" xfId="38771" xr:uid="{00000000-0005-0000-0000-000035300000}"/>
    <cellStyle name="20% - uthevingsfarge 3 47_4 manuell" xfId="54309"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3" xr:uid="{00000000-0005-0000-0000-00003A300000}"/>
    <cellStyle name="20% - uthevingsfarge 3 48 2 2_CC1" xfId="54310" xr:uid="{8FCE5383-6FB2-404F-9487-4A98BD868749}"/>
    <cellStyle name="20% - uthevingsfarge 3 48 2 3" xfId="38784" xr:uid="{00000000-0005-0000-0000-00003B300000}"/>
    <cellStyle name="20% - uthevingsfarge 3 48 2 4" xfId="38785" xr:uid="{00000000-0005-0000-0000-00003C300000}"/>
    <cellStyle name="20% - uthevingsfarge 3 48 2 5" xfId="38786" xr:uid="{00000000-0005-0000-0000-00003D300000}"/>
    <cellStyle name="20% - uthevingsfarge 3 48 2 6" xfId="38782" xr:uid="{00000000-0005-0000-0000-00003E300000}"/>
    <cellStyle name="20% - uthevingsfarge 3 48 2_4 manuell" xfId="54311" xr:uid="{8C8E6648-DB9E-4DEE-A779-4F43A496D67A}"/>
    <cellStyle name="20% - uthevingsfarge 3 48 3" xfId="3185" xr:uid="{00000000-0005-0000-0000-000040300000}"/>
    <cellStyle name="20% - uthevingsfarge 3 48 3 2" xfId="38787" xr:uid="{00000000-0005-0000-0000-000041300000}"/>
    <cellStyle name="20% - uthevingsfarge 3 48 3_CC1" xfId="54312" xr:uid="{F607195C-EF05-4BFB-844F-FF524F169980}"/>
    <cellStyle name="20% - uthevingsfarge 3 48 4" xfId="38788" xr:uid="{00000000-0005-0000-0000-000042300000}"/>
    <cellStyle name="20% - uthevingsfarge 3 48 5" xfId="38789" xr:uid="{00000000-0005-0000-0000-000043300000}"/>
    <cellStyle name="20% - uthevingsfarge 3 48 6" xfId="38790" xr:uid="{00000000-0005-0000-0000-000044300000}"/>
    <cellStyle name="20% - uthevingsfarge 3 48 7" xfId="38781" xr:uid="{00000000-0005-0000-0000-000045300000}"/>
    <cellStyle name="20% - uthevingsfarge 3 48_4 manuell" xfId="54313"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3" xr:uid="{00000000-0005-0000-0000-00004A300000}"/>
    <cellStyle name="20% - uthevingsfarge 3 49 2 2_CC1" xfId="54314" xr:uid="{ED366374-BA37-4695-958C-130950EAF62C}"/>
    <cellStyle name="20% - uthevingsfarge 3 49 2 3" xfId="38794" xr:uid="{00000000-0005-0000-0000-00004B300000}"/>
    <cellStyle name="20% - uthevingsfarge 3 49 2 4" xfId="38795" xr:uid="{00000000-0005-0000-0000-00004C300000}"/>
    <cellStyle name="20% - uthevingsfarge 3 49 2 5" xfId="38796" xr:uid="{00000000-0005-0000-0000-00004D300000}"/>
    <cellStyle name="20% - uthevingsfarge 3 49 2 6" xfId="38792" xr:uid="{00000000-0005-0000-0000-00004E300000}"/>
    <cellStyle name="20% - uthevingsfarge 3 49 2_4 manuell" xfId="54315" xr:uid="{D4A2D804-44EF-4994-A167-F6596EBE6410}"/>
    <cellStyle name="20% - uthevingsfarge 3 49 3" xfId="3189" xr:uid="{00000000-0005-0000-0000-000050300000}"/>
    <cellStyle name="20% - uthevingsfarge 3 49 3 2" xfId="38797" xr:uid="{00000000-0005-0000-0000-000051300000}"/>
    <cellStyle name="20% - uthevingsfarge 3 49 3_CC1" xfId="54316" xr:uid="{51BE8729-F121-460C-A309-1E56B2C7C59D}"/>
    <cellStyle name="20% - uthevingsfarge 3 49 4" xfId="38798" xr:uid="{00000000-0005-0000-0000-000052300000}"/>
    <cellStyle name="20% - uthevingsfarge 3 49 5" xfId="38799" xr:uid="{00000000-0005-0000-0000-000053300000}"/>
    <cellStyle name="20% - uthevingsfarge 3 49 6" xfId="38800" xr:uid="{00000000-0005-0000-0000-000054300000}"/>
    <cellStyle name="20% - uthevingsfarge 3 49 7" xfId="38791" xr:uid="{00000000-0005-0000-0000-000055300000}"/>
    <cellStyle name="20% - uthevingsfarge 3 49_4 manuell" xfId="54317"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3" xr:uid="{00000000-0005-0000-0000-00005A300000}"/>
    <cellStyle name="20% - uthevingsfarge 3 5 2 2 2 2" xfId="44048" xr:uid="{00000000-0005-0000-0000-00005B300000}"/>
    <cellStyle name="20% - uthevingsfarge 3 5 2 2 3" xfId="44049" xr:uid="{00000000-0005-0000-0000-00005C300000}"/>
    <cellStyle name="20% - uthevingsfarge 3 5 2 2_3. Chng in credit spreads" xfId="44050" xr:uid="{00000000-0005-0000-0000-00005D300000}"/>
    <cellStyle name="20% - uthevingsfarge 3 5 2 3" xfId="38804" xr:uid="{00000000-0005-0000-0000-00005E300000}"/>
    <cellStyle name="20% - uthevingsfarge 3 5 2 3 2" xfId="44051" xr:uid="{00000000-0005-0000-0000-00005F300000}"/>
    <cellStyle name="20% - uthevingsfarge 3 5 2 3 2 2" xfId="44052" xr:uid="{00000000-0005-0000-0000-000060300000}"/>
    <cellStyle name="20% - uthevingsfarge 3 5 2 3 3" xfId="44053" xr:uid="{00000000-0005-0000-0000-000061300000}"/>
    <cellStyle name="20% - uthevingsfarge 3 5 2 3_3. Chng in credit spreads" xfId="44054" xr:uid="{00000000-0005-0000-0000-000062300000}"/>
    <cellStyle name="20% - uthevingsfarge 3 5 2 4" xfId="38805" xr:uid="{00000000-0005-0000-0000-000063300000}"/>
    <cellStyle name="20% - uthevingsfarge 3 5 2 4 2" xfId="44055" xr:uid="{00000000-0005-0000-0000-000064300000}"/>
    <cellStyle name="20% - uthevingsfarge 3 5 2 5" xfId="38806" xr:uid="{00000000-0005-0000-0000-000065300000}"/>
    <cellStyle name="20% - uthevingsfarge 3 5 2 6" xfId="38802" xr:uid="{00000000-0005-0000-0000-000066300000}"/>
    <cellStyle name="20% - uthevingsfarge 3 5 2_3. Chng in credit spreads" xfId="44056" xr:uid="{00000000-0005-0000-0000-000067300000}"/>
    <cellStyle name="20% - uthevingsfarge 3 5 3" xfId="3193" xr:uid="{00000000-0005-0000-0000-000068300000}"/>
    <cellStyle name="20% - uthevingsfarge 3 5 3 2" xfId="14868" xr:uid="{00000000-0005-0000-0000-000069300000}"/>
    <cellStyle name="20% - uthevingsfarge 3 5 3 2 2" xfId="44057" xr:uid="{00000000-0005-0000-0000-00006A300000}"/>
    <cellStyle name="20% - uthevingsfarge 3 5 3 3" xfId="38807" xr:uid="{00000000-0005-0000-0000-00006B300000}"/>
    <cellStyle name="20% - uthevingsfarge 3 5 3_3. Chng in credit spreads" xfId="44058" xr:uid="{00000000-0005-0000-0000-00006C300000}"/>
    <cellStyle name="20% - uthevingsfarge 3 5 4" xfId="14869" xr:uid="{00000000-0005-0000-0000-00006D300000}"/>
    <cellStyle name="20% - uthevingsfarge 3 5 4 2" xfId="38808" xr:uid="{00000000-0005-0000-0000-00006E300000}"/>
    <cellStyle name="20% - uthevingsfarge 3 5 4 2 2" xfId="44059" xr:uid="{00000000-0005-0000-0000-00006F300000}"/>
    <cellStyle name="20% - uthevingsfarge 3 5 4 3" xfId="44060" xr:uid="{00000000-0005-0000-0000-000070300000}"/>
    <cellStyle name="20% - uthevingsfarge 3 5 4_3. Chng in credit spreads" xfId="44061" xr:uid="{00000000-0005-0000-0000-000071300000}"/>
    <cellStyle name="20% - uthevingsfarge 3 5 5" xfId="14870" xr:uid="{00000000-0005-0000-0000-000072300000}"/>
    <cellStyle name="20% - uthevingsfarge 3 5 5 2" xfId="38809" xr:uid="{00000000-0005-0000-0000-000073300000}"/>
    <cellStyle name="20% - uthevingsfarge 3 5 6" xfId="38810" xr:uid="{00000000-0005-0000-0000-000074300000}"/>
    <cellStyle name="20% - uthevingsfarge 3 5 7" xfId="38801" xr:uid="{00000000-0005-0000-0000-000075300000}"/>
    <cellStyle name="20% - uthevingsfarge 3 5 8" xfId="44062" xr:uid="{00000000-0005-0000-0000-000076300000}"/>
    <cellStyle name="20% - uthevingsfarge 3 5 9" xfId="44063" xr:uid="{00000000-0005-0000-0000-000077300000}"/>
    <cellStyle name="20% - uthevingsfarge 3 5_3. Chng in credit spreads" xfId="44064"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3" xr:uid="{00000000-0005-0000-0000-00007C300000}"/>
    <cellStyle name="20% - uthevingsfarge 3 50 2 2_CC1" xfId="54318" xr:uid="{0C140689-940A-41E6-B887-35E1E3F9DE08}"/>
    <cellStyle name="20% - uthevingsfarge 3 50 2 3" xfId="38814" xr:uid="{00000000-0005-0000-0000-00007D300000}"/>
    <cellStyle name="20% - uthevingsfarge 3 50 2 4" xfId="38815" xr:uid="{00000000-0005-0000-0000-00007E300000}"/>
    <cellStyle name="20% - uthevingsfarge 3 50 2 5" xfId="38816" xr:uid="{00000000-0005-0000-0000-00007F300000}"/>
    <cellStyle name="20% - uthevingsfarge 3 50 2 6" xfId="38812" xr:uid="{00000000-0005-0000-0000-000080300000}"/>
    <cellStyle name="20% - uthevingsfarge 3 50 2_4 manuell" xfId="54319" xr:uid="{A7C0A8AE-4822-4039-982D-ACDDF3DB5D5F}"/>
    <cellStyle name="20% - uthevingsfarge 3 50 3" xfId="3197" xr:uid="{00000000-0005-0000-0000-000082300000}"/>
    <cellStyle name="20% - uthevingsfarge 3 50 3 2" xfId="38817" xr:uid="{00000000-0005-0000-0000-000083300000}"/>
    <cellStyle name="20% - uthevingsfarge 3 50 3_CC1" xfId="54320" xr:uid="{687C9986-DAE1-4332-B5E4-6438DC1F7BC5}"/>
    <cellStyle name="20% - uthevingsfarge 3 50 4" xfId="38818" xr:uid="{00000000-0005-0000-0000-000084300000}"/>
    <cellStyle name="20% - uthevingsfarge 3 50 5" xfId="38819" xr:uid="{00000000-0005-0000-0000-000085300000}"/>
    <cellStyle name="20% - uthevingsfarge 3 50 6" xfId="38820" xr:uid="{00000000-0005-0000-0000-000086300000}"/>
    <cellStyle name="20% - uthevingsfarge 3 50 7" xfId="38811" xr:uid="{00000000-0005-0000-0000-000087300000}"/>
    <cellStyle name="20% - uthevingsfarge 3 50_4 manuell" xfId="54321"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3" xr:uid="{00000000-0005-0000-0000-00008C300000}"/>
    <cellStyle name="20% - uthevingsfarge 3 51 2 2_CC1" xfId="54322" xr:uid="{2C09EF42-6CA5-4F84-837E-1780367BEBE0}"/>
    <cellStyle name="20% - uthevingsfarge 3 51 2 3" xfId="38824" xr:uid="{00000000-0005-0000-0000-00008D300000}"/>
    <cellStyle name="20% - uthevingsfarge 3 51 2 4" xfId="38825" xr:uid="{00000000-0005-0000-0000-00008E300000}"/>
    <cellStyle name="20% - uthevingsfarge 3 51 2 5" xfId="38826" xr:uid="{00000000-0005-0000-0000-00008F300000}"/>
    <cellStyle name="20% - uthevingsfarge 3 51 2 6" xfId="38822" xr:uid="{00000000-0005-0000-0000-000090300000}"/>
    <cellStyle name="20% - uthevingsfarge 3 51 2_4 manuell" xfId="54323" xr:uid="{32A6B40B-2CDE-4972-A341-35FC6A223CF9}"/>
    <cellStyle name="20% - uthevingsfarge 3 51 3" xfId="3201" xr:uid="{00000000-0005-0000-0000-000092300000}"/>
    <cellStyle name="20% - uthevingsfarge 3 51 3 2" xfId="38827" xr:uid="{00000000-0005-0000-0000-000093300000}"/>
    <cellStyle name="20% - uthevingsfarge 3 51 3_CC1" xfId="54324" xr:uid="{10631DB0-7EF9-4A4E-AAE5-9367AE7814EB}"/>
    <cellStyle name="20% - uthevingsfarge 3 51 4" xfId="38828" xr:uid="{00000000-0005-0000-0000-000094300000}"/>
    <cellStyle name="20% - uthevingsfarge 3 51 5" xfId="38829" xr:uid="{00000000-0005-0000-0000-000095300000}"/>
    <cellStyle name="20% - uthevingsfarge 3 51 6" xfId="38830" xr:uid="{00000000-0005-0000-0000-000096300000}"/>
    <cellStyle name="20% - uthevingsfarge 3 51 7" xfId="38821" xr:uid="{00000000-0005-0000-0000-000097300000}"/>
    <cellStyle name="20% - uthevingsfarge 3 51_4 manuell" xfId="54325"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3" xr:uid="{00000000-0005-0000-0000-00009C300000}"/>
    <cellStyle name="20% - uthevingsfarge 3 52 2 2_CC1" xfId="54326" xr:uid="{1F17A4B2-F1F6-4C48-A981-4D8F5100290E}"/>
    <cellStyle name="20% - uthevingsfarge 3 52 2 3" xfId="38834" xr:uid="{00000000-0005-0000-0000-00009D300000}"/>
    <cellStyle name="20% - uthevingsfarge 3 52 2 4" xfId="38835" xr:uid="{00000000-0005-0000-0000-00009E300000}"/>
    <cellStyle name="20% - uthevingsfarge 3 52 2 5" xfId="38836" xr:uid="{00000000-0005-0000-0000-00009F300000}"/>
    <cellStyle name="20% - uthevingsfarge 3 52 2 6" xfId="38832" xr:uid="{00000000-0005-0000-0000-0000A0300000}"/>
    <cellStyle name="20% - uthevingsfarge 3 52 2_4 manuell" xfId="54327" xr:uid="{779BCBEA-42E2-4FB9-82B1-68E1C1EBA72A}"/>
    <cellStyle name="20% - uthevingsfarge 3 52 3" xfId="3205" xr:uid="{00000000-0005-0000-0000-0000A2300000}"/>
    <cellStyle name="20% - uthevingsfarge 3 52 3 2" xfId="38837" xr:uid="{00000000-0005-0000-0000-0000A3300000}"/>
    <cellStyle name="20% - uthevingsfarge 3 52 3_CC1" xfId="54328" xr:uid="{1EB50B99-DD5A-4251-8ECA-F4250565BFCD}"/>
    <cellStyle name="20% - uthevingsfarge 3 52 4" xfId="38838" xr:uid="{00000000-0005-0000-0000-0000A4300000}"/>
    <cellStyle name="20% - uthevingsfarge 3 52 5" xfId="38839" xr:uid="{00000000-0005-0000-0000-0000A5300000}"/>
    <cellStyle name="20% - uthevingsfarge 3 52 6" xfId="38840" xr:uid="{00000000-0005-0000-0000-0000A6300000}"/>
    <cellStyle name="20% - uthevingsfarge 3 52 7" xfId="38831" xr:uid="{00000000-0005-0000-0000-0000A7300000}"/>
    <cellStyle name="20% - uthevingsfarge 3 52_4 manuell" xfId="54329"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3" xr:uid="{00000000-0005-0000-0000-0000AC300000}"/>
    <cellStyle name="20% - uthevingsfarge 3 53 2 2_CC1" xfId="54330" xr:uid="{D2EF15E6-70FF-4095-8C5A-EDDD1FF6DD85}"/>
    <cellStyle name="20% - uthevingsfarge 3 53 2 3" xfId="38844" xr:uid="{00000000-0005-0000-0000-0000AD300000}"/>
    <cellStyle name="20% - uthevingsfarge 3 53 2 4" xfId="38845" xr:uid="{00000000-0005-0000-0000-0000AE300000}"/>
    <cellStyle name="20% - uthevingsfarge 3 53 2 5" xfId="38846" xr:uid="{00000000-0005-0000-0000-0000AF300000}"/>
    <cellStyle name="20% - uthevingsfarge 3 53 2 6" xfId="38842" xr:uid="{00000000-0005-0000-0000-0000B0300000}"/>
    <cellStyle name="20% - uthevingsfarge 3 53 2_4 manuell" xfId="54331" xr:uid="{ED2B0E39-9DB1-4AA5-A748-62121CEBC532}"/>
    <cellStyle name="20% - uthevingsfarge 3 53 3" xfId="3209" xr:uid="{00000000-0005-0000-0000-0000B2300000}"/>
    <cellStyle name="20% - uthevingsfarge 3 53 3 2" xfId="38847" xr:uid="{00000000-0005-0000-0000-0000B3300000}"/>
    <cellStyle name="20% - uthevingsfarge 3 53 3_CC1" xfId="54332" xr:uid="{9FADBBB3-2202-4D05-9722-E75B3F5516EE}"/>
    <cellStyle name="20% - uthevingsfarge 3 53 4" xfId="38848" xr:uid="{00000000-0005-0000-0000-0000B4300000}"/>
    <cellStyle name="20% - uthevingsfarge 3 53 5" xfId="38849" xr:uid="{00000000-0005-0000-0000-0000B5300000}"/>
    <cellStyle name="20% - uthevingsfarge 3 53 6" xfId="38850" xr:uid="{00000000-0005-0000-0000-0000B6300000}"/>
    <cellStyle name="20% - uthevingsfarge 3 53 7" xfId="38841" xr:uid="{00000000-0005-0000-0000-0000B7300000}"/>
    <cellStyle name="20% - uthevingsfarge 3 53_4 manuell" xfId="54333"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3" xr:uid="{00000000-0005-0000-0000-0000BC300000}"/>
    <cellStyle name="20% - uthevingsfarge 3 54 2 2_CC1" xfId="54334" xr:uid="{7FB4129A-B4CE-4F79-A3B2-4C979DA7E3A4}"/>
    <cellStyle name="20% - uthevingsfarge 3 54 2 3" xfId="38854" xr:uid="{00000000-0005-0000-0000-0000BD300000}"/>
    <cellStyle name="20% - uthevingsfarge 3 54 2 4" xfId="38855" xr:uid="{00000000-0005-0000-0000-0000BE300000}"/>
    <cellStyle name="20% - uthevingsfarge 3 54 2 5" xfId="38856" xr:uid="{00000000-0005-0000-0000-0000BF300000}"/>
    <cellStyle name="20% - uthevingsfarge 3 54 2 6" xfId="38852" xr:uid="{00000000-0005-0000-0000-0000C0300000}"/>
    <cellStyle name="20% - uthevingsfarge 3 54 2_4 manuell" xfId="54335" xr:uid="{278B5F84-A079-4F08-9E18-76B815205D85}"/>
    <cellStyle name="20% - uthevingsfarge 3 54 3" xfId="3213" xr:uid="{00000000-0005-0000-0000-0000C2300000}"/>
    <cellStyle name="20% - uthevingsfarge 3 54 3 2" xfId="38857" xr:uid="{00000000-0005-0000-0000-0000C3300000}"/>
    <cellStyle name="20% - uthevingsfarge 3 54 3_CC1" xfId="54336" xr:uid="{01D7CAEE-4A36-4B0B-8888-5C66F3F442A9}"/>
    <cellStyle name="20% - uthevingsfarge 3 54 4" xfId="38858" xr:uid="{00000000-0005-0000-0000-0000C4300000}"/>
    <cellStyle name="20% - uthevingsfarge 3 54 5" xfId="38859" xr:uid="{00000000-0005-0000-0000-0000C5300000}"/>
    <cellStyle name="20% - uthevingsfarge 3 54 6" xfId="38860" xr:uid="{00000000-0005-0000-0000-0000C6300000}"/>
    <cellStyle name="20% - uthevingsfarge 3 54 7" xfId="38851" xr:uid="{00000000-0005-0000-0000-0000C7300000}"/>
    <cellStyle name="20% - uthevingsfarge 3 54_4 manuell" xfId="54337"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3" xr:uid="{00000000-0005-0000-0000-0000CC300000}"/>
    <cellStyle name="20% - uthevingsfarge 3 55 2 2_CC1" xfId="54338" xr:uid="{C881D77D-1DB1-420C-B0E3-E5CBC7F20B53}"/>
    <cellStyle name="20% - uthevingsfarge 3 55 2 3" xfId="38864" xr:uid="{00000000-0005-0000-0000-0000CD300000}"/>
    <cellStyle name="20% - uthevingsfarge 3 55 2 4" xfId="38865" xr:uid="{00000000-0005-0000-0000-0000CE300000}"/>
    <cellStyle name="20% - uthevingsfarge 3 55 2 5" xfId="38866" xr:uid="{00000000-0005-0000-0000-0000CF300000}"/>
    <cellStyle name="20% - uthevingsfarge 3 55 2 6" xfId="38862" xr:uid="{00000000-0005-0000-0000-0000D0300000}"/>
    <cellStyle name="20% - uthevingsfarge 3 55 2_4 manuell" xfId="54339" xr:uid="{22544995-8FB4-4822-8EC4-C358F0B87643}"/>
    <cellStyle name="20% - uthevingsfarge 3 55 3" xfId="3217" xr:uid="{00000000-0005-0000-0000-0000D2300000}"/>
    <cellStyle name="20% - uthevingsfarge 3 55 3 2" xfId="38867" xr:uid="{00000000-0005-0000-0000-0000D3300000}"/>
    <cellStyle name="20% - uthevingsfarge 3 55 3_CC1" xfId="54340" xr:uid="{43467FC7-1C6B-42CB-9EEE-6D9BC56ED3DE}"/>
    <cellStyle name="20% - uthevingsfarge 3 55 4" xfId="38868" xr:uid="{00000000-0005-0000-0000-0000D4300000}"/>
    <cellStyle name="20% - uthevingsfarge 3 55 5" xfId="38869" xr:uid="{00000000-0005-0000-0000-0000D5300000}"/>
    <cellStyle name="20% - uthevingsfarge 3 55 6" xfId="38870" xr:uid="{00000000-0005-0000-0000-0000D6300000}"/>
    <cellStyle name="20% - uthevingsfarge 3 55 7" xfId="38861" xr:uid="{00000000-0005-0000-0000-0000D7300000}"/>
    <cellStyle name="20% - uthevingsfarge 3 55_4 manuell" xfId="54341"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3" xr:uid="{00000000-0005-0000-0000-0000DC300000}"/>
    <cellStyle name="20% - uthevingsfarge 3 56 2 2_CC1" xfId="54342" xr:uid="{FECDB715-C16F-4BF4-B407-EEFD7FB3757C}"/>
    <cellStyle name="20% - uthevingsfarge 3 56 2 3" xfId="38874" xr:uid="{00000000-0005-0000-0000-0000DD300000}"/>
    <cellStyle name="20% - uthevingsfarge 3 56 2 4" xfId="38875" xr:uid="{00000000-0005-0000-0000-0000DE300000}"/>
    <cellStyle name="20% - uthevingsfarge 3 56 2 5" xfId="38876" xr:uid="{00000000-0005-0000-0000-0000DF300000}"/>
    <cellStyle name="20% - uthevingsfarge 3 56 2 6" xfId="38872" xr:uid="{00000000-0005-0000-0000-0000E0300000}"/>
    <cellStyle name="20% - uthevingsfarge 3 56 2_4 manuell" xfId="54343" xr:uid="{8E7A0A38-D9F1-429C-AA07-32EA230472C0}"/>
    <cellStyle name="20% - uthevingsfarge 3 56 3" xfId="3221" xr:uid="{00000000-0005-0000-0000-0000E2300000}"/>
    <cellStyle name="20% - uthevingsfarge 3 56 3 2" xfId="38877" xr:uid="{00000000-0005-0000-0000-0000E3300000}"/>
    <cellStyle name="20% - uthevingsfarge 3 56 3_CC1" xfId="54344" xr:uid="{10A3DA55-4BBA-4EE0-A91C-A18480F0C892}"/>
    <cellStyle name="20% - uthevingsfarge 3 56 4" xfId="38878" xr:uid="{00000000-0005-0000-0000-0000E4300000}"/>
    <cellStyle name="20% - uthevingsfarge 3 56 5" xfId="38879" xr:uid="{00000000-0005-0000-0000-0000E5300000}"/>
    <cellStyle name="20% - uthevingsfarge 3 56 6" xfId="38880" xr:uid="{00000000-0005-0000-0000-0000E6300000}"/>
    <cellStyle name="20% - uthevingsfarge 3 56 7" xfId="38871" xr:uid="{00000000-0005-0000-0000-0000E7300000}"/>
    <cellStyle name="20% - uthevingsfarge 3 56_4 manuell" xfId="54345"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3" xr:uid="{00000000-0005-0000-0000-0000EC300000}"/>
    <cellStyle name="20% - uthevingsfarge 3 57 2 2_CC1" xfId="54346" xr:uid="{21ADE14E-BAD2-4C9D-8E9B-914ED6E83BEA}"/>
    <cellStyle name="20% - uthevingsfarge 3 57 2 3" xfId="38884" xr:uid="{00000000-0005-0000-0000-0000ED300000}"/>
    <cellStyle name="20% - uthevingsfarge 3 57 2 4" xfId="38885" xr:uid="{00000000-0005-0000-0000-0000EE300000}"/>
    <cellStyle name="20% - uthevingsfarge 3 57 2 5" xfId="38886" xr:uid="{00000000-0005-0000-0000-0000EF300000}"/>
    <cellStyle name="20% - uthevingsfarge 3 57 2 6" xfId="38882" xr:uid="{00000000-0005-0000-0000-0000F0300000}"/>
    <cellStyle name="20% - uthevingsfarge 3 57 2_4 manuell" xfId="54347" xr:uid="{8778CA29-0FED-42CE-862B-477909379BFD}"/>
    <cellStyle name="20% - uthevingsfarge 3 57 3" xfId="3225" xr:uid="{00000000-0005-0000-0000-0000F2300000}"/>
    <cellStyle name="20% - uthevingsfarge 3 57 3 2" xfId="38887" xr:uid="{00000000-0005-0000-0000-0000F3300000}"/>
    <cellStyle name="20% - uthevingsfarge 3 57 3_CC1" xfId="54348" xr:uid="{C526CCC5-4B87-4A67-A160-CF097DCEAFB2}"/>
    <cellStyle name="20% - uthevingsfarge 3 57 4" xfId="38888" xr:uid="{00000000-0005-0000-0000-0000F4300000}"/>
    <cellStyle name="20% - uthevingsfarge 3 57 5" xfId="38889" xr:uid="{00000000-0005-0000-0000-0000F5300000}"/>
    <cellStyle name="20% - uthevingsfarge 3 57 6" xfId="38890" xr:uid="{00000000-0005-0000-0000-0000F6300000}"/>
    <cellStyle name="20% - uthevingsfarge 3 57 7" xfId="38881" xr:uid="{00000000-0005-0000-0000-0000F7300000}"/>
    <cellStyle name="20% - uthevingsfarge 3 57_4 manuell" xfId="54349"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3" xr:uid="{00000000-0005-0000-0000-0000FC300000}"/>
    <cellStyle name="20% - uthevingsfarge 3 58 2 2_CC1" xfId="54350" xr:uid="{6B97B7FB-03D7-4397-B7EA-73262622781E}"/>
    <cellStyle name="20% - uthevingsfarge 3 58 2 3" xfId="38894" xr:uid="{00000000-0005-0000-0000-0000FD300000}"/>
    <cellStyle name="20% - uthevingsfarge 3 58 2 4" xfId="38895" xr:uid="{00000000-0005-0000-0000-0000FE300000}"/>
    <cellStyle name="20% - uthevingsfarge 3 58 2 5" xfId="38896" xr:uid="{00000000-0005-0000-0000-0000FF300000}"/>
    <cellStyle name="20% - uthevingsfarge 3 58 2 6" xfId="38892" xr:uid="{00000000-0005-0000-0000-000000310000}"/>
    <cellStyle name="20% - uthevingsfarge 3 58 2_4 manuell" xfId="54351" xr:uid="{6FB40FEE-CB98-41EF-8D91-7B2155F8F8B6}"/>
    <cellStyle name="20% - uthevingsfarge 3 58 3" xfId="3229" xr:uid="{00000000-0005-0000-0000-000002310000}"/>
    <cellStyle name="20% - uthevingsfarge 3 58 3 2" xfId="38897" xr:uid="{00000000-0005-0000-0000-000003310000}"/>
    <cellStyle name="20% - uthevingsfarge 3 58 3_CC1" xfId="54352" xr:uid="{A2580F32-A6B8-4BD0-8C33-B1CBD5983AF2}"/>
    <cellStyle name="20% - uthevingsfarge 3 58 4" xfId="38898" xr:uid="{00000000-0005-0000-0000-000004310000}"/>
    <cellStyle name="20% - uthevingsfarge 3 58 5" xfId="38899" xr:uid="{00000000-0005-0000-0000-000005310000}"/>
    <cellStyle name="20% - uthevingsfarge 3 58 6" xfId="38900" xr:uid="{00000000-0005-0000-0000-000006310000}"/>
    <cellStyle name="20% - uthevingsfarge 3 58 7" xfId="38891" xr:uid="{00000000-0005-0000-0000-000007310000}"/>
    <cellStyle name="20% - uthevingsfarge 3 58_4 manuell" xfId="54353"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3" xr:uid="{00000000-0005-0000-0000-00000C310000}"/>
    <cellStyle name="20% - uthevingsfarge 3 59 2 2_CC1" xfId="54354" xr:uid="{DA614232-FF28-4CE9-9686-39B8900A1E7C}"/>
    <cellStyle name="20% - uthevingsfarge 3 59 2 3" xfId="38904" xr:uid="{00000000-0005-0000-0000-00000D310000}"/>
    <cellStyle name="20% - uthevingsfarge 3 59 2 4" xfId="38905" xr:uid="{00000000-0005-0000-0000-00000E310000}"/>
    <cellStyle name="20% - uthevingsfarge 3 59 2 5" xfId="38906" xr:uid="{00000000-0005-0000-0000-00000F310000}"/>
    <cellStyle name="20% - uthevingsfarge 3 59 2 6" xfId="38902" xr:uid="{00000000-0005-0000-0000-000010310000}"/>
    <cellStyle name="20% - uthevingsfarge 3 59 2_4 manuell" xfId="54355" xr:uid="{B2317853-44C8-4EC7-805E-68B59C345CA5}"/>
    <cellStyle name="20% - uthevingsfarge 3 59 3" xfId="3233" xr:uid="{00000000-0005-0000-0000-000012310000}"/>
    <cellStyle name="20% - uthevingsfarge 3 59 3 2" xfId="38907" xr:uid="{00000000-0005-0000-0000-000013310000}"/>
    <cellStyle name="20% - uthevingsfarge 3 59 3_CC1" xfId="54356" xr:uid="{EB9A8CA5-0F64-4D9A-B807-3989019F3C0D}"/>
    <cellStyle name="20% - uthevingsfarge 3 59 4" xfId="38908" xr:uid="{00000000-0005-0000-0000-000014310000}"/>
    <cellStyle name="20% - uthevingsfarge 3 59 5" xfId="38909" xr:uid="{00000000-0005-0000-0000-000015310000}"/>
    <cellStyle name="20% - uthevingsfarge 3 59 6" xfId="38910" xr:uid="{00000000-0005-0000-0000-000016310000}"/>
    <cellStyle name="20% - uthevingsfarge 3 59 7" xfId="38901" xr:uid="{00000000-0005-0000-0000-000017310000}"/>
    <cellStyle name="20% - uthevingsfarge 3 59_4 manuell" xfId="54357"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3" xr:uid="{00000000-0005-0000-0000-00001C310000}"/>
    <cellStyle name="20% - uthevingsfarge 3 6 2 2_CC1" xfId="54358" xr:uid="{D8250A8F-9971-4268-8943-3B0720350F9D}"/>
    <cellStyle name="20% - uthevingsfarge 3 6 2 3" xfId="38914" xr:uid="{00000000-0005-0000-0000-00001D310000}"/>
    <cellStyle name="20% - uthevingsfarge 3 6 2 4" xfId="38915" xr:uid="{00000000-0005-0000-0000-00001E310000}"/>
    <cellStyle name="20% - uthevingsfarge 3 6 2 5" xfId="38916" xr:uid="{00000000-0005-0000-0000-00001F310000}"/>
    <cellStyle name="20% - uthevingsfarge 3 6 2 6" xfId="38912" xr:uid="{00000000-0005-0000-0000-000020310000}"/>
    <cellStyle name="20% - uthevingsfarge 3 6 2_3. Chng in credit spreads" xfId="44065" xr:uid="{00000000-0005-0000-0000-000021310000}"/>
    <cellStyle name="20% - uthevingsfarge 3 6 3" xfId="3237" xr:uid="{00000000-0005-0000-0000-000022310000}"/>
    <cellStyle name="20% - uthevingsfarge 3 6 3 2" xfId="14871" xr:uid="{00000000-0005-0000-0000-000023310000}"/>
    <cellStyle name="20% - uthevingsfarge 3 6 3 2 2" xfId="44066" xr:uid="{00000000-0005-0000-0000-000024310000}"/>
    <cellStyle name="20% - uthevingsfarge 3 6 3 3" xfId="38917" xr:uid="{00000000-0005-0000-0000-000025310000}"/>
    <cellStyle name="20% - uthevingsfarge 3 6 3_3. Chng in credit spreads" xfId="44067" xr:uid="{00000000-0005-0000-0000-000026310000}"/>
    <cellStyle name="20% - uthevingsfarge 3 6 4" xfId="14872" xr:uid="{00000000-0005-0000-0000-000027310000}"/>
    <cellStyle name="20% - uthevingsfarge 3 6 4 2" xfId="38918" xr:uid="{00000000-0005-0000-0000-000028310000}"/>
    <cellStyle name="20% - uthevingsfarge 3 6 5" xfId="14873" xr:uid="{00000000-0005-0000-0000-000029310000}"/>
    <cellStyle name="20% - uthevingsfarge 3 6 5 2" xfId="38919" xr:uid="{00000000-0005-0000-0000-00002A310000}"/>
    <cellStyle name="20% - uthevingsfarge 3 6 6" xfId="38920" xr:uid="{00000000-0005-0000-0000-00002B310000}"/>
    <cellStyle name="20% - uthevingsfarge 3 6 7" xfId="38911" xr:uid="{00000000-0005-0000-0000-00002C310000}"/>
    <cellStyle name="20% - uthevingsfarge 3 6 8" xfId="44068" xr:uid="{00000000-0005-0000-0000-00002D310000}"/>
    <cellStyle name="20% - uthevingsfarge 3 6 9" xfId="44069" xr:uid="{00000000-0005-0000-0000-00002E310000}"/>
    <cellStyle name="20% - uthevingsfarge 3 6_3. Chng in credit spreads" xfId="44070" xr:uid="{00000000-0005-0000-0000-00002F310000}"/>
    <cellStyle name="20% - uthevingsfarge 3 60" xfId="14874" xr:uid="{00000000-0005-0000-0000-000030310000}"/>
    <cellStyle name="20% - uthevingsfarge 3 60 2" xfId="14875" xr:uid="{00000000-0005-0000-0000-000031310000}"/>
    <cellStyle name="20% - uthevingsfarge 3 60 2 2" xfId="36609" xr:uid="{00000000-0005-0000-0000-000032310000}"/>
    <cellStyle name="20% - uthevingsfarge 3 60 3" xfId="14876" xr:uid="{00000000-0005-0000-0000-000033310000}"/>
    <cellStyle name="20% - uthevingsfarge 3 60 4" xfId="36373"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30" xr:uid="{00000000-0005-0000-0000-000038310000}"/>
    <cellStyle name="20% - uthevingsfarge 3 61 3" xfId="14880" xr:uid="{00000000-0005-0000-0000-000039310000}"/>
    <cellStyle name="20% - uthevingsfarge 3 61 4" xfId="36399"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20" xr:uid="{00000000-0005-0000-0000-00003E310000}"/>
    <cellStyle name="20% - uthevingsfarge 3 62 3" xfId="36386" xr:uid="{00000000-0005-0000-0000-00003F310000}"/>
    <cellStyle name="20% - uthevingsfarge 3 62_AVA DVA EL" xfId="14884" xr:uid="{00000000-0005-0000-0000-000040310000}"/>
    <cellStyle name="20% - uthevingsfarge 3 63" xfId="14885" xr:uid="{00000000-0005-0000-0000-000041310000}"/>
    <cellStyle name="20% - uthevingsfarge 3 63 2" xfId="36583" xr:uid="{00000000-0005-0000-0000-000042310000}"/>
    <cellStyle name="20% - uthevingsfarge 3 64" xfId="14886" xr:uid="{00000000-0005-0000-0000-000043310000}"/>
    <cellStyle name="20% - uthevingsfarge 3 64 2" xfId="36662" xr:uid="{00000000-0005-0000-0000-000044310000}"/>
    <cellStyle name="20% - uthevingsfarge 3 65" xfId="14887" xr:uid="{00000000-0005-0000-0000-000045310000}"/>
    <cellStyle name="20% - uthevingsfarge 3 65 2" xfId="36553" xr:uid="{00000000-0005-0000-0000-000046310000}"/>
    <cellStyle name="20% - uthevingsfarge 3 66" xfId="14888" xr:uid="{00000000-0005-0000-0000-000047310000}"/>
    <cellStyle name="20% - uthevingsfarge 3 66 2" xfId="36648" xr:uid="{00000000-0005-0000-0000-000048310000}"/>
    <cellStyle name="20% - uthevingsfarge 3 67" xfId="36524" xr:uid="{00000000-0005-0000-0000-000049310000}"/>
    <cellStyle name="20% - uthevingsfarge 3 68" xfId="44071" xr:uid="{00000000-0005-0000-0000-00004A310000}"/>
    <cellStyle name="20% - uthevingsfarge 3 69" xfId="44072"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3" xr:uid="{00000000-0005-0000-0000-00004F310000}"/>
    <cellStyle name="20% - uthevingsfarge 3 7 2 2_CC1" xfId="54359" xr:uid="{3CDAF850-7D1C-423E-A6A6-067039B4BFF8}"/>
    <cellStyle name="20% - uthevingsfarge 3 7 2 3" xfId="38924" xr:uid="{00000000-0005-0000-0000-000050310000}"/>
    <cellStyle name="20% - uthevingsfarge 3 7 2 4" xfId="38925" xr:uid="{00000000-0005-0000-0000-000051310000}"/>
    <cellStyle name="20% - uthevingsfarge 3 7 2 5" xfId="38926" xr:uid="{00000000-0005-0000-0000-000052310000}"/>
    <cellStyle name="20% - uthevingsfarge 3 7 2 6" xfId="38922" xr:uid="{00000000-0005-0000-0000-000053310000}"/>
    <cellStyle name="20% - uthevingsfarge 3 7 2_4 manuell" xfId="54360" xr:uid="{207A6E94-0A43-4DC5-B864-AB6490CEE42E}"/>
    <cellStyle name="20% - uthevingsfarge 3 7 3" xfId="3241" xr:uid="{00000000-0005-0000-0000-000055310000}"/>
    <cellStyle name="20% - uthevingsfarge 3 7 3 2" xfId="14889" xr:uid="{00000000-0005-0000-0000-000056310000}"/>
    <cellStyle name="20% - uthevingsfarge 3 7 3 3" xfId="38927" xr:uid="{00000000-0005-0000-0000-000057310000}"/>
    <cellStyle name="20% - uthevingsfarge 3 7 3_AVA DVA EL" xfId="14890" xr:uid="{00000000-0005-0000-0000-000058310000}"/>
    <cellStyle name="20% - uthevingsfarge 3 7 4" xfId="14891" xr:uid="{00000000-0005-0000-0000-000059310000}"/>
    <cellStyle name="20% - uthevingsfarge 3 7 4 2" xfId="38928" xr:uid="{00000000-0005-0000-0000-00005A310000}"/>
    <cellStyle name="20% - uthevingsfarge 3 7 5" xfId="14892" xr:uid="{00000000-0005-0000-0000-00005B310000}"/>
    <cellStyle name="20% - uthevingsfarge 3 7 5 2" xfId="38929" xr:uid="{00000000-0005-0000-0000-00005C310000}"/>
    <cellStyle name="20% - uthevingsfarge 3 7 6" xfId="38930" xr:uid="{00000000-0005-0000-0000-00005D310000}"/>
    <cellStyle name="20% - uthevingsfarge 3 7 7" xfId="38921" xr:uid="{00000000-0005-0000-0000-00005E310000}"/>
    <cellStyle name="20% - uthevingsfarge 3 7 8" xfId="44073" xr:uid="{00000000-0005-0000-0000-00005F310000}"/>
    <cellStyle name="20% - uthevingsfarge 3 7_3. Chng in credit spreads" xfId="44074" xr:uid="{00000000-0005-0000-0000-000060310000}"/>
    <cellStyle name="20% - uthevingsfarge 3 70" xfId="44075" xr:uid="{00000000-0005-0000-0000-000061310000}"/>
    <cellStyle name="20% - uthevingsfarge 3 71" xfId="44076" xr:uid="{00000000-0005-0000-0000-000062310000}"/>
    <cellStyle name="20% - uthevingsfarge 3 72" xfId="44077" xr:uid="{00000000-0005-0000-0000-000063310000}"/>
    <cellStyle name="20% - uthevingsfarge 3 73" xfId="44078" xr:uid="{00000000-0005-0000-0000-000064310000}"/>
    <cellStyle name="20% - uthevingsfarge 3 74" xfId="44079"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3" xr:uid="{00000000-0005-0000-0000-000069310000}"/>
    <cellStyle name="20% - uthevingsfarge 3 8 2 2_CC1" xfId="54361" xr:uid="{5B5613CF-9E0D-4B3D-9B72-85C8037CBC08}"/>
    <cellStyle name="20% - uthevingsfarge 3 8 2 3" xfId="38934" xr:uid="{00000000-0005-0000-0000-00006A310000}"/>
    <cellStyle name="20% - uthevingsfarge 3 8 2 4" xfId="38935" xr:uid="{00000000-0005-0000-0000-00006B310000}"/>
    <cellStyle name="20% - uthevingsfarge 3 8 2 5" xfId="38936" xr:uid="{00000000-0005-0000-0000-00006C310000}"/>
    <cellStyle name="20% - uthevingsfarge 3 8 2 6" xfId="38932" xr:uid="{00000000-0005-0000-0000-00006D310000}"/>
    <cellStyle name="20% - uthevingsfarge 3 8 2_4 manuell" xfId="54362" xr:uid="{5A1FB4A2-2B10-4617-95CC-B1E9E966DFA5}"/>
    <cellStyle name="20% - uthevingsfarge 3 8 3" xfId="3245" xr:uid="{00000000-0005-0000-0000-00006F310000}"/>
    <cellStyle name="20% - uthevingsfarge 3 8 3 2" xfId="38937" xr:uid="{00000000-0005-0000-0000-000070310000}"/>
    <cellStyle name="20% - uthevingsfarge 3 8 3_CC1" xfId="54363" xr:uid="{9FFC6C97-3984-4AA2-B4C3-A896CE2446B0}"/>
    <cellStyle name="20% - uthevingsfarge 3 8 4" xfId="38938" xr:uid="{00000000-0005-0000-0000-000071310000}"/>
    <cellStyle name="20% - uthevingsfarge 3 8 5" xfId="38939" xr:uid="{00000000-0005-0000-0000-000072310000}"/>
    <cellStyle name="20% - uthevingsfarge 3 8 6" xfId="38940" xr:uid="{00000000-0005-0000-0000-000073310000}"/>
    <cellStyle name="20% - uthevingsfarge 3 8 7" xfId="38931" xr:uid="{00000000-0005-0000-0000-000074310000}"/>
    <cellStyle name="20% - uthevingsfarge 3 8_3. Chng in credit spreads" xfId="44080"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3" xr:uid="{00000000-0005-0000-0000-000079310000}"/>
    <cellStyle name="20% - uthevingsfarge 3 9 2 2_CC1" xfId="54364" xr:uid="{CA5DD537-8138-41D3-B336-B46F4D3C199F}"/>
    <cellStyle name="20% - uthevingsfarge 3 9 2 3" xfId="38944" xr:uid="{00000000-0005-0000-0000-00007A310000}"/>
    <cellStyle name="20% - uthevingsfarge 3 9 2 4" xfId="38945" xr:uid="{00000000-0005-0000-0000-00007B310000}"/>
    <cellStyle name="20% - uthevingsfarge 3 9 2 5" xfId="38946" xr:uid="{00000000-0005-0000-0000-00007C310000}"/>
    <cellStyle name="20% - uthevingsfarge 3 9 2 6" xfId="38942" xr:uid="{00000000-0005-0000-0000-00007D310000}"/>
    <cellStyle name="20% - uthevingsfarge 3 9 2_4 manuell" xfId="54365" xr:uid="{3240F1C0-FAE4-4A01-807F-F0A11D024C9F}"/>
    <cellStyle name="20% - uthevingsfarge 3 9 3" xfId="3249" xr:uid="{00000000-0005-0000-0000-00007F310000}"/>
    <cellStyle name="20% - uthevingsfarge 3 9 3 2" xfId="38947" xr:uid="{00000000-0005-0000-0000-000080310000}"/>
    <cellStyle name="20% - uthevingsfarge 3 9 3_CC1" xfId="54366" xr:uid="{D4B382A1-1F7E-4AFF-9286-42EF61A5EBFF}"/>
    <cellStyle name="20% - uthevingsfarge 3 9 4" xfId="38948" xr:uid="{00000000-0005-0000-0000-000081310000}"/>
    <cellStyle name="20% - uthevingsfarge 3 9 5" xfId="38949" xr:uid="{00000000-0005-0000-0000-000082310000}"/>
    <cellStyle name="20% - uthevingsfarge 3 9 6" xfId="38950" xr:uid="{00000000-0005-0000-0000-000083310000}"/>
    <cellStyle name="20% - uthevingsfarge 3 9 7" xfId="38941" xr:uid="{00000000-0005-0000-0000-000084310000}"/>
    <cellStyle name="20% - uthevingsfarge 3 9_4 manuell" xfId="54367" xr:uid="{707AC325-0D63-4DB8-96C8-F511049FBB11}"/>
    <cellStyle name="20% - uthevingsfarge 3_4 manuell" xfId="54368" xr:uid="{4288EA5C-FCF8-4AD8-836E-1C5E02503BEC}"/>
    <cellStyle name="20% - uthevingsfarge 4" xfId="36248"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3" xr:uid="{00000000-0005-0000-0000-00008B310000}"/>
    <cellStyle name="20% - uthevingsfarge 4 10 2 2_CC1" xfId="54369" xr:uid="{DEBA41D3-335D-4B5F-ACA2-A835B68DA144}"/>
    <cellStyle name="20% - uthevingsfarge 4 10 2 3" xfId="38954" xr:uid="{00000000-0005-0000-0000-00008C310000}"/>
    <cellStyle name="20% - uthevingsfarge 4 10 2 4" xfId="38955" xr:uid="{00000000-0005-0000-0000-00008D310000}"/>
    <cellStyle name="20% - uthevingsfarge 4 10 2 5" xfId="38956" xr:uid="{00000000-0005-0000-0000-00008E310000}"/>
    <cellStyle name="20% - uthevingsfarge 4 10 2 6" xfId="38952" xr:uid="{00000000-0005-0000-0000-00008F310000}"/>
    <cellStyle name="20% - uthevingsfarge 4 10 2_4 manuell" xfId="54370" xr:uid="{85511C05-44AA-4DDB-B3D1-6A9B89010DC1}"/>
    <cellStyle name="20% - uthevingsfarge 4 10 3" xfId="3253" xr:uid="{00000000-0005-0000-0000-000091310000}"/>
    <cellStyle name="20% - uthevingsfarge 4 10 3 2" xfId="38957" xr:uid="{00000000-0005-0000-0000-000092310000}"/>
    <cellStyle name="20% - uthevingsfarge 4 10 3_CC1" xfId="54371" xr:uid="{111360E6-5228-4DED-B11A-1D90AF4BDC37}"/>
    <cellStyle name="20% - uthevingsfarge 4 10 4" xfId="38958" xr:uid="{00000000-0005-0000-0000-000093310000}"/>
    <cellStyle name="20% - uthevingsfarge 4 10 5" xfId="38959" xr:uid="{00000000-0005-0000-0000-000094310000}"/>
    <cellStyle name="20% - uthevingsfarge 4 10 6" xfId="38960" xr:uid="{00000000-0005-0000-0000-000095310000}"/>
    <cellStyle name="20% - uthevingsfarge 4 10 7" xfId="38951" xr:uid="{00000000-0005-0000-0000-000096310000}"/>
    <cellStyle name="20% - uthevingsfarge 4 10_4 manuell" xfId="54372"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3" xr:uid="{00000000-0005-0000-0000-00009B310000}"/>
    <cellStyle name="20% - uthevingsfarge 4 11 2 2_CC1" xfId="54373" xr:uid="{D8D5195F-1FD4-421F-8FD8-BEF501E177EB}"/>
    <cellStyle name="20% - uthevingsfarge 4 11 2 3" xfId="38964" xr:uid="{00000000-0005-0000-0000-00009C310000}"/>
    <cellStyle name="20% - uthevingsfarge 4 11 2 4" xfId="38965" xr:uid="{00000000-0005-0000-0000-00009D310000}"/>
    <cellStyle name="20% - uthevingsfarge 4 11 2 5" xfId="38966" xr:uid="{00000000-0005-0000-0000-00009E310000}"/>
    <cellStyle name="20% - uthevingsfarge 4 11 2 6" xfId="38962" xr:uid="{00000000-0005-0000-0000-00009F310000}"/>
    <cellStyle name="20% - uthevingsfarge 4 11 2_4 manuell" xfId="54374" xr:uid="{3F05AD16-AA54-49E0-8113-DC87ABF49A8E}"/>
    <cellStyle name="20% - uthevingsfarge 4 11 3" xfId="3257" xr:uid="{00000000-0005-0000-0000-0000A1310000}"/>
    <cellStyle name="20% - uthevingsfarge 4 11 3 2" xfId="38967" xr:uid="{00000000-0005-0000-0000-0000A2310000}"/>
    <cellStyle name="20% - uthevingsfarge 4 11 3_CC1" xfId="54375" xr:uid="{9E725916-FFEC-4E55-A94A-39EEDB49434B}"/>
    <cellStyle name="20% - uthevingsfarge 4 11 4" xfId="38968" xr:uid="{00000000-0005-0000-0000-0000A3310000}"/>
    <cellStyle name="20% - uthevingsfarge 4 11 5" xfId="38969" xr:uid="{00000000-0005-0000-0000-0000A4310000}"/>
    <cellStyle name="20% - uthevingsfarge 4 11 6" xfId="38970" xr:uid="{00000000-0005-0000-0000-0000A5310000}"/>
    <cellStyle name="20% - uthevingsfarge 4 11 7" xfId="38961" xr:uid="{00000000-0005-0000-0000-0000A6310000}"/>
    <cellStyle name="20% - uthevingsfarge 4 11_4 manuell" xfId="54376"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3" xr:uid="{00000000-0005-0000-0000-0000AB310000}"/>
    <cellStyle name="20% - uthevingsfarge 4 12 2 2_CC1" xfId="54377" xr:uid="{699811D8-419E-4C1B-8A96-C75CC58BA67B}"/>
    <cellStyle name="20% - uthevingsfarge 4 12 2 3" xfId="38974" xr:uid="{00000000-0005-0000-0000-0000AC310000}"/>
    <cellStyle name="20% - uthevingsfarge 4 12 2 4" xfId="38975" xr:uid="{00000000-0005-0000-0000-0000AD310000}"/>
    <cellStyle name="20% - uthevingsfarge 4 12 2 5" xfId="38976" xr:uid="{00000000-0005-0000-0000-0000AE310000}"/>
    <cellStyle name="20% - uthevingsfarge 4 12 2 6" xfId="38972" xr:uid="{00000000-0005-0000-0000-0000AF310000}"/>
    <cellStyle name="20% - uthevingsfarge 4 12 2_4 manuell" xfId="54378" xr:uid="{E5C582ED-ACBB-4B12-8524-C71BBC0FD82E}"/>
    <cellStyle name="20% - uthevingsfarge 4 12 3" xfId="3261" xr:uid="{00000000-0005-0000-0000-0000B1310000}"/>
    <cellStyle name="20% - uthevingsfarge 4 12 3 2" xfId="38977" xr:uid="{00000000-0005-0000-0000-0000B2310000}"/>
    <cellStyle name="20% - uthevingsfarge 4 12 3_CC1" xfId="54379" xr:uid="{1B8AB2C0-E85C-4FFA-B090-924148DB075C}"/>
    <cellStyle name="20% - uthevingsfarge 4 12 4" xfId="38978" xr:uid="{00000000-0005-0000-0000-0000B3310000}"/>
    <cellStyle name="20% - uthevingsfarge 4 12 5" xfId="38979" xr:uid="{00000000-0005-0000-0000-0000B4310000}"/>
    <cellStyle name="20% - uthevingsfarge 4 12 6" xfId="38980" xr:uid="{00000000-0005-0000-0000-0000B5310000}"/>
    <cellStyle name="20% - uthevingsfarge 4 12 7" xfId="38971" xr:uid="{00000000-0005-0000-0000-0000B6310000}"/>
    <cellStyle name="20% - uthevingsfarge 4 12_4 manuell" xfId="54380"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3" xr:uid="{00000000-0005-0000-0000-0000BB310000}"/>
    <cellStyle name="20% - uthevingsfarge 4 13 2 2_CC1" xfId="54381" xr:uid="{1AB78ECA-E212-4EDF-99E5-9B99388FB35D}"/>
    <cellStyle name="20% - uthevingsfarge 4 13 2 3" xfId="38984" xr:uid="{00000000-0005-0000-0000-0000BC310000}"/>
    <cellStyle name="20% - uthevingsfarge 4 13 2 4" xfId="38985" xr:uid="{00000000-0005-0000-0000-0000BD310000}"/>
    <cellStyle name="20% - uthevingsfarge 4 13 2 5" xfId="38986" xr:uid="{00000000-0005-0000-0000-0000BE310000}"/>
    <cellStyle name="20% - uthevingsfarge 4 13 2 6" xfId="38982" xr:uid="{00000000-0005-0000-0000-0000BF310000}"/>
    <cellStyle name="20% - uthevingsfarge 4 13 2_4 manuell" xfId="54382" xr:uid="{B1998CB7-8431-4D93-BBD9-CF72801677B5}"/>
    <cellStyle name="20% - uthevingsfarge 4 13 3" xfId="3265" xr:uid="{00000000-0005-0000-0000-0000C1310000}"/>
    <cellStyle name="20% - uthevingsfarge 4 13 3 2" xfId="38987" xr:uid="{00000000-0005-0000-0000-0000C2310000}"/>
    <cellStyle name="20% - uthevingsfarge 4 13 3_CC1" xfId="54383" xr:uid="{568FC01A-9CE0-45F8-BA5F-31DE75924BAA}"/>
    <cellStyle name="20% - uthevingsfarge 4 13 4" xfId="38988" xr:uid="{00000000-0005-0000-0000-0000C3310000}"/>
    <cellStyle name="20% - uthevingsfarge 4 13 5" xfId="38989" xr:uid="{00000000-0005-0000-0000-0000C4310000}"/>
    <cellStyle name="20% - uthevingsfarge 4 13 6" xfId="38990" xr:uid="{00000000-0005-0000-0000-0000C5310000}"/>
    <cellStyle name="20% - uthevingsfarge 4 13 7" xfId="38981" xr:uid="{00000000-0005-0000-0000-0000C6310000}"/>
    <cellStyle name="20% - uthevingsfarge 4 13_4 manuell" xfId="54384"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3" xr:uid="{00000000-0005-0000-0000-0000CB310000}"/>
    <cellStyle name="20% - uthevingsfarge 4 14 2 2_CC1" xfId="54385" xr:uid="{5EE532EB-9D41-45D8-9C4D-D8F11E2C6939}"/>
    <cellStyle name="20% - uthevingsfarge 4 14 2 3" xfId="38994" xr:uid="{00000000-0005-0000-0000-0000CC310000}"/>
    <cellStyle name="20% - uthevingsfarge 4 14 2 4" xfId="38995" xr:uid="{00000000-0005-0000-0000-0000CD310000}"/>
    <cellStyle name="20% - uthevingsfarge 4 14 2 5" xfId="38996" xr:uid="{00000000-0005-0000-0000-0000CE310000}"/>
    <cellStyle name="20% - uthevingsfarge 4 14 2 6" xfId="38992" xr:uid="{00000000-0005-0000-0000-0000CF310000}"/>
    <cellStyle name="20% - uthevingsfarge 4 14 2_4 manuell" xfId="54386" xr:uid="{98AF729D-38C5-4070-8DE0-DD78FA800513}"/>
    <cellStyle name="20% - uthevingsfarge 4 14 3" xfId="3269" xr:uid="{00000000-0005-0000-0000-0000D1310000}"/>
    <cellStyle name="20% - uthevingsfarge 4 14 3 2" xfId="38997" xr:uid="{00000000-0005-0000-0000-0000D2310000}"/>
    <cellStyle name="20% - uthevingsfarge 4 14 3_CC1" xfId="54387" xr:uid="{E7596FE8-17ED-4820-A60B-00B277061D81}"/>
    <cellStyle name="20% - uthevingsfarge 4 14 4" xfId="38998" xr:uid="{00000000-0005-0000-0000-0000D3310000}"/>
    <cellStyle name="20% - uthevingsfarge 4 14 5" xfId="38999" xr:uid="{00000000-0005-0000-0000-0000D4310000}"/>
    <cellStyle name="20% - uthevingsfarge 4 14 6" xfId="39000" xr:uid="{00000000-0005-0000-0000-0000D5310000}"/>
    <cellStyle name="20% - uthevingsfarge 4 14 7" xfId="38991" xr:uid="{00000000-0005-0000-0000-0000D6310000}"/>
    <cellStyle name="20% - uthevingsfarge 4 14_4 manuell" xfId="54388"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3" xr:uid="{00000000-0005-0000-0000-0000DB310000}"/>
    <cellStyle name="20% - uthevingsfarge 4 15 2 2_CC1" xfId="54389" xr:uid="{695D4CDE-9B87-4278-A015-76B2AB0C9A56}"/>
    <cellStyle name="20% - uthevingsfarge 4 15 2 3" xfId="39004" xr:uid="{00000000-0005-0000-0000-0000DC310000}"/>
    <cellStyle name="20% - uthevingsfarge 4 15 2 4" xfId="39005" xr:uid="{00000000-0005-0000-0000-0000DD310000}"/>
    <cellStyle name="20% - uthevingsfarge 4 15 2 5" xfId="39006" xr:uid="{00000000-0005-0000-0000-0000DE310000}"/>
    <cellStyle name="20% - uthevingsfarge 4 15 2 6" xfId="39002" xr:uid="{00000000-0005-0000-0000-0000DF310000}"/>
    <cellStyle name="20% - uthevingsfarge 4 15 2_4 manuell" xfId="54390" xr:uid="{A6DBCBE8-C975-4B04-AD79-B4692F17328B}"/>
    <cellStyle name="20% - uthevingsfarge 4 15 3" xfId="3273" xr:uid="{00000000-0005-0000-0000-0000E1310000}"/>
    <cellStyle name="20% - uthevingsfarge 4 15 3 2" xfId="39007" xr:uid="{00000000-0005-0000-0000-0000E2310000}"/>
    <cellStyle name="20% - uthevingsfarge 4 15 3_CC1" xfId="54391" xr:uid="{C98476A0-1E3E-4624-961E-A41FBA81BB26}"/>
    <cellStyle name="20% - uthevingsfarge 4 15 4" xfId="39008" xr:uid="{00000000-0005-0000-0000-0000E3310000}"/>
    <cellStyle name="20% - uthevingsfarge 4 15 5" xfId="39009" xr:uid="{00000000-0005-0000-0000-0000E4310000}"/>
    <cellStyle name="20% - uthevingsfarge 4 15 6" xfId="39010" xr:uid="{00000000-0005-0000-0000-0000E5310000}"/>
    <cellStyle name="20% - uthevingsfarge 4 15 7" xfId="39001" xr:uid="{00000000-0005-0000-0000-0000E6310000}"/>
    <cellStyle name="20% - uthevingsfarge 4 15_4 manuell" xfId="54392"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3" xr:uid="{00000000-0005-0000-0000-0000EB310000}"/>
    <cellStyle name="20% - uthevingsfarge 4 16 2 2_CC1" xfId="54393" xr:uid="{0AF2B209-F48D-44FC-BECE-C146BE48814C}"/>
    <cellStyle name="20% - uthevingsfarge 4 16 2 3" xfId="39014" xr:uid="{00000000-0005-0000-0000-0000EC310000}"/>
    <cellStyle name="20% - uthevingsfarge 4 16 2 4" xfId="39015" xr:uid="{00000000-0005-0000-0000-0000ED310000}"/>
    <cellStyle name="20% - uthevingsfarge 4 16 2 5" xfId="39016" xr:uid="{00000000-0005-0000-0000-0000EE310000}"/>
    <cellStyle name="20% - uthevingsfarge 4 16 2 6" xfId="39012" xr:uid="{00000000-0005-0000-0000-0000EF310000}"/>
    <cellStyle name="20% - uthevingsfarge 4 16 2_4 manuell" xfId="54394" xr:uid="{FE6C69FB-509A-4E6B-8939-0749B1175BD9}"/>
    <cellStyle name="20% - uthevingsfarge 4 16 3" xfId="3277" xr:uid="{00000000-0005-0000-0000-0000F1310000}"/>
    <cellStyle name="20% - uthevingsfarge 4 16 3 2" xfId="39017" xr:uid="{00000000-0005-0000-0000-0000F2310000}"/>
    <cellStyle name="20% - uthevingsfarge 4 16 3_CC1" xfId="54395" xr:uid="{6F6C4409-0933-41E3-90A5-2CD63E9BFA47}"/>
    <cellStyle name="20% - uthevingsfarge 4 16 4" xfId="39018" xr:uid="{00000000-0005-0000-0000-0000F3310000}"/>
    <cellStyle name="20% - uthevingsfarge 4 16 5" xfId="39019" xr:uid="{00000000-0005-0000-0000-0000F4310000}"/>
    <cellStyle name="20% - uthevingsfarge 4 16 6" xfId="39020" xr:uid="{00000000-0005-0000-0000-0000F5310000}"/>
    <cellStyle name="20% - uthevingsfarge 4 16 7" xfId="39011" xr:uid="{00000000-0005-0000-0000-0000F6310000}"/>
    <cellStyle name="20% - uthevingsfarge 4 16_4 manuell" xfId="54396"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3" xr:uid="{00000000-0005-0000-0000-0000FB310000}"/>
    <cellStyle name="20% - uthevingsfarge 4 17 2 2_CC1" xfId="54397" xr:uid="{9069E227-0304-4C38-91FD-D287DBF86C66}"/>
    <cellStyle name="20% - uthevingsfarge 4 17 2 3" xfId="39024" xr:uid="{00000000-0005-0000-0000-0000FC310000}"/>
    <cellStyle name="20% - uthevingsfarge 4 17 2 4" xfId="39025" xr:uid="{00000000-0005-0000-0000-0000FD310000}"/>
    <cellStyle name="20% - uthevingsfarge 4 17 2 5" xfId="39026" xr:uid="{00000000-0005-0000-0000-0000FE310000}"/>
    <cellStyle name="20% - uthevingsfarge 4 17 2 6" xfId="39022" xr:uid="{00000000-0005-0000-0000-0000FF310000}"/>
    <cellStyle name="20% - uthevingsfarge 4 17 2_4 manuell" xfId="54398" xr:uid="{BFF0DD30-76DD-4F75-9AE4-3E8BE8190918}"/>
    <cellStyle name="20% - uthevingsfarge 4 17 3" xfId="3281" xr:uid="{00000000-0005-0000-0000-000001320000}"/>
    <cellStyle name="20% - uthevingsfarge 4 17 3 2" xfId="39027" xr:uid="{00000000-0005-0000-0000-000002320000}"/>
    <cellStyle name="20% - uthevingsfarge 4 17 3_CC1" xfId="54399" xr:uid="{53C6F186-52E0-43D8-ACFB-974B7D4BC24C}"/>
    <cellStyle name="20% - uthevingsfarge 4 17 4" xfId="39028" xr:uid="{00000000-0005-0000-0000-000003320000}"/>
    <cellStyle name="20% - uthevingsfarge 4 17 5" xfId="39029" xr:uid="{00000000-0005-0000-0000-000004320000}"/>
    <cellStyle name="20% - uthevingsfarge 4 17 6" xfId="39030" xr:uid="{00000000-0005-0000-0000-000005320000}"/>
    <cellStyle name="20% - uthevingsfarge 4 17 7" xfId="39021" xr:uid="{00000000-0005-0000-0000-000006320000}"/>
    <cellStyle name="20% - uthevingsfarge 4 17_4 manuell" xfId="54400"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3" xr:uid="{00000000-0005-0000-0000-00000B320000}"/>
    <cellStyle name="20% - uthevingsfarge 4 18 2 2_CC1" xfId="54401" xr:uid="{4C8769E6-589F-47AB-BC71-7D3633DE8505}"/>
    <cellStyle name="20% - uthevingsfarge 4 18 2 3" xfId="39034" xr:uid="{00000000-0005-0000-0000-00000C320000}"/>
    <cellStyle name="20% - uthevingsfarge 4 18 2 4" xfId="39035" xr:uid="{00000000-0005-0000-0000-00000D320000}"/>
    <cellStyle name="20% - uthevingsfarge 4 18 2 5" xfId="39036" xr:uid="{00000000-0005-0000-0000-00000E320000}"/>
    <cellStyle name="20% - uthevingsfarge 4 18 2 6" xfId="39032" xr:uid="{00000000-0005-0000-0000-00000F320000}"/>
    <cellStyle name="20% - uthevingsfarge 4 18 2_4 manuell" xfId="54402" xr:uid="{CA37B982-C2CA-4BA3-A294-AFF183B97AB3}"/>
    <cellStyle name="20% - uthevingsfarge 4 18 3" xfId="3285" xr:uid="{00000000-0005-0000-0000-000011320000}"/>
    <cellStyle name="20% - uthevingsfarge 4 18 3 2" xfId="39037" xr:uid="{00000000-0005-0000-0000-000012320000}"/>
    <cellStyle name="20% - uthevingsfarge 4 18 3_CC1" xfId="54403" xr:uid="{7FC02CE7-E944-45B0-85A7-65728D3C6D7B}"/>
    <cellStyle name="20% - uthevingsfarge 4 18 4" xfId="39038" xr:uid="{00000000-0005-0000-0000-000013320000}"/>
    <cellStyle name="20% - uthevingsfarge 4 18 5" xfId="39039" xr:uid="{00000000-0005-0000-0000-000014320000}"/>
    <cellStyle name="20% - uthevingsfarge 4 18 6" xfId="39040" xr:uid="{00000000-0005-0000-0000-000015320000}"/>
    <cellStyle name="20% - uthevingsfarge 4 18 7" xfId="39031" xr:uid="{00000000-0005-0000-0000-000016320000}"/>
    <cellStyle name="20% - uthevingsfarge 4 18_4 manuell" xfId="54404"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3" xr:uid="{00000000-0005-0000-0000-00001B320000}"/>
    <cellStyle name="20% - uthevingsfarge 4 19 2 2_CC1" xfId="54405" xr:uid="{2801B793-F5F3-4349-A264-574CA12AC177}"/>
    <cellStyle name="20% - uthevingsfarge 4 19 2 3" xfId="39044" xr:uid="{00000000-0005-0000-0000-00001C320000}"/>
    <cellStyle name="20% - uthevingsfarge 4 19 2 4" xfId="39045" xr:uid="{00000000-0005-0000-0000-00001D320000}"/>
    <cellStyle name="20% - uthevingsfarge 4 19 2 5" xfId="39046" xr:uid="{00000000-0005-0000-0000-00001E320000}"/>
    <cellStyle name="20% - uthevingsfarge 4 19 2 6" xfId="39042" xr:uid="{00000000-0005-0000-0000-00001F320000}"/>
    <cellStyle name="20% - uthevingsfarge 4 19 2_4 manuell" xfId="54406" xr:uid="{AE6652F3-54A7-4CFE-A415-57FCA2FB27AF}"/>
    <cellStyle name="20% - uthevingsfarge 4 19 3" xfId="3289" xr:uid="{00000000-0005-0000-0000-000021320000}"/>
    <cellStyle name="20% - uthevingsfarge 4 19 3 2" xfId="39047" xr:uid="{00000000-0005-0000-0000-000022320000}"/>
    <cellStyle name="20% - uthevingsfarge 4 19 3_CC1" xfId="54407" xr:uid="{33F9B350-FAFA-4766-8345-63AB04286499}"/>
    <cellStyle name="20% - uthevingsfarge 4 19 4" xfId="39048" xr:uid="{00000000-0005-0000-0000-000023320000}"/>
    <cellStyle name="20% - uthevingsfarge 4 19 5" xfId="39049" xr:uid="{00000000-0005-0000-0000-000024320000}"/>
    <cellStyle name="20% - uthevingsfarge 4 19 6" xfId="39050" xr:uid="{00000000-0005-0000-0000-000025320000}"/>
    <cellStyle name="20% - uthevingsfarge 4 19 7" xfId="39041" xr:uid="{00000000-0005-0000-0000-000026320000}"/>
    <cellStyle name="20% - uthevingsfarge 4 19_4 manuell" xfId="54408"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1" xr:uid="{00000000-0005-0000-0000-00002F320000}"/>
    <cellStyle name="20% - uthevingsfarge 4 2 14" xfId="44082" xr:uid="{00000000-0005-0000-0000-000030320000}"/>
    <cellStyle name="20% - uthevingsfarge 4 2 15" xfId="44083" xr:uid="{00000000-0005-0000-0000-000031320000}"/>
    <cellStyle name="20% - uthevingsfarge 4 2 16" xfId="44084" xr:uid="{00000000-0005-0000-0000-000032320000}"/>
    <cellStyle name="20% - uthevingsfarge 4 2 2" xfId="3291" xr:uid="{00000000-0005-0000-0000-000033320000}"/>
    <cellStyle name="20% - uthevingsfarge 4 2 2 10" xfId="44085" xr:uid="{00000000-0005-0000-0000-000034320000}"/>
    <cellStyle name="20% - uthevingsfarge 4 2 2 11" xfId="44086" xr:uid="{00000000-0005-0000-0000-000035320000}"/>
    <cellStyle name="20% - uthevingsfarge 4 2 2 2" xfId="3292" xr:uid="{00000000-0005-0000-0000-000036320000}"/>
    <cellStyle name="20% - uthevingsfarge 4 2 2 2 10" xfId="44087" xr:uid="{00000000-0005-0000-0000-000037320000}"/>
    <cellStyle name="20% - uthevingsfarge 4 2 2 2 2" xfId="14899" xr:uid="{00000000-0005-0000-0000-000038320000}"/>
    <cellStyle name="20% - uthevingsfarge 4 2 2 2 2 2" xfId="14900" xr:uid="{00000000-0005-0000-0000-000039320000}"/>
    <cellStyle name="20% - uthevingsfarge 4 2 2 2 2 2 2" xfId="44088" xr:uid="{00000000-0005-0000-0000-00003A320000}"/>
    <cellStyle name="20% - uthevingsfarge 4 2 2 2 2 2 2 2" xfId="44089" xr:uid="{00000000-0005-0000-0000-00003B320000}"/>
    <cellStyle name="20% - uthevingsfarge 4 2 2 2 2 2 3" xfId="44090" xr:uid="{00000000-0005-0000-0000-00003C320000}"/>
    <cellStyle name="20% - uthevingsfarge 4 2 2 2 2 2_3. Chng in credit spreads" xfId="44091" xr:uid="{00000000-0005-0000-0000-00003D320000}"/>
    <cellStyle name="20% - uthevingsfarge 4 2 2 2 2 3" xfId="14901" xr:uid="{00000000-0005-0000-0000-00003E320000}"/>
    <cellStyle name="20% - uthevingsfarge 4 2 2 2 2 3 2" xfId="44092" xr:uid="{00000000-0005-0000-0000-00003F320000}"/>
    <cellStyle name="20% - uthevingsfarge 4 2 2 2 2 4" xfId="44093" xr:uid="{00000000-0005-0000-0000-000040320000}"/>
    <cellStyle name="20% - uthevingsfarge 4 2 2 2 2 5" xfId="44094" xr:uid="{00000000-0005-0000-0000-000041320000}"/>
    <cellStyle name="20% - uthevingsfarge 4 2 2 2 2 6" xfId="44095" xr:uid="{00000000-0005-0000-0000-000042320000}"/>
    <cellStyle name="20% - uthevingsfarge 4 2 2 2 2_3. Chng in credit spreads" xfId="44096" xr:uid="{00000000-0005-0000-0000-000043320000}"/>
    <cellStyle name="20% - uthevingsfarge 4 2 2 2 3" xfId="14902" xr:uid="{00000000-0005-0000-0000-000044320000}"/>
    <cellStyle name="20% - uthevingsfarge 4 2 2 2 3 2" xfId="14903" xr:uid="{00000000-0005-0000-0000-000045320000}"/>
    <cellStyle name="20% - uthevingsfarge 4 2 2 2 3 2 2" xfId="44097" xr:uid="{00000000-0005-0000-0000-000046320000}"/>
    <cellStyle name="20% - uthevingsfarge 4 2 2 2 3 2 2 2" xfId="44098" xr:uid="{00000000-0005-0000-0000-000047320000}"/>
    <cellStyle name="20% - uthevingsfarge 4 2 2 2 3 2 3" xfId="44099" xr:uid="{00000000-0005-0000-0000-000048320000}"/>
    <cellStyle name="20% - uthevingsfarge 4 2 2 2 3 2_3. Chng in credit spreads" xfId="44100" xr:uid="{00000000-0005-0000-0000-000049320000}"/>
    <cellStyle name="20% - uthevingsfarge 4 2 2 2 3 3" xfId="14904" xr:uid="{00000000-0005-0000-0000-00004A320000}"/>
    <cellStyle name="20% - uthevingsfarge 4 2 2 2 3 3 2" xfId="44101" xr:uid="{00000000-0005-0000-0000-00004B320000}"/>
    <cellStyle name="20% - uthevingsfarge 4 2 2 2 3 4" xfId="44102" xr:uid="{00000000-0005-0000-0000-00004C320000}"/>
    <cellStyle name="20% - uthevingsfarge 4 2 2 2 3 5" xfId="44103" xr:uid="{00000000-0005-0000-0000-00004D320000}"/>
    <cellStyle name="20% - uthevingsfarge 4 2 2 2 3 6" xfId="44104" xr:uid="{00000000-0005-0000-0000-00004E320000}"/>
    <cellStyle name="20% - uthevingsfarge 4 2 2 2 3_3. Chng in credit spreads" xfId="44105" xr:uid="{00000000-0005-0000-0000-00004F320000}"/>
    <cellStyle name="20% - uthevingsfarge 4 2 2 2 4" xfId="14905" xr:uid="{00000000-0005-0000-0000-000050320000}"/>
    <cellStyle name="20% - uthevingsfarge 4 2 2 2 4 2" xfId="14906" xr:uid="{00000000-0005-0000-0000-000051320000}"/>
    <cellStyle name="20% - uthevingsfarge 4 2 2 2 4 2 2" xfId="44106" xr:uid="{00000000-0005-0000-0000-000052320000}"/>
    <cellStyle name="20% - uthevingsfarge 4 2 2 2 4 3" xfId="14907" xr:uid="{00000000-0005-0000-0000-000053320000}"/>
    <cellStyle name="20% - uthevingsfarge 4 2 2 2 4 4" xfId="44107" xr:uid="{00000000-0005-0000-0000-000054320000}"/>
    <cellStyle name="20% - uthevingsfarge 4 2 2 2 4 5" xfId="44108" xr:uid="{00000000-0005-0000-0000-000055320000}"/>
    <cellStyle name="20% - uthevingsfarge 4 2 2 2 4 6" xfId="44109" xr:uid="{00000000-0005-0000-0000-000056320000}"/>
    <cellStyle name="20% - uthevingsfarge 4 2 2 2 4_3. Chng in credit spreads" xfId="44110" xr:uid="{00000000-0005-0000-0000-000057320000}"/>
    <cellStyle name="20% - uthevingsfarge 4 2 2 2 5" xfId="14908" xr:uid="{00000000-0005-0000-0000-000058320000}"/>
    <cellStyle name="20% - uthevingsfarge 4 2 2 2 5 2" xfId="14909" xr:uid="{00000000-0005-0000-0000-000059320000}"/>
    <cellStyle name="20% - uthevingsfarge 4 2 2 2 5 2 2" xfId="44111" xr:uid="{00000000-0005-0000-0000-00005A320000}"/>
    <cellStyle name="20% - uthevingsfarge 4 2 2 2 5 3" xfId="14910" xr:uid="{00000000-0005-0000-0000-00005B320000}"/>
    <cellStyle name="20% - uthevingsfarge 4 2 2 2 5 4" xfId="44112" xr:uid="{00000000-0005-0000-0000-00005C320000}"/>
    <cellStyle name="20% - uthevingsfarge 4 2 2 2 5 5" xfId="44113" xr:uid="{00000000-0005-0000-0000-00005D320000}"/>
    <cellStyle name="20% - uthevingsfarge 4 2 2 2 5_3. Chng in credit spreads" xfId="44114" xr:uid="{00000000-0005-0000-0000-00005E320000}"/>
    <cellStyle name="20% - uthevingsfarge 4 2 2 2 6" xfId="14911" xr:uid="{00000000-0005-0000-0000-00005F320000}"/>
    <cellStyle name="20% - uthevingsfarge 4 2 2 2 6 2" xfId="44115" xr:uid="{00000000-0005-0000-0000-000060320000}"/>
    <cellStyle name="20% - uthevingsfarge 4 2 2 2 7" xfId="14912" xr:uid="{00000000-0005-0000-0000-000061320000}"/>
    <cellStyle name="20% - uthevingsfarge 4 2 2 2 8" xfId="39052" xr:uid="{00000000-0005-0000-0000-000062320000}"/>
    <cellStyle name="20% - uthevingsfarge 4 2 2 2 9" xfId="44116" xr:uid="{00000000-0005-0000-0000-000063320000}"/>
    <cellStyle name="20% - uthevingsfarge 4 2 2 2_3. Chng in credit spreads" xfId="44117" xr:uid="{00000000-0005-0000-0000-000064320000}"/>
    <cellStyle name="20% - uthevingsfarge 4 2 2 3" xfId="14913" xr:uid="{00000000-0005-0000-0000-000065320000}"/>
    <cellStyle name="20% - uthevingsfarge 4 2 2 3 2" xfId="14914" xr:uid="{00000000-0005-0000-0000-000066320000}"/>
    <cellStyle name="20% - uthevingsfarge 4 2 2 3 2 2" xfId="44118" xr:uid="{00000000-0005-0000-0000-000067320000}"/>
    <cellStyle name="20% - uthevingsfarge 4 2 2 3 2 2 2" xfId="44119" xr:uid="{00000000-0005-0000-0000-000068320000}"/>
    <cellStyle name="20% - uthevingsfarge 4 2 2 3 2 3" xfId="44120" xr:uid="{00000000-0005-0000-0000-000069320000}"/>
    <cellStyle name="20% - uthevingsfarge 4 2 2 3 2_3. Chng in credit spreads" xfId="44121" xr:uid="{00000000-0005-0000-0000-00006A320000}"/>
    <cellStyle name="20% - uthevingsfarge 4 2 2 3 3" xfId="14915" xr:uid="{00000000-0005-0000-0000-00006B320000}"/>
    <cellStyle name="20% - uthevingsfarge 4 2 2 3 3 2" xfId="44122" xr:uid="{00000000-0005-0000-0000-00006C320000}"/>
    <cellStyle name="20% - uthevingsfarge 4 2 2 3 4" xfId="39053" xr:uid="{00000000-0005-0000-0000-00006D320000}"/>
    <cellStyle name="20% - uthevingsfarge 4 2 2 3 5" xfId="44123" xr:uid="{00000000-0005-0000-0000-00006E320000}"/>
    <cellStyle name="20% - uthevingsfarge 4 2 2 3 6" xfId="44124" xr:uid="{00000000-0005-0000-0000-00006F320000}"/>
    <cellStyle name="20% - uthevingsfarge 4 2 2 3_3. Chng in credit spreads" xfId="44125" xr:uid="{00000000-0005-0000-0000-000070320000}"/>
    <cellStyle name="20% - uthevingsfarge 4 2 2 4" xfId="14916" xr:uid="{00000000-0005-0000-0000-000071320000}"/>
    <cellStyle name="20% - uthevingsfarge 4 2 2 4 2" xfId="14917" xr:uid="{00000000-0005-0000-0000-000072320000}"/>
    <cellStyle name="20% - uthevingsfarge 4 2 2 4 2 2" xfId="44126" xr:uid="{00000000-0005-0000-0000-000073320000}"/>
    <cellStyle name="20% - uthevingsfarge 4 2 2 4 2 2 2" xfId="44127" xr:uid="{00000000-0005-0000-0000-000074320000}"/>
    <cellStyle name="20% - uthevingsfarge 4 2 2 4 2 3" xfId="44128" xr:uid="{00000000-0005-0000-0000-000075320000}"/>
    <cellStyle name="20% - uthevingsfarge 4 2 2 4 2_3. Chng in credit spreads" xfId="44129" xr:uid="{00000000-0005-0000-0000-000076320000}"/>
    <cellStyle name="20% - uthevingsfarge 4 2 2 4 3" xfId="14918" xr:uid="{00000000-0005-0000-0000-000077320000}"/>
    <cellStyle name="20% - uthevingsfarge 4 2 2 4 3 2" xfId="44130" xr:uid="{00000000-0005-0000-0000-000078320000}"/>
    <cellStyle name="20% - uthevingsfarge 4 2 2 4 4" xfId="39054" xr:uid="{00000000-0005-0000-0000-000079320000}"/>
    <cellStyle name="20% - uthevingsfarge 4 2 2 4 5" xfId="44131" xr:uid="{00000000-0005-0000-0000-00007A320000}"/>
    <cellStyle name="20% - uthevingsfarge 4 2 2 4 6" xfId="44132" xr:uid="{00000000-0005-0000-0000-00007B320000}"/>
    <cellStyle name="20% - uthevingsfarge 4 2 2 4_3. Chng in credit spreads" xfId="44133" xr:uid="{00000000-0005-0000-0000-00007C320000}"/>
    <cellStyle name="20% - uthevingsfarge 4 2 2 5" xfId="14919" xr:uid="{00000000-0005-0000-0000-00007D320000}"/>
    <cellStyle name="20% - uthevingsfarge 4 2 2 5 2" xfId="14920" xr:uid="{00000000-0005-0000-0000-00007E320000}"/>
    <cellStyle name="20% - uthevingsfarge 4 2 2 5 2 2" xfId="44134" xr:uid="{00000000-0005-0000-0000-00007F320000}"/>
    <cellStyle name="20% - uthevingsfarge 4 2 2 5 2 2 2" xfId="44135" xr:uid="{00000000-0005-0000-0000-000080320000}"/>
    <cellStyle name="20% - uthevingsfarge 4 2 2 5 2 3" xfId="44136" xr:uid="{00000000-0005-0000-0000-000081320000}"/>
    <cellStyle name="20% - uthevingsfarge 4 2 2 5 2_3. Chng in credit spreads" xfId="44137" xr:uid="{00000000-0005-0000-0000-000082320000}"/>
    <cellStyle name="20% - uthevingsfarge 4 2 2 5 3" xfId="14921" xr:uid="{00000000-0005-0000-0000-000083320000}"/>
    <cellStyle name="20% - uthevingsfarge 4 2 2 5 3 2" xfId="44138" xr:uid="{00000000-0005-0000-0000-000084320000}"/>
    <cellStyle name="20% - uthevingsfarge 4 2 2 5 4" xfId="39055" xr:uid="{00000000-0005-0000-0000-000085320000}"/>
    <cellStyle name="20% - uthevingsfarge 4 2 2 5 5" xfId="44139" xr:uid="{00000000-0005-0000-0000-000086320000}"/>
    <cellStyle name="20% - uthevingsfarge 4 2 2 5 6" xfId="44140" xr:uid="{00000000-0005-0000-0000-000087320000}"/>
    <cellStyle name="20% - uthevingsfarge 4 2 2 5_3. Chng in credit spreads" xfId="44141" xr:uid="{00000000-0005-0000-0000-000088320000}"/>
    <cellStyle name="20% - uthevingsfarge 4 2 2 6" xfId="14922" xr:uid="{00000000-0005-0000-0000-000089320000}"/>
    <cellStyle name="20% - uthevingsfarge 4 2 2 6 2" xfId="14923" xr:uid="{00000000-0005-0000-0000-00008A320000}"/>
    <cellStyle name="20% - uthevingsfarge 4 2 2 6 2 2" xfId="44142" xr:uid="{00000000-0005-0000-0000-00008B320000}"/>
    <cellStyle name="20% - uthevingsfarge 4 2 2 6 3" xfId="14924" xr:uid="{00000000-0005-0000-0000-00008C320000}"/>
    <cellStyle name="20% - uthevingsfarge 4 2 2 6 4" xfId="44143" xr:uid="{00000000-0005-0000-0000-00008D320000}"/>
    <cellStyle name="20% - uthevingsfarge 4 2 2 6 5" xfId="44144" xr:uid="{00000000-0005-0000-0000-00008E320000}"/>
    <cellStyle name="20% - uthevingsfarge 4 2 2 6 6" xfId="44145" xr:uid="{00000000-0005-0000-0000-00008F320000}"/>
    <cellStyle name="20% - uthevingsfarge 4 2 2 6_3. Chng in credit spreads" xfId="44146" xr:uid="{00000000-0005-0000-0000-000090320000}"/>
    <cellStyle name="20% - uthevingsfarge 4 2 2 7" xfId="14925" xr:uid="{00000000-0005-0000-0000-000091320000}"/>
    <cellStyle name="20% - uthevingsfarge 4 2 2 7 2" xfId="44147" xr:uid="{00000000-0005-0000-0000-000092320000}"/>
    <cellStyle name="20% - uthevingsfarge 4 2 2 8" xfId="39051" xr:uid="{00000000-0005-0000-0000-000093320000}"/>
    <cellStyle name="20% - uthevingsfarge 4 2 2 9" xfId="44148" xr:uid="{00000000-0005-0000-0000-000094320000}"/>
    <cellStyle name="20% - uthevingsfarge 4 2 2_3. Chng in credit spreads" xfId="44149" xr:uid="{00000000-0005-0000-0000-000095320000}"/>
    <cellStyle name="20% - uthevingsfarge 4 2 3" xfId="12449" xr:uid="{00000000-0005-0000-0000-000096320000}"/>
    <cellStyle name="20% - uthevingsfarge 4 2 3 10" xfId="44150" xr:uid="{00000000-0005-0000-0000-000097320000}"/>
    <cellStyle name="20% - uthevingsfarge 4 2 3 2" xfId="14926" xr:uid="{00000000-0005-0000-0000-000098320000}"/>
    <cellStyle name="20% - uthevingsfarge 4 2 3 2 2" xfId="14927" xr:uid="{00000000-0005-0000-0000-000099320000}"/>
    <cellStyle name="20% - uthevingsfarge 4 2 3 2 2 2" xfId="44151" xr:uid="{00000000-0005-0000-0000-00009A320000}"/>
    <cellStyle name="20% - uthevingsfarge 4 2 3 2 2 2 2" xfId="44152" xr:uid="{00000000-0005-0000-0000-00009B320000}"/>
    <cellStyle name="20% - uthevingsfarge 4 2 3 2 2 3" xfId="44153" xr:uid="{00000000-0005-0000-0000-00009C320000}"/>
    <cellStyle name="20% - uthevingsfarge 4 2 3 2 2_3. Chng in credit spreads" xfId="44154" xr:uid="{00000000-0005-0000-0000-00009D320000}"/>
    <cellStyle name="20% - uthevingsfarge 4 2 3 2 3" xfId="14928" xr:uid="{00000000-0005-0000-0000-00009E320000}"/>
    <cellStyle name="20% - uthevingsfarge 4 2 3 2 3 2" xfId="44155" xr:uid="{00000000-0005-0000-0000-00009F320000}"/>
    <cellStyle name="20% - uthevingsfarge 4 2 3 2 3 2 2" xfId="44156" xr:uid="{00000000-0005-0000-0000-0000A0320000}"/>
    <cellStyle name="20% - uthevingsfarge 4 2 3 2 3 3" xfId="44157" xr:uid="{00000000-0005-0000-0000-0000A1320000}"/>
    <cellStyle name="20% - uthevingsfarge 4 2 3 2 3_3. Chng in credit spreads" xfId="44158" xr:uid="{00000000-0005-0000-0000-0000A2320000}"/>
    <cellStyle name="20% - uthevingsfarge 4 2 3 2 4" xfId="44159" xr:uid="{00000000-0005-0000-0000-0000A3320000}"/>
    <cellStyle name="20% - uthevingsfarge 4 2 3 2 4 2" xfId="44160" xr:uid="{00000000-0005-0000-0000-0000A4320000}"/>
    <cellStyle name="20% - uthevingsfarge 4 2 3 2 4 2 2" xfId="44161" xr:uid="{00000000-0005-0000-0000-0000A5320000}"/>
    <cellStyle name="20% - uthevingsfarge 4 2 3 2 4 3" xfId="44162" xr:uid="{00000000-0005-0000-0000-0000A6320000}"/>
    <cellStyle name="20% - uthevingsfarge 4 2 3 2 4_3. Chng in credit spreads" xfId="44163" xr:uid="{00000000-0005-0000-0000-0000A7320000}"/>
    <cellStyle name="20% - uthevingsfarge 4 2 3 2 5" xfId="44164" xr:uid="{00000000-0005-0000-0000-0000A8320000}"/>
    <cellStyle name="20% - uthevingsfarge 4 2 3 2 5 2" xfId="44165" xr:uid="{00000000-0005-0000-0000-0000A9320000}"/>
    <cellStyle name="20% - uthevingsfarge 4 2 3 2 6" xfId="44166" xr:uid="{00000000-0005-0000-0000-0000AA320000}"/>
    <cellStyle name="20% - uthevingsfarge 4 2 3 2_3. Chng in credit spreads" xfId="44167" xr:uid="{00000000-0005-0000-0000-0000AB320000}"/>
    <cellStyle name="20% - uthevingsfarge 4 2 3 3" xfId="14929" xr:uid="{00000000-0005-0000-0000-0000AC320000}"/>
    <cellStyle name="20% - uthevingsfarge 4 2 3 3 2" xfId="14930" xr:uid="{00000000-0005-0000-0000-0000AD320000}"/>
    <cellStyle name="20% - uthevingsfarge 4 2 3 3 2 2" xfId="44168" xr:uid="{00000000-0005-0000-0000-0000AE320000}"/>
    <cellStyle name="20% - uthevingsfarge 4 2 3 3 2 2 2" xfId="44169" xr:uid="{00000000-0005-0000-0000-0000AF320000}"/>
    <cellStyle name="20% - uthevingsfarge 4 2 3 3 2 3" xfId="44170" xr:uid="{00000000-0005-0000-0000-0000B0320000}"/>
    <cellStyle name="20% - uthevingsfarge 4 2 3 3 2_3. Chng in credit spreads" xfId="44171" xr:uid="{00000000-0005-0000-0000-0000B1320000}"/>
    <cellStyle name="20% - uthevingsfarge 4 2 3 3 3" xfId="14931" xr:uid="{00000000-0005-0000-0000-0000B2320000}"/>
    <cellStyle name="20% - uthevingsfarge 4 2 3 3 3 2" xfId="44172" xr:uid="{00000000-0005-0000-0000-0000B3320000}"/>
    <cellStyle name="20% - uthevingsfarge 4 2 3 3 4" xfId="44173" xr:uid="{00000000-0005-0000-0000-0000B4320000}"/>
    <cellStyle name="20% - uthevingsfarge 4 2 3 3 5" xfId="44174" xr:uid="{00000000-0005-0000-0000-0000B5320000}"/>
    <cellStyle name="20% - uthevingsfarge 4 2 3 3 6" xfId="44175" xr:uid="{00000000-0005-0000-0000-0000B6320000}"/>
    <cellStyle name="20% - uthevingsfarge 4 2 3 3_3. Chng in credit spreads" xfId="44176" xr:uid="{00000000-0005-0000-0000-0000B7320000}"/>
    <cellStyle name="20% - uthevingsfarge 4 2 3 4" xfId="14932" xr:uid="{00000000-0005-0000-0000-0000B8320000}"/>
    <cellStyle name="20% - uthevingsfarge 4 2 3 4 2" xfId="14933" xr:uid="{00000000-0005-0000-0000-0000B9320000}"/>
    <cellStyle name="20% - uthevingsfarge 4 2 3 4 2 2" xfId="44177" xr:uid="{00000000-0005-0000-0000-0000BA320000}"/>
    <cellStyle name="20% - uthevingsfarge 4 2 3 4 3" xfId="14934" xr:uid="{00000000-0005-0000-0000-0000BB320000}"/>
    <cellStyle name="20% - uthevingsfarge 4 2 3 4 4" xfId="44178" xr:uid="{00000000-0005-0000-0000-0000BC320000}"/>
    <cellStyle name="20% - uthevingsfarge 4 2 3 4 5" xfId="44179" xr:uid="{00000000-0005-0000-0000-0000BD320000}"/>
    <cellStyle name="20% - uthevingsfarge 4 2 3 4 6" xfId="44180" xr:uid="{00000000-0005-0000-0000-0000BE320000}"/>
    <cellStyle name="20% - uthevingsfarge 4 2 3 4_3. Chng in credit spreads" xfId="44181" xr:uid="{00000000-0005-0000-0000-0000BF320000}"/>
    <cellStyle name="20% - uthevingsfarge 4 2 3 5" xfId="14935" xr:uid="{00000000-0005-0000-0000-0000C0320000}"/>
    <cellStyle name="20% - uthevingsfarge 4 2 3 5 2" xfId="14936" xr:uid="{00000000-0005-0000-0000-0000C1320000}"/>
    <cellStyle name="20% - uthevingsfarge 4 2 3 5 2 2" xfId="44182" xr:uid="{00000000-0005-0000-0000-0000C2320000}"/>
    <cellStyle name="20% - uthevingsfarge 4 2 3 5 3" xfId="14937" xr:uid="{00000000-0005-0000-0000-0000C3320000}"/>
    <cellStyle name="20% - uthevingsfarge 4 2 3 5 4" xfId="44183" xr:uid="{00000000-0005-0000-0000-0000C4320000}"/>
    <cellStyle name="20% - uthevingsfarge 4 2 3 5 5" xfId="44184" xr:uid="{00000000-0005-0000-0000-0000C5320000}"/>
    <cellStyle name="20% - uthevingsfarge 4 2 3 5 6" xfId="44185" xr:uid="{00000000-0005-0000-0000-0000C6320000}"/>
    <cellStyle name="20% - uthevingsfarge 4 2 3 5_3. Chng in credit spreads" xfId="44186" xr:uid="{00000000-0005-0000-0000-0000C7320000}"/>
    <cellStyle name="20% - uthevingsfarge 4 2 3 6" xfId="14938" xr:uid="{00000000-0005-0000-0000-0000C8320000}"/>
    <cellStyle name="20% - uthevingsfarge 4 2 3 6 2" xfId="44187" xr:uid="{00000000-0005-0000-0000-0000C9320000}"/>
    <cellStyle name="20% - uthevingsfarge 4 2 3 6 2 2" xfId="44188" xr:uid="{00000000-0005-0000-0000-0000CA320000}"/>
    <cellStyle name="20% - uthevingsfarge 4 2 3 6 3" xfId="44189" xr:uid="{00000000-0005-0000-0000-0000CB320000}"/>
    <cellStyle name="20% - uthevingsfarge 4 2 3 6_3. Chng in credit spreads" xfId="44190" xr:uid="{00000000-0005-0000-0000-0000CC320000}"/>
    <cellStyle name="20% - uthevingsfarge 4 2 3 7" xfId="14939" xr:uid="{00000000-0005-0000-0000-0000CD320000}"/>
    <cellStyle name="20% - uthevingsfarge 4 2 3 7 2" xfId="44191" xr:uid="{00000000-0005-0000-0000-0000CE320000}"/>
    <cellStyle name="20% - uthevingsfarge 4 2 3 8" xfId="39056" xr:uid="{00000000-0005-0000-0000-0000CF320000}"/>
    <cellStyle name="20% - uthevingsfarge 4 2 3 9" xfId="44192" xr:uid="{00000000-0005-0000-0000-0000D0320000}"/>
    <cellStyle name="20% - uthevingsfarge 4 2 3_3. Chng in credit spreads" xfId="44193"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4" xr:uid="{00000000-0005-0000-0000-0000D5320000}"/>
    <cellStyle name="20% - uthevingsfarge 4 2 4 2 3" xfId="44195" xr:uid="{00000000-0005-0000-0000-0000D6320000}"/>
    <cellStyle name="20% - uthevingsfarge 4 2 4 2_3. Chng in credit spreads" xfId="44196" xr:uid="{00000000-0005-0000-0000-0000D7320000}"/>
    <cellStyle name="20% - uthevingsfarge 4 2 4 3" xfId="14943" xr:uid="{00000000-0005-0000-0000-0000D8320000}"/>
    <cellStyle name="20% - uthevingsfarge 4 2 4 3 2" xfId="44197" xr:uid="{00000000-0005-0000-0000-0000D9320000}"/>
    <cellStyle name="20% - uthevingsfarge 4 2 4 3 2 2" xfId="44198" xr:uid="{00000000-0005-0000-0000-0000DA320000}"/>
    <cellStyle name="20% - uthevingsfarge 4 2 4 3 3" xfId="44199" xr:uid="{00000000-0005-0000-0000-0000DB320000}"/>
    <cellStyle name="20% - uthevingsfarge 4 2 4 3_3. Chng in credit spreads" xfId="44200" xr:uid="{00000000-0005-0000-0000-0000DC320000}"/>
    <cellStyle name="20% - uthevingsfarge 4 2 4 4" xfId="14944" xr:uid="{00000000-0005-0000-0000-0000DD320000}"/>
    <cellStyle name="20% - uthevingsfarge 4 2 4 4 2" xfId="44201" xr:uid="{00000000-0005-0000-0000-0000DE320000}"/>
    <cellStyle name="20% - uthevingsfarge 4 2 4 4 2 2" xfId="44202" xr:uid="{00000000-0005-0000-0000-0000DF320000}"/>
    <cellStyle name="20% - uthevingsfarge 4 2 4 4 3" xfId="44203" xr:uid="{00000000-0005-0000-0000-0000E0320000}"/>
    <cellStyle name="20% - uthevingsfarge 4 2 4 4_3. Chng in credit spreads" xfId="44204" xr:uid="{00000000-0005-0000-0000-0000E1320000}"/>
    <cellStyle name="20% - uthevingsfarge 4 2 4 5" xfId="39057" xr:uid="{00000000-0005-0000-0000-0000E2320000}"/>
    <cellStyle name="20% - uthevingsfarge 4 2 4 5 2" xfId="44205" xr:uid="{00000000-0005-0000-0000-0000E3320000}"/>
    <cellStyle name="20% - uthevingsfarge 4 2 4 6" xfId="44206" xr:uid="{00000000-0005-0000-0000-0000E4320000}"/>
    <cellStyle name="20% - uthevingsfarge 4 2 4 7" xfId="44207" xr:uid="{00000000-0005-0000-0000-0000E5320000}"/>
    <cellStyle name="20% - uthevingsfarge 4 2 4_3. Chng in credit spreads" xfId="44208"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09" xr:uid="{00000000-0005-0000-0000-0000EA320000}"/>
    <cellStyle name="20% - uthevingsfarge 4 2 5 2 3" xfId="44210" xr:uid="{00000000-0005-0000-0000-0000EB320000}"/>
    <cellStyle name="20% - uthevingsfarge 4 2 5 2_3. Chng in credit spreads" xfId="44211" xr:uid="{00000000-0005-0000-0000-0000EC320000}"/>
    <cellStyle name="20% - uthevingsfarge 4 2 5 3" xfId="14948" xr:uid="{00000000-0005-0000-0000-0000ED320000}"/>
    <cellStyle name="20% - uthevingsfarge 4 2 5 3 2" xfId="44212" xr:uid="{00000000-0005-0000-0000-0000EE320000}"/>
    <cellStyle name="20% - uthevingsfarge 4 2 5 4" xfId="14949" xr:uid="{00000000-0005-0000-0000-0000EF320000}"/>
    <cellStyle name="20% - uthevingsfarge 4 2 5 5" xfId="39058" xr:uid="{00000000-0005-0000-0000-0000F0320000}"/>
    <cellStyle name="20% - uthevingsfarge 4 2 5 6" xfId="44213" xr:uid="{00000000-0005-0000-0000-0000F1320000}"/>
    <cellStyle name="20% - uthevingsfarge 4 2 5 7" xfId="44214" xr:uid="{00000000-0005-0000-0000-0000F2320000}"/>
    <cellStyle name="20% - uthevingsfarge 4 2 5_3. Chng in credit spreads" xfId="44215"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6" xr:uid="{00000000-0005-0000-0000-0000F7320000}"/>
    <cellStyle name="20% - uthevingsfarge 4 2 6 2 3" xfId="44217" xr:uid="{00000000-0005-0000-0000-0000F8320000}"/>
    <cellStyle name="20% - uthevingsfarge 4 2 6 2_3. Chng in credit spreads" xfId="44218" xr:uid="{00000000-0005-0000-0000-0000F9320000}"/>
    <cellStyle name="20% - uthevingsfarge 4 2 6 3" xfId="14953" xr:uid="{00000000-0005-0000-0000-0000FA320000}"/>
    <cellStyle name="20% - uthevingsfarge 4 2 6 3 2" xfId="44219" xr:uid="{00000000-0005-0000-0000-0000FB320000}"/>
    <cellStyle name="20% - uthevingsfarge 4 2 6 4" xfId="14954" xr:uid="{00000000-0005-0000-0000-0000FC320000}"/>
    <cellStyle name="20% - uthevingsfarge 4 2 6 5" xfId="39059" xr:uid="{00000000-0005-0000-0000-0000FD320000}"/>
    <cellStyle name="20% - uthevingsfarge 4 2 6 6" xfId="44220" xr:uid="{00000000-0005-0000-0000-0000FE320000}"/>
    <cellStyle name="20% - uthevingsfarge 4 2 6 7" xfId="44221" xr:uid="{00000000-0005-0000-0000-0000FF320000}"/>
    <cellStyle name="20% - uthevingsfarge 4 2 6_3. Chng in credit spreads" xfId="44222"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3"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4" xr:uid="{00000000-0005-0000-0000-000008330000}"/>
    <cellStyle name="20% - uthevingsfarge 4 2 7 6" xfId="44225" xr:uid="{00000000-0005-0000-0000-000009330000}"/>
    <cellStyle name="20% - uthevingsfarge 4 2 7_3. Chng in credit spreads" xfId="44226" xr:uid="{00000000-0005-0000-0000-00000A330000}"/>
    <cellStyle name="20% - uthevingsfarge 4 2 8" xfId="14961" xr:uid="{00000000-0005-0000-0000-00000B330000}"/>
    <cellStyle name="20% - uthevingsfarge 4 2 8 2" xfId="14962" xr:uid="{00000000-0005-0000-0000-00000C330000}"/>
    <cellStyle name="20% - uthevingsfarge 4 2 8 2 2" xfId="44227" xr:uid="{00000000-0005-0000-0000-00000D330000}"/>
    <cellStyle name="20% - uthevingsfarge 4 2 8 3" xfId="14963" xr:uid="{00000000-0005-0000-0000-00000E330000}"/>
    <cellStyle name="20% - uthevingsfarge 4 2 8 4" xfId="44228" xr:uid="{00000000-0005-0000-0000-00000F330000}"/>
    <cellStyle name="20% - uthevingsfarge 4 2 8_3. Chng in credit spreads" xfId="44229"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2" xr:uid="{00000000-0005-0000-0000-000019330000}"/>
    <cellStyle name="20% - uthevingsfarge 4 20 2 2_CC1" xfId="54409" xr:uid="{8B10A713-E9B5-4C27-A003-448F611A016F}"/>
    <cellStyle name="20% - uthevingsfarge 4 20 2 3" xfId="39063" xr:uid="{00000000-0005-0000-0000-00001A330000}"/>
    <cellStyle name="20% - uthevingsfarge 4 20 2 4" xfId="39064" xr:uid="{00000000-0005-0000-0000-00001B330000}"/>
    <cellStyle name="20% - uthevingsfarge 4 20 2 5" xfId="39065" xr:uid="{00000000-0005-0000-0000-00001C330000}"/>
    <cellStyle name="20% - uthevingsfarge 4 20 2 6" xfId="39061" xr:uid="{00000000-0005-0000-0000-00001D330000}"/>
    <cellStyle name="20% - uthevingsfarge 4 20 2_4 manuell" xfId="54410" xr:uid="{9BD420B5-100A-4A6E-8849-61FB1C9EB2A5}"/>
    <cellStyle name="20% - uthevingsfarge 4 20 3" xfId="3297" xr:uid="{00000000-0005-0000-0000-00001F330000}"/>
    <cellStyle name="20% - uthevingsfarge 4 20 3 2" xfId="39066" xr:uid="{00000000-0005-0000-0000-000020330000}"/>
    <cellStyle name="20% - uthevingsfarge 4 20 3_CC1" xfId="54411" xr:uid="{1845819D-F8DC-4BE4-B16B-192537567176}"/>
    <cellStyle name="20% - uthevingsfarge 4 20 4" xfId="39067" xr:uid="{00000000-0005-0000-0000-000021330000}"/>
    <cellStyle name="20% - uthevingsfarge 4 20 5" xfId="39068" xr:uid="{00000000-0005-0000-0000-000022330000}"/>
    <cellStyle name="20% - uthevingsfarge 4 20 6" xfId="39069" xr:uid="{00000000-0005-0000-0000-000023330000}"/>
    <cellStyle name="20% - uthevingsfarge 4 20 7" xfId="39060" xr:uid="{00000000-0005-0000-0000-000024330000}"/>
    <cellStyle name="20% - uthevingsfarge 4 20_4 manuell" xfId="54412"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2" xr:uid="{00000000-0005-0000-0000-000029330000}"/>
    <cellStyle name="20% - uthevingsfarge 4 21 2 2_CC1" xfId="54413" xr:uid="{418AC8D2-42A5-4B35-BFC3-39BF968A0FF9}"/>
    <cellStyle name="20% - uthevingsfarge 4 21 2 3" xfId="39073" xr:uid="{00000000-0005-0000-0000-00002A330000}"/>
    <cellStyle name="20% - uthevingsfarge 4 21 2 4" xfId="39074" xr:uid="{00000000-0005-0000-0000-00002B330000}"/>
    <cellStyle name="20% - uthevingsfarge 4 21 2 5" xfId="39075" xr:uid="{00000000-0005-0000-0000-00002C330000}"/>
    <cellStyle name="20% - uthevingsfarge 4 21 2 6" xfId="39071" xr:uid="{00000000-0005-0000-0000-00002D330000}"/>
    <cellStyle name="20% - uthevingsfarge 4 21 2_4 manuell" xfId="54414" xr:uid="{5614D934-88FD-41DB-8D19-F0E4CB3251B7}"/>
    <cellStyle name="20% - uthevingsfarge 4 21 3" xfId="3301" xr:uid="{00000000-0005-0000-0000-00002F330000}"/>
    <cellStyle name="20% - uthevingsfarge 4 21 3 2" xfId="39076" xr:uid="{00000000-0005-0000-0000-000030330000}"/>
    <cellStyle name="20% - uthevingsfarge 4 21 3_CC1" xfId="54415" xr:uid="{BEB44324-4B96-4D11-A9EA-F7D03F046BE8}"/>
    <cellStyle name="20% - uthevingsfarge 4 21 4" xfId="39077" xr:uid="{00000000-0005-0000-0000-000031330000}"/>
    <cellStyle name="20% - uthevingsfarge 4 21 5" xfId="39078" xr:uid="{00000000-0005-0000-0000-000032330000}"/>
    <cellStyle name="20% - uthevingsfarge 4 21 6" xfId="39079" xr:uid="{00000000-0005-0000-0000-000033330000}"/>
    <cellStyle name="20% - uthevingsfarge 4 21 7" xfId="39070" xr:uid="{00000000-0005-0000-0000-000034330000}"/>
    <cellStyle name="20% - uthevingsfarge 4 21_4 manuell" xfId="54416"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2" xr:uid="{00000000-0005-0000-0000-000039330000}"/>
    <cellStyle name="20% - uthevingsfarge 4 22 2 2_CC1" xfId="54417" xr:uid="{AE0EB542-8A14-4100-BADE-1E505FD7B8C6}"/>
    <cellStyle name="20% - uthevingsfarge 4 22 2 3" xfId="39083" xr:uid="{00000000-0005-0000-0000-00003A330000}"/>
    <cellStyle name="20% - uthevingsfarge 4 22 2 4" xfId="39084" xr:uid="{00000000-0005-0000-0000-00003B330000}"/>
    <cellStyle name="20% - uthevingsfarge 4 22 2 5" xfId="39085" xr:uid="{00000000-0005-0000-0000-00003C330000}"/>
    <cellStyle name="20% - uthevingsfarge 4 22 2 6" xfId="39081" xr:uid="{00000000-0005-0000-0000-00003D330000}"/>
    <cellStyle name="20% - uthevingsfarge 4 22 2_4 manuell" xfId="54418" xr:uid="{135569B8-C8A9-4D8B-A11F-7DE89CA86E42}"/>
    <cellStyle name="20% - uthevingsfarge 4 22 3" xfId="3305" xr:uid="{00000000-0005-0000-0000-00003F330000}"/>
    <cellStyle name="20% - uthevingsfarge 4 22 3 2" xfId="39086" xr:uid="{00000000-0005-0000-0000-000040330000}"/>
    <cellStyle name="20% - uthevingsfarge 4 22 3_CC1" xfId="54419" xr:uid="{E33ECA52-6710-44EF-B475-0D15003BF1CD}"/>
    <cellStyle name="20% - uthevingsfarge 4 22 4" xfId="39087" xr:uid="{00000000-0005-0000-0000-000041330000}"/>
    <cellStyle name="20% - uthevingsfarge 4 22 5" xfId="39088" xr:uid="{00000000-0005-0000-0000-000042330000}"/>
    <cellStyle name="20% - uthevingsfarge 4 22 6" xfId="39089" xr:uid="{00000000-0005-0000-0000-000043330000}"/>
    <cellStyle name="20% - uthevingsfarge 4 22 7" xfId="39080" xr:uid="{00000000-0005-0000-0000-000044330000}"/>
    <cellStyle name="20% - uthevingsfarge 4 22_4 manuell" xfId="54420"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2" xr:uid="{00000000-0005-0000-0000-000049330000}"/>
    <cellStyle name="20% - uthevingsfarge 4 23 2 2_CC1" xfId="54421" xr:uid="{9881235A-AB66-4F58-A2E2-FB65CDD316EB}"/>
    <cellStyle name="20% - uthevingsfarge 4 23 2 3" xfId="39093" xr:uid="{00000000-0005-0000-0000-00004A330000}"/>
    <cellStyle name="20% - uthevingsfarge 4 23 2 4" xfId="39094" xr:uid="{00000000-0005-0000-0000-00004B330000}"/>
    <cellStyle name="20% - uthevingsfarge 4 23 2 5" xfId="39095" xr:uid="{00000000-0005-0000-0000-00004C330000}"/>
    <cellStyle name="20% - uthevingsfarge 4 23 2 6" xfId="39091" xr:uid="{00000000-0005-0000-0000-00004D330000}"/>
    <cellStyle name="20% - uthevingsfarge 4 23 2_4 manuell" xfId="54422" xr:uid="{14EFA32B-561E-457A-A25C-8959C6972B8E}"/>
    <cellStyle name="20% - uthevingsfarge 4 23 3" xfId="3309" xr:uid="{00000000-0005-0000-0000-00004F330000}"/>
    <cellStyle name="20% - uthevingsfarge 4 23 3 2" xfId="39096" xr:uid="{00000000-0005-0000-0000-000050330000}"/>
    <cellStyle name="20% - uthevingsfarge 4 23 3_CC1" xfId="54423" xr:uid="{686E318F-4EF2-4171-9EA6-DDADF4044A0D}"/>
    <cellStyle name="20% - uthevingsfarge 4 23 4" xfId="39097" xr:uid="{00000000-0005-0000-0000-000051330000}"/>
    <cellStyle name="20% - uthevingsfarge 4 23 5" xfId="39098" xr:uid="{00000000-0005-0000-0000-000052330000}"/>
    <cellStyle name="20% - uthevingsfarge 4 23 6" xfId="39099" xr:uid="{00000000-0005-0000-0000-000053330000}"/>
    <cellStyle name="20% - uthevingsfarge 4 23 7" xfId="39090" xr:uid="{00000000-0005-0000-0000-000054330000}"/>
    <cellStyle name="20% - uthevingsfarge 4 23_4 manuell" xfId="54424"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2" xr:uid="{00000000-0005-0000-0000-000059330000}"/>
    <cellStyle name="20% - uthevingsfarge 4 24 2 2_CC1" xfId="54425" xr:uid="{128DA47A-00FF-40B3-BA00-BFBECF9D76C0}"/>
    <cellStyle name="20% - uthevingsfarge 4 24 2 3" xfId="39103" xr:uid="{00000000-0005-0000-0000-00005A330000}"/>
    <cellStyle name="20% - uthevingsfarge 4 24 2 4" xfId="39104" xr:uid="{00000000-0005-0000-0000-00005B330000}"/>
    <cellStyle name="20% - uthevingsfarge 4 24 2 5" xfId="39105" xr:uid="{00000000-0005-0000-0000-00005C330000}"/>
    <cellStyle name="20% - uthevingsfarge 4 24 2 6" xfId="39101" xr:uid="{00000000-0005-0000-0000-00005D330000}"/>
    <cellStyle name="20% - uthevingsfarge 4 24 2_4 manuell" xfId="54426" xr:uid="{8C8D1CB8-008E-4DF5-B6BA-A22EFEFFEBBA}"/>
    <cellStyle name="20% - uthevingsfarge 4 24 3" xfId="3313" xr:uid="{00000000-0005-0000-0000-00005F330000}"/>
    <cellStyle name="20% - uthevingsfarge 4 24 3 2" xfId="39106" xr:uid="{00000000-0005-0000-0000-000060330000}"/>
    <cellStyle name="20% - uthevingsfarge 4 24 3_CC1" xfId="54427" xr:uid="{E7E468AF-DFEF-4A96-9CA1-148A975C506C}"/>
    <cellStyle name="20% - uthevingsfarge 4 24 4" xfId="39107" xr:uid="{00000000-0005-0000-0000-000061330000}"/>
    <cellStyle name="20% - uthevingsfarge 4 24 5" xfId="39108" xr:uid="{00000000-0005-0000-0000-000062330000}"/>
    <cellStyle name="20% - uthevingsfarge 4 24 6" xfId="39109" xr:uid="{00000000-0005-0000-0000-000063330000}"/>
    <cellStyle name="20% - uthevingsfarge 4 24 7" xfId="39100" xr:uid="{00000000-0005-0000-0000-000064330000}"/>
    <cellStyle name="20% - uthevingsfarge 4 24_4 manuell" xfId="54428"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2" xr:uid="{00000000-0005-0000-0000-000069330000}"/>
    <cellStyle name="20% - uthevingsfarge 4 25 2 2_CC1" xfId="54429" xr:uid="{4FDCDCE0-A7B6-44D7-AE06-0FAC4AD6047E}"/>
    <cellStyle name="20% - uthevingsfarge 4 25 2 3" xfId="39113" xr:uid="{00000000-0005-0000-0000-00006A330000}"/>
    <cellStyle name="20% - uthevingsfarge 4 25 2 4" xfId="39114" xr:uid="{00000000-0005-0000-0000-00006B330000}"/>
    <cellStyle name="20% - uthevingsfarge 4 25 2 5" xfId="39115" xr:uid="{00000000-0005-0000-0000-00006C330000}"/>
    <cellStyle name="20% - uthevingsfarge 4 25 2 6" xfId="39111" xr:uid="{00000000-0005-0000-0000-00006D330000}"/>
    <cellStyle name="20% - uthevingsfarge 4 25 2_4 manuell" xfId="54430" xr:uid="{DB781E42-5056-460F-A643-6EA45E9B78AF}"/>
    <cellStyle name="20% - uthevingsfarge 4 25 3" xfId="3317" xr:uid="{00000000-0005-0000-0000-00006F330000}"/>
    <cellStyle name="20% - uthevingsfarge 4 25 3 2" xfId="39116" xr:uid="{00000000-0005-0000-0000-000070330000}"/>
    <cellStyle name="20% - uthevingsfarge 4 25 3_CC1" xfId="54431" xr:uid="{31C7BD41-7CF0-4A1C-839A-F64F0DD0434B}"/>
    <cellStyle name="20% - uthevingsfarge 4 25 4" xfId="39117" xr:uid="{00000000-0005-0000-0000-000071330000}"/>
    <cellStyle name="20% - uthevingsfarge 4 25 5" xfId="39118" xr:uid="{00000000-0005-0000-0000-000072330000}"/>
    <cellStyle name="20% - uthevingsfarge 4 25 6" xfId="39119" xr:uid="{00000000-0005-0000-0000-000073330000}"/>
    <cellStyle name="20% - uthevingsfarge 4 25 7" xfId="39110" xr:uid="{00000000-0005-0000-0000-000074330000}"/>
    <cellStyle name="20% - uthevingsfarge 4 25_4 manuell" xfId="54432"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2" xr:uid="{00000000-0005-0000-0000-000079330000}"/>
    <cellStyle name="20% - uthevingsfarge 4 26 2 2_CC1" xfId="54433" xr:uid="{136864D6-AEC0-4F7F-B60B-1851EDFAB430}"/>
    <cellStyle name="20% - uthevingsfarge 4 26 2 3" xfId="39123" xr:uid="{00000000-0005-0000-0000-00007A330000}"/>
    <cellStyle name="20% - uthevingsfarge 4 26 2 4" xfId="39124" xr:uid="{00000000-0005-0000-0000-00007B330000}"/>
    <cellStyle name="20% - uthevingsfarge 4 26 2 5" xfId="39125" xr:uid="{00000000-0005-0000-0000-00007C330000}"/>
    <cellStyle name="20% - uthevingsfarge 4 26 2 6" xfId="39121" xr:uid="{00000000-0005-0000-0000-00007D330000}"/>
    <cellStyle name="20% - uthevingsfarge 4 26 2_4 manuell" xfId="54434" xr:uid="{C096BCE3-0841-4DE0-A6D9-E20D89F006D1}"/>
    <cellStyle name="20% - uthevingsfarge 4 26 3" xfId="3321" xr:uid="{00000000-0005-0000-0000-00007F330000}"/>
    <cellStyle name="20% - uthevingsfarge 4 26 3 2" xfId="39126" xr:uid="{00000000-0005-0000-0000-000080330000}"/>
    <cellStyle name="20% - uthevingsfarge 4 26 3_CC1" xfId="54435" xr:uid="{C02D2009-C263-4917-97D7-A84B6FE88BD3}"/>
    <cellStyle name="20% - uthevingsfarge 4 26 4" xfId="39127" xr:uid="{00000000-0005-0000-0000-000081330000}"/>
    <cellStyle name="20% - uthevingsfarge 4 26 5" xfId="39128" xr:uid="{00000000-0005-0000-0000-000082330000}"/>
    <cellStyle name="20% - uthevingsfarge 4 26 6" xfId="39129" xr:uid="{00000000-0005-0000-0000-000083330000}"/>
    <cellStyle name="20% - uthevingsfarge 4 26 7" xfId="39120" xr:uid="{00000000-0005-0000-0000-000084330000}"/>
    <cellStyle name="20% - uthevingsfarge 4 26_4 manuell" xfId="54436"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2" xr:uid="{00000000-0005-0000-0000-000089330000}"/>
    <cellStyle name="20% - uthevingsfarge 4 27 2 2_CC1" xfId="54437" xr:uid="{8B24D685-13EC-49EE-B141-0A68E1DBD958}"/>
    <cellStyle name="20% - uthevingsfarge 4 27 2 3" xfId="39133" xr:uid="{00000000-0005-0000-0000-00008A330000}"/>
    <cellStyle name="20% - uthevingsfarge 4 27 2 4" xfId="39134" xr:uid="{00000000-0005-0000-0000-00008B330000}"/>
    <cellStyle name="20% - uthevingsfarge 4 27 2 5" xfId="39135" xr:uid="{00000000-0005-0000-0000-00008C330000}"/>
    <cellStyle name="20% - uthevingsfarge 4 27 2 6" xfId="39131" xr:uid="{00000000-0005-0000-0000-00008D330000}"/>
    <cellStyle name="20% - uthevingsfarge 4 27 2_4 manuell" xfId="54438" xr:uid="{545E331A-CE18-4104-B2DE-6FF3ACF9AFCB}"/>
    <cellStyle name="20% - uthevingsfarge 4 27 3" xfId="3325" xr:uid="{00000000-0005-0000-0000-00008F330000}"/>
    <cellStyle name="20% - uthevingsfarge 4 27 3 2" xfId="39136" xr:uid="{00000000-0005-0000-0000-000090330000}"/>
    <cellStyle name="20% - uthevingsfarge 4 27 3_CC1" xfId="54439" xr:uid="{CB75DE1F-8ABA-43BB-88F8-A681FE96F9B1}"/>
    <cellStyle name="20% - uthevingsfarge 4 27 4" xfId="39137" xr:uid="{00000000-0005-0000-0000-000091330000}"/>
    <cellStyle name="20% - uthevingsfarge 4 27 5" xfId="39138" xr:uid="{00000000-0005-0000-0000-000092330000}"/>
    <cellStyle name="20% - uthevingsfarge 4 27 6" xfId="39139" xr:uid="{00000000-0005-0000-0000-000093330000}"/>
    <cellStyle name="20% - uthevingsfarge 4 27 7" xfId="39130" xr:uid="{00000000-0005-0000-0000-000094330000}"/>
    <cellStyle name="20% - uthevingsfarge 4 27_4 manuell" xfId="54440"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2" xr:uid="{00000000-0005-0000-0000-000099330000}"/>
    <cellStyle name="20% - uthevingsfarge 4 28 2 2_CC1" xfId="54441" xr:uid="{254CC51A-463C-4C9E-A025-1C69B1534E99}"/>
    <cellStyle name="20% - uthevingsfarge 4 28 2 3" xfId="39143" xr:uid="{00000000-0005-0000-0000-00009A330000}"/>
    <cellStyle name="20% - uthevingsfarge 4 28 2 4" xfId="39144" xr:uid="{00000000-0005-0000-0000-00009B330000}"/>
    <cellStyle name="20% - uthevingsfarge 4 28 2 5" xfId="39145" xr:uid="{00000000-0005-0000-0000-00009C330000}"/>
    <cellStyle name="20% - uthevingsfarge 4 28 2 6" xfId="39141" xr:uid="{00000000-0005-0000-0000-00009D330000}"/>
    <cellStyle name="20% - uthevingsfarge 4 28 2_4 manuell" xfId="54442" xr:uid="{6F625E41-0578-4CED-9A1A-5B3B41EB9E42}"/>
    <cellStyle name="20% - uthevingsfarge 4 28 3" xfId="3329" xr:uid="{00000000-0005-0000-0000-00009F330000}"/>
    <cellStyle name="20% - uthevingsfarge 4 28 3 2" xfId="39146" xr:uid="{00000000-0005-0000-0000-0000A0330000}"/>
    <cellStyle name="20% - uthevingsfarge 4 28 3_CC1" xfId="54443" xr:uid="{189D43CB-9140-44DE-9051-7EFA62905388}"/>
    <cellStyle name="20% - uthevingsfarge 4 28 4" xfId="39147" xr:uid="{00000000-0005-0000-0000-0000A1330000}"/>
    <cellStyle name="20% - uthevingsfarge 4 28 5" xfId="39148" xr:uid="{00000000-0005-0000-0000-0000A2330000}"/>
    <cellStyle name="20% - uthevingsfarge 4 28 6" xfId="39149" xr:uid="{00000000-0005-0000-0000-0000A3330000}"/>
    <cellStyle name="20% - uthevingsfarge 4 28 7" xfId="39140" xr:uid="{00000000-0005-0000-0000-0000A4330000}"/>
    <cellStyle name="20% - uthevingsfarge 4 28_4 manuell" xfId="54444"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2" xr:uid="{00000000-0005-0000-0000-0000A9330000}"/>
    <cellStyle name="20% - uthevingsfarge 4 29 2 2_CC1" xfId="54445" xr:uid="{A21E2EB7-83DC-4F79-AFAC-50CF6122D9D3}"/>
    <cellStyle name="20% - uthevingsfarge 4 29 2 3" xfId="39153" xr:uid="{00000000-0005-0000-0000-0000AA330000}"/>
    <cellStyle name="20% - uthevingsfarge 4 29 2 4" xfId="39154" xr:uid="{00000000-0005-0000-0000-0000AB330000}"/>
    <cellStyle name="20% - uthevingsfarge 4 29 2 5" xfId="39155" xr:uid="{00000000-0005-0000-0000-0000AC330000}"/>
    <cellStyle name="20% - uthevingsfarge 4 29 2 6" xfId="39151" xr:uid="{00000000-0005-0000-0000-0000AD330000}"/>
    <cellStyle name="20% - uthevingsfarge 4 29 2_4 manuell" xfId="54446" xr:uid="{0D77269D-A056-4403-BDF2-2CFBC3D01C7D}"/>
    <cellStyle name="20% - uthevingsfarge 4 29 3" xfId="3333" xr:uid="{00000000-0005-0000-0000-0000AF330000}"/>
    <cellStyle name="20% - uthevingsfarge 4 29 3 2" xfId="39156" xr:uid="{00000000-0005-0000-0000-0000B0330000}"/>
    <cellStyle name="20% - uthevingsfarge 4 29 3_CC1" xfId="54447" xr:uid="{B1E789D0-2B96-4E01-9816-A21A67F3FBBC}"/>
    <cellStyle name="20% - uthevingsfarge 4 29 4" xfId="39157" xr:uid="{00000000-0005-0000-0000-0000B1330000}"/>
    <cellStyle name="20% - uthevingsfarge 4 29 5" xfId="39158" xr:uid="{00000000-0005-0000-0000-0000B2330000}"/>
    <cellStyle name="20% - uthevingsfarge 4 29 6" xfId="39159" xr:uid="{00000000-0005-0000-0000-0000B3330000}"/>
    <cellStyle name="20% - uthevingsfarge 4 29 7" xfId="39150" xr:uid="{00000000-0005-0000-0000-0000B4330000}"/>
    <cellStyle name="20% - uthevingsfarge 4 29_4 manuell" xfId="54448" xr:uid="{AAD9C157-2849-4CC6-ACED-2FB647946F63}"/>
    <cellStyle name="20% - uthevingsfarge 4 3" xfId="3334" xr:uid="{00000000-0005-0000-0000-0000B6330000}"/>
    <cellStyle name="20% - uthevingsfarge 4 3 10" xfId="44230" xr:uid="{00000000-0005-0000-0000-0000B7330000}"/>
    <cellStyle name="20% - uthevingsfarge 4 3 11" xfId="44231" xr:uid="{00000000-0005-0000-0000-0000B8330000}"/>
    <cellStyle name="20% - uthevingsfarge 4 3 2" xfId="3335" xr:uid="{00000000-0005-0000-0000-0000B9330000}"/>
    <cellStyle name="20% - uthevingsfarge 4 3 2 10" xfId="44232" xr:uid="{00000000-0005-0000-0000-0000BA330000}"/>
    <cellStyle name="20% - uthevingsfarge 4 3 2 2" xfId="3336" xr:uid="{00000000-0005-0000-0000-0000BB330000}"/>
    <cellStyle name="20% - uthevingsfarge 4 3 2 2 2" xfId="14968" xr:uid="{00000000-0005-0000-0000-0000BC330000}"/>
    <cellStyle name="20% - uthevingsfarge 4 3 2 2 2 2" xfId="44233" xr:uid="{00000000-0005-0000-0000-0000BD330000}"/>
    <cellStyle name="20% - uthevingsfarge 4 3 2 2 2 2 2" xfId="44234" xr:uid="{00000000-0005-0000-0000-0000BE330000}"/>
    <cellStyle name="20% - uthevingsfarge 4 3 2 2 2 3" xfId="44235" xr:uid="{00000000-0005-0000-0000-0000BF330000}"/>
    <cellStyle name="20% - uthevingsfarge 4 3 2 2 2_3. Chng in credit spreads" xfId="44236" xr:uid="{00000000-0005-0000-0000-0000C0330000}"/>
    <cellStyle name="20% - uthevingsfarge 4 3 2 2 3" xfId="14969" xr:uid="{00000000-0005-0000-0000-0000C1330000}"/>
    <cellStyle name="20% - uthevingsfarge 4 3 2 2 3 2" xfId="44237" xr:uid="{00000000-0005-0000-0000-0000C2330000}"/>
    <cellStyle name="20% - uthevingsfarge 4 3 2 2 3 2 2" xfId="44238" xr:uid="{00000000-0005-0000-0000-0000C3330000}"/>
    <cellStyle name="20% - uthevingsfarge 4 3 2 2 3 3" xfId="44239" xr:uid="{00000000-0005-0000-0000-0000C4330000}"/>
    <cellStyle name="20% - uthevingsfarge 4 3 2 2 3_3. Chng in credit spreads" xfId="44240" xr:uid="{00000000-0005-0000-0000-0000C5330000}"/>
    <cellStyle name="20% - uthevingsfarge 4 3 2 2 4" xfId="39162" xr:uid="{00000000-0005-0000-0000-0000C6330000}"/>
    <cellStyle name="20% - uthevingsfarge 4 3 2 2 4 2" xfId="44241" xr:uid="{00000000-0005-0000-0000-0000C7330000}"/>
    <cellStyle name="20% - uthevingsfarge 4 3 2 2 5" xfId="44242" xr:uid="{00000000-0005-0000-0000-0000C8330000}"/>
    <cellStyle name="20% - uthevingsfarge 4 3 2 2 6" xfId="44243" xr:uid="{00000000-0005-0000-0000-0000C9330000}"/>
    <cellStyle name="20% - uthevingsfarge 4 3 2 2_3. Chng in credit spreads" xfId="44244" xr:uid="{00000000-0005-0000-0000-0000CA330000}"/>
    <cellStyle name="20% - uthevingsfarge 4 3 2 3" xfId="14970" xr:uid="{00000000-0005-0000-0000-0000CB330000}"/>
    <cellStyle name="20% - uthevingsfarge 4 3 2 3 2" xfId="14971" xr:uid="{00000000-0005-0000-0000-0000CC330000}"/>
    <cellStyle name="20% - uthevingsfarge 4 3 2 3 2 2" xfId="44245" xr:uid="{00000000-0005-0000-0000-0000CD330000}"/>
    <cellStyle name="20% - uthevingsfarge 4 3 2 3 3" xfId="14972" xr:uid="{00000000-0005-0000-0000-0000CE330000}"/>
    <cellStyle name="20% - uthevingsfarge 4 3 2 3 4" xfId="39163" xr:uid="{00000000-0005-0000-0000-0000CF330000}"/>
    <cellStyle name="20% - uthevingsfarge 4 3 2 3 5" xfId="44246" xr:uid="{00000000-0005-0000-0000-0000D0330000}"/>
    <cellStyle name="20% - uthevingsfarge 4 3 2 3 6" xfId="44247" xr:uid="{00000000-0005-0000-0000-0000D1330000}"/>
    <cellStyle name="20% - uthevingsfarge 4 3 2 3_3. Chng in credit spreads" xfId="44248" xr:uid="{00000000-0005-0000-0000-0000D2330000}"/>
    <cellStyle name="20% - uthevingsfarge 4 3 2 4" xfId="14973" xr:uid="{00000000-0005-0000-0000-0000D3330000}"/>
    <cellStyle name="20% - uthevingsfarge 4 3 2 4 2" xfId="14974" xr:uid="{00000000-0005-0000-0000-0000D4330000}"/>
    <cellStyle name="20% - uthevingsfarge 4 3 2 4 2 2" xfId="44249" xr:uid="{00000000-0005-0000-0000-0000D5330000}"/>
    <cellStyle name="20% - uthevingsfarge 4 3 2 4 3" xfId="14975" xr:uid="{00000000-0005-0000-0000-0000D6330000}"/>
    <cellStyle name="20% - uthevingsfarge 4 3 2 4 4" xfId="39164" xr:uid="{00000000-0005-0000-0000-0000D7330000}"/>
    <cellStyle name="20% - uthevingsfarge 4 3 2 4 5" xfId="44250" xr:uid="{00000000-0005-0000-0000-0000D8330000}"/>
    <cellStyle name="20% - uthevingsfarge 4 3 2 4 6" xfId="44251" xr:uid="{00000000-0005-0000-0000-0000D9330000}"/>
    <cellStyle name="20% - uthevingsfarge 4 3 2 4_3. Chng in credit spreads" xfId="44252"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5" xr:uid="{00000000-0005-0000-0000-0000DE330000}"/>
    <cellStyle name="20% - uthevingsfarge 4 3 2 5 5" xfId="44253" xr:uid="{00000000-0005-0000-0000-0000DF330000}"/>
    <cellStyle name="20% - uthevingsfarge 4 3 2 5 6" xfId="44254"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1" xr:uid="{00000000-0005-0000-0000-0000E6330000}"/>
    <cellStyle name="20% - uthevingsfarge 4 3 2 9" xfId="44255" xr:uid="{00000000-0005-0000-0000-0000E7330000}"/>
    <cellStyle name="20% - uthevingsfarge 4 3 2_3. Chng in credit spreads" xfId="44256" xr:uid="{00000000-0005-0000-0000-0000E8330000}"/>
    <cellStyle name="20% - uthevingsfarge 4 3 3" xfId="3337" xr:uid="{00000000-0005-0000-0000-0000E9330000}"/>
    <cellStyle name="20% - uthevingsfarge 4 3 3 2" xfId="14984" xr:uid="{00000000-0005-0000-0000-0000EA330000}"/>
    <cellStyle name="20% - uthevingsfarge 4 3 3 2 2" xfId="44257" xr:uid="{00000000-0005-0000-0000-0000EB330000}"/>
    <cellStyle name="20% - uthevingsfarge 4 3 3 2 2 2" xfId="44258" xr:uid="{00000000-0005-0000-0000-0000EC330000}"/>
    <cellStyle name="20% - uthevingsfarge 4 3 3 2 2 2 2" xfId="44259" xr:uid="{00000000-0005-0000-0000-0000ED330000}"/>
    <cellStyle name="20% - uthevingsfarge 4 3 3 2 2 3" xfId="44260" xr:uid="{00000000-0005-0000-0000-0000EE330000}"/>
    <cellStyle name="20% - uthevingsfarge 4 3 3 2 2_3. Chng in credit spreads" xfId="44261" xr:uid="{00000000-0005-0000-0000-0000EF330000}"/>
    <cellStyle name="20% - uthevingsfarge 4 3 3 2 3" xfId="44262" xr:uid="{00000000-0005-0000-0000-0000F0330000}"/>
    <cellStyle name="20% - uthevingsfarge 4 3 3 2 3 2" xfId="44263" xr:uid="{00000000-0005-0000-0000-0000F1330000}"/>
    <cellStyle name="20% - uthevingsfarge 4 3 3 2 3 2 2" xfId="44264" xr:uid="{00000000-0005-0000-0000-0000F2330000}"/>
    <cellStyle name="20% - uthevingsfarge 4 3 3 2 3 3" xfId="44265" xr:uid="{00000000-0005-0000-0000-0000F3330000}"/>
    <cellStyle name="20% - uthevingsfarge 4 3 3 2 3_3. Chng in credit spreads" xfId="44266" xr:uid="{00000000-0005-0000-0000-0000F4330000}"/>
    <cellStyle name="20% - uthevingsfarge 4 3 3 2 4" xfId="44267" xr:uid="{00000000-0005-0000-0000-0000F5330000}"/>
    <cellStyle name="20% - uthevingsfarge 4 3 3 2 4 2" xfId="44268" xr:uid="{00000000-0005-0000-0000-0000F6330000}"/>
    <cellStyle name="20% - uthevingsfarge 4 3 3 2 5" xfId="44269" xr:uid="{00000000-0005-0000-0000-0000F7330000}"/>
    <cellStyle name="20% - uthevingsfarge 4 3 3 2_3. Chng in credit spreads" xfId="44270" xr:uid="{00000000-0005-0000-0000-0000F8330000}"/>
    <cellStyle name="20% - uthevingsfarge 4 3 3 3" xfId="14985" xr:uid="{00000000-0005-0000-0000-0000F9330000}"/>
    <cellStyle name="20% - uthevingsfarge 4 3 3 3 2" xfId="44271" xr:uid="{00000000-0005-0000-0000-0000FA330000}"/>
    <cellStyle name="20% - uthevingsfarge 4 3 3 3 2 2" xfId="44272" xr:uid="{00000000-0005-0000-0000-0000FB330000}"/>
    <cellStyle name="20% - uthevingsfarge 4 3 3 3 3" xfId="44273" xr:uid="{00000000-0005-0000-0000-0000FC330000}"/>
    <cellStyle name="20% - uthevingsfarge 4 3 3 3_3. Chng in credit spreads" xfId="44274" xr:uid="{00000000-0005-0000-0000-0000FD330000}"/>
    <cellStyle name="20% - uthevingsfarge 4 3 3 4" xfId="39166" xr:uid="{00000000-0005-0000-0000-0000FE330000}"/>
    <cellStyle name="20% - uthevingsfarge 4 3 3 4 2" xfId="44275" xr:uid="{00000000-0005-0000-0000-0000FF330000}"/>
    <cellStyle name="20% - uthevingsfarge 4 3 3 4 2 2" xfId="44276" xr:uid="{00000000-0005-0000-0000-000000340000}"/>
    <cellStyle name="20% - uthevingsfarge 4 3 3 4 3" xfId="44277" xr:uid="{00000000-0005-0000-0000-000001340000}"/>
    <cellStyle name="20% - uthevingsfarge 4 3 3 4_3. Chng in credit spreads" xfId="44278" xr:uid="{00000000-0005-0000-0000-000002340000}"/>
    <cellStyle name="20% - uthevingsfarge 4 3 3 5" xfId="44279" xr:uid="{00000000-0005-0000-0000-000003340000}"/>
    <cellStyle name="20% - uthevingsfarge 4 3 3 5 2" xfId="44280" xr:uid="{00000000-0005-0000-0000-000004340000}"/>
    <cellStyle name="20% - uthevingsfarge 4 3 3 6" xfId="44281" xr:uid="{00000000-0005-0000-0000-000005340000}"/>
    <cellStyle name="20% - uthevingsfarge 4 3 3_3. Chng in credit spreads" xfId="44282" xr:uid="{00000000-0005-0000-0000-000006340000}"/>
    <cellStyle name="20% - uthevingsfarge 4 3 4" xfId="14986" xr:uid="{00000000-0005-0000-0000-000007340000}"/>
    <cellStyle name="20% - uthevingsfarge 4 3 4 2" xfId="14987" xr:uid="{00000000-0005-0000-0000-000008340000}"/>
    <cellStyle name="20% - uthevingsfarge 4 3 4 2 2" xfId="44283" xr:uid="{00000000-0005-0000-0000-000009340000}"/>
    <cellStyle name="20% - uthevingsfarge 4 3 4 2 2 2" xfId="44284" xr:uid="{00000000-0005-0000-0000-00000A340000}"/>
    <cellStyle name="20% - uthevingsfarge 4 3 4 2 3" xfId="44285" xr:uid="{00000000-0005-0000-0000-00000B340000}"/>
    <cellStyle name="20% - uthevingsfarge 4 3 4 2_3. Chng in credit spreads" xfId="44286" xr:uid="{00000000-0005-0000-0000-00000C340000}"/>
    <cellStyle name="20% - uthevingsfarge 4 3 4 3" xfId="14988" xr:uid="{00000000-0005-0000-0000-00000D340000}"/>
    <cellStyle name="20% - uthevingsfarge 4 3 4 3 2" xfId="44287" xr:uid="{00000000-0005-0000-0000-00000E340000}"/>
    <cellStyle name="20% - uthevingsfarge 4 3 4 3 2 2" xfId="44288" xr:uid="{00000000-0005-0000-0000-00000F340000}"/>
    <cellStyle name="20% - uthevingsfarge 4 3 4 3 3" xfId="44289" xr:uid="{00000000-0005-0000-0000-000010340000}"/>
    <cellStyle name="20% - uthevingsfarge 4 3 4 3_3. Chng in credit spreads" xfId="44290" xr:uid="{00000000-0005-0000-0000-000011340000}"/>
    <cellStyle name="20% - uthevingsfarge 4 3 4 4" xfId="39167" xr:uid="{00000000-0005-0000-0000-000012340000}"/>
    <cellStyle name="20% - uthevingsfarge 4 3 4 4 2" xfId="44291" xr:uid="{00000000-0005-0000-0000-000013340000}"/>
    <cellStyle name="20% - uthevingsfarge 4 3 4 5" xfId="44292" xr:uid="{00000000-0005-0000-0000-000014340000}"/>
    <cellStyle name="20% - uthevingsfarge 4 3 4 6" xfId="44293" xr:uid="{00000000-0005-0000-0000-000015340000}"/>
    <cellStyle name="20% - uthevingsfarge 4 3 4_3. Chng in credit spreads" xfId="44294" xr:uid="{00000000-0005-0000-0000-000016340000}"/>
    <cellStyle name="20% - uthevingsfarge 4 3 5" xfId="14989" xr:uid="{00000000-0005-0000-0000-000017340000}"/>
    <cellStyle name="20% - uthevingsfarge 4 3 5 2" xfId="14990" xr:uid="{00000000-0005-0000-0000-000018340000}"/>
    <cellStyle name="20% - uthevingsfarge 4 3 5 2 2" xfId="44295" xr:uid="{00000000-0005-0000-0000-000019340000}"/>
    <cellStyle name="20% - uthevingsfarge 4 3 5 3" xfId="14991" xr:uid="{00000000-0005-0000-0000-00001A340000}"/>
    <cellStyle name="20% - uthevingsfarge 4 3 5 4" xfId="39168" xr:uid="{00000000-0005-0000-0000-00001B340000}"/>
    <cellStyle name="20% - uthevingsfarge 4 3 5 5" xfId="44296" xr:uid="{00000000-0005-0000-0000-00001C340000}"/>
    <cellStyle name="20% - uthevingsfarge 4 3 5 6" xfId="44297" xr:uid="{00000000-0005-0000-0000-00001D340000}"/>
    <cellStyle name="20% - uthevingsfarge 4 3 5_3. Chng in credit spreads" xfId="44298" xr:uid="{00000000-0005-0000-0000-00001E340000}"/>
    <cellStyle name="20% - uthevingsfarge 4 3 6" xfId="14992" xr:uid="{00000000-0005-0000-0000-00001F340000}"/>
    <cellStyle name="20% - uthevingsfarge 4 3 6 2" xfId="14993" xr:uid="{00000000-0005-0000-0000-000020340000}"/>
    <cellStyle name="20% - uthevingsfarge 4 3 6 2 2" xfId="44299" xr:uid="{00000000-0005-0000-0000-000021340000}"/>
    <cellStyle name="20% - uthevingsfarge 4 3 6 3" xfId="14994" xr:uid="{00000000-0005-0000-0000-000022340000}"/>
    <cellStyle name="20% - uthevingsfarge 4 3 6 4" xfId="39169" xr:uid="{00000000-0005-0000-0000-000023340000}"/>
    <cellStyle name="20% - uthevingsfarge 4 3 6 5" xfId="44300" xr:uid="{00000000-0005-0000-0000-000024340000}"/>
    <cellStyle name="20% - uthevingsfarge 4 3 6 6" xfId="44301" xr:uid="{00000000-0005-0000-0000-000025340000}"/>
    <cellStyle name="20% - uthevingsfarge 4 3 6_3. Chng in credit spreads" xfId="44302" xr:uid="{00000000-0005-0000-0000-000026340000}"/>
    <cellStyle name="20% - uthevingsfarge 4 3 7" xfId="14995" xr:uid="{00000000-0005-0000-0000-000027340000}"/>
    <cellStyle name="20% - uthevingsfarge 4 3 7 2" xfId="14996" xr:uid="{00000000-0005-0000-0000-000028340000}"/>
    <cellStyle name="20% - uthevingsfarge 4 3 7 2 2" xfId="44303" xr:uid="{00000000-0005-0000-0000-000029340000}"/>
    <cellStyle name="20% - uthevingsfarge 4 3 7 3" xfId="44304" xr:uid="{00000000-0005-0000-0000-00002A340000}"/>
    <cellStyle name="20% - uthevingsfarge 4 3 7_3. Chng in credit spreads" xfId="44305" xr:uid="{00000000-0005-0000-0000-00002B340000}"/>
    <cellStyle name="20% - uthevingsfarge 4 3 8" xfId="14997" xr:uid="{00000000-0005-0000-0000-00002C340000}"/>
    <cellStyle name="20% - uthevingsfarge 4 3 9" xfId="39160" xr:uid="{00000000-0005-0000-0000-00002D340000}"/>
    <cellStyle name="20% - uthevingsfarge 4 3_4 manuell" xfId="54449"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2" xr:uid="{00000000-0005-0000-0000-000032340000}"/>
    <cellStyle name="20% - uthevingsfarge 4 30 2 2_CC1" xfId="54450" xr:uid="{0FCD63EC-2031-4945-ABD3-88F065747E05}"/>
    <cellStyle name="20% - uthevingsfarge 4 30 2 3" xfId="39173" xr:uid="{00000000-0005-0000-0000-000033340000}"/>
    <cellStyle name="20% - uthevingsfarge 4 30 2 4" xfId="39174" xr:uid="{00000000-0005-0000-0000-000034340000}"/>
    <cellStyle name="20% - uthevingsfarge 4 30 2 5" xfId="39175" xr:uid="{00000000-0005-0000-0000-000035340000}"/>
    <cellStyle name="20% - uthevingsfarge 4 30 2 6" xfId="39171" xr:uid="{00000000-0005-0000-0000-000036340000}"/>
    <cellStyle name="20% - uthevingsfarge 4 30 2_4 manuell" xfId="54451" xr:uid="{05E073DD-5CCC-4E3E-96F3-9BAEABF9BAC2}"/>
    <cellStyle name="20% - uthevingsfarge 4 30 3" xfId="3341" xr:uid="{00000000-0005-0000-0000-000038340000}"/>
    <cellStyle name="20% - uthevingsfarge 4 30 3 2" xfId="39176" xr:uid="{00000000-0005-0000-0000-000039340000}"/>
    <cellStyle name="20% - uthevingsfarge 4 30 3_CC1" xfId="54452" xr:uid="{300215B1-B13D-4031-AD95-E604E2D029DB}"/>
    <cellStyle name="20% - uthevingsfarge 4 30 4" xfId="39177" xr:uid="{00000000-0005-0000-0000-00003A340000}"/>
    <cellStyle name="20% - uthevingsfarge 4 30 5" xfId="39178" xr:uid="{00000000-0005-0000-0000-00003B340000}"/>
    <cellStyle name="20% - uthevingsfarge 4 30 6" xfId="39179" xr:uid="{00000000-0005-0000-0000-00003C340000}"/>
    <cellStyle name="20% - uthevingsfarge 4 30 7" xfId="39170" xr:uid="{00000000-0005-0000-0000-00003D340000}"/>
    <cellStyle name="20% - uthevingsfarge 4 30_4 manuell" xfId="54453"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2" xr:uid="{00000000-0005-0000-0000-000042340000}"/>
    <cellStyle name="20% - uthevingsfarge 4 31 2 2_CC1" xfId="54454" xr:uid="{09AC40CD-D990-4DAD-81B5-AB14322A7887}"/>
    <cellStyle name="20% - uthevingsfarge 4 31 2 3" xfId="39183" xr:uid="{00000000-0005-0000-0000-000043340000}"/>
    <cellStyle name="20% - uthevingsfarge 4 31 2 4" xfId="39184" xr:uid="{00000000-0005-0000-0000-000044340000}"/>
    <cellStyle name="20% - uthevingsfarge 4 31 2 5" xfId="39185" xr:uid="{00000000-0005-0000-0000-000045340000}"/>
    <cellStyle name="20% - uthevingsfarge 4 31 2 6" xfId="39181" xr:uid="{00000000-0005-0000-0000-000046340000}"/>
    <cellStyle name="20% - uthevingsfarge 4 31 2_4 manuell" xfId="54455" xr:uid="{EA071418-61C7-4DAE-BD17-3A7D302A3306}"/>
    <cellStyle name="20% - uthevingsfarge 4 31 3" xfId="3345" xr:uid="{00000000-0005-0000-0000-000048340000}"/>
    <cellStyle name="20% - uthevingsfarge 4 31 3 2" xfId="39186" xr:uid="{00000000-0005-0000-0000-000049340000}"/>
    <cellStyle name="20% - uthevingsfarge 4 31 3_CC1" xfId="54456" xr:uid="{D6627B4E-D445-48E2-9CD6-BC8F41B09AFB}"/>
    <cellStyle name="20% - uthevingsfarge 4 31 4" xfId="39187" xr:uid="{00000000-0005-0000-0000-00004A340000}"/>
    <cellStyle name="20% - uthevingsfarge 4 31 5" xfId="39188" xr:uid="{00000000-0005-0000-0000-00004B340000}"/>
    <cellStyle name="20% - uthevingsfarge 4 31 6" xfId="39189" xr:uid="{00000000-0005-0000-0000-00004C340000}"/>
    <cellStyle name="20% - uthevingsfarge 4 31 7" xfId="39180" xr:uid="{00000000-0005-0000-0000-00004D340000}"/>
    <cellStyle name="20% - uthevingsfarge 4 31_4 manuell" xfId="54457"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2" xr:uid="{00000000-0005-0000-0000-000052340000}"/>
    <cellStyle name="20% - uthevingsfarge 4 32 2 2_CC1" xfId="54458" xr:uid="{A9018848-4BB4-4F97-A7FA-3A9993759952}"/>
    <cellStyle name="20% - uthevingsfarge 4 32 2 3" xfId="39193" xr:uid="{00000000-0005-0000-0000-000053340000}"/>
    <cellStyle name="20% - uthevingsfarge 4 32 2 4" xfId="39194" xr:uid="{00000000-0005-0000-0000-000054340000}"/>
    <cellStyle name="20% - uthevingsfarge 4 32 2 5" xfId="39195" xr:uid="{00000000-0005-0000-0000-000055340000}"/>
    <cellStyle name="20% - uthevingsfarge 4 32 2 6" xfId="39191" xr:uid="{00000000-0005-0000-0000-000056340000}"/>
    <cellStyle name="20% - uthevingsfarge 4 32 2_4 manuell" xfId="54459" xr:uid="{E4739CBB-D232-4EA8-8892-82D6DFB19727}"/>
    <cellStyle name="20% - uthevingsfarge 4 32 3" xfId="3349" xr:uid="{00000000-0005-0000-0000-000058340000}"/>
    <cellStyle name="20% - uthevingsfarge 4 32 3 2" xfId="39196" xr:uid="{00000000-0005-0000-0000-000059340000}"/>
    <cellStyle name="20% - uthevingsfarge 4 32 3_CC1" xfId="54460" xr:uid="{93C09B25-1E74-4A5B-9BDD-D5F00578F231}"/>
    <cellStyle name="20% - uthevingsfarge 4 32 4" xfId="39197" xr:uid="{00000000-0005-0000-0000-00005A340000}"/>
    <cellStyle name="20% - uthevingsfarge 4 32 5" xfId="39198" xr:uid="{00000000-0005-0000-0000-00005B340000}"/>
    <cellStyle name="20% - uthevingsfarge 4 32 6" xfId="39199" xr:uid="{00000000-0005-0000-0000-00005C340000}"/>
    <cellStyle name="20% - uthevingsfarge 4 32 7" xfId="39190" xr:uid="{00000000-0005-0000-0000-00005D340000}"/>
    <cellStyle name="20% - uthevingsfarge 4 32_4 manuell" xfId="54461"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2" xr:uid="{00000000-0005-0000-0000-000062340000}"/>
    <cellStyle name="20% - uthevingsfarge 4 33 2 2_CC1" xfId="54462" xr:uid="{7B1CB92D-B6C2-41FB-AF1A-73CA2308A23E}"/>
    <cellStyle name="20% - uthevingsfarge 4 33 2 3" xfId="39203" xr:uid="{00000000-0005-0000-0000-000063340000}"/>
    <cellStyle name="20% - uthevingsfarge 4 33 2 4" xfId="39204" xr:uid="{00000000-0005-0000-0000-000064340000}"/>
    <cellStyle name="20% - uthevingsfarge 4 33 2 5" xfId="39205" xr:uid="{00000000-0005-0000-0000-000065340000}"/>
    <cellStyle name="20% - uthevingsfarge 4 33 2 6" xfId="39201" xr:uid="{00000000-0005-0000-0000-000066340000}"/>
    <cellStyle name="20% - uthevingsfarge 4 33 2_4 manuell" xfId="54463" xr:uid="{41EFAB83-BB4A-48AC-862A-3EF5791506A6}"/>
    <cellStyle name="20% - uthevingsfarge 4 33 3" xfId="3353" xr:uid="{00000000-0005-0000-0000-000068340000}"/>
    <cellStyle name="20% - uthevingsfarge 4 33 3 2" xfId="39206" xr:uid="{00000000-0005-0000-0000-000069340000}"/>
    <cellStyle name="20% - uthevingsfarge 4 33 3_CC1" xfId="54464" xr:uid="{84170D4D-921A-4A02-95A3-AA28BFC2EDFB}"/>
    <cellStyle name="20% - uthevingsfarge 4 33 4" xfId="39207" xr:uid="{00000000-0005-0000-0000-00006A340000}"/>
    <cellStyle name="20% - uthevingsfarge 4 33 5" xfId="39208" xr:uid="{00000000-0005-0000-0000-00006B340000}"/>
    <cellStyle name="20% - uthevingsfarge 4 33 6" xfId="39209" xr:uid="{00000000-0005-0000-0000-00006C340000}"/>
    <cellStyle name="20% - uthevingsfarge 4 33 7" xfId="39200" xr:uid="{00000000-0005-0000-0000-00006D340000}"/>
    <cellStyle name="20% - uthevingsfarge 4 33_4 manuell" xfId="54465"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2" xr:uid="{00000000-0005-0000-0000-000072340000}"/>
    <cellStyle name="20% - uthevingsfarge 4 34 2 2_CC1" xfId="54466" xr:uid="{CDC0F997-69CD-4C86-8D6D-F962A5E6C47F}"/>
    <cellStyle name="20% - uthevingsfarge 4 34 2 3" xfId="39213" xr:uid="{00000000-0005-0000-0000-000073340000}"/>
    <cellStyle name="20% - uthevingsfarge 4 34 2 4" xfId="39214" xr:uid="{00000000-0005-0000-0000-000074340000}"/>
    <cellStyle name="20% - uthevingsfarge 4 34 2 5" xfId="39215" xr:uid="{00000000-0005-0000-0000-000075340000}"/>
    <cellStyle name="20% - uthevingsfarge 4 34 2 6" xfId="39211" xr:uid="{00000000-0005-0000-0000-000076340000}"/>
    <cellStyle name="20% - uthevingsfarge 4 34 2_4 manuell" xfId="54467" xr:uid="{D342F5BA-315E-4268-BE6B-7A3E63ADF9BE}"/>
    <cellStyle name="20% - uthevingsfarge 4 34 3" xfId="3357" xr:uid="{00000000-0005-0000-0000-000078340000}"/>
    <cellStyle name="20% - uthevingsfarge 4 34 3 2" xfId="39216" xr:uid="{00000000-0005-0000-0000-000079340000}"/>
    <cellStyle name="20% - uthevingsfarge 4 34 3_CC1" xfId="54468" xr:uid="{A48A79E1-6A7A-4C91-9732-9CCFC82709CB}"/>
    <cellStyle name="20% - uthevingsfarge 4 34 4" xfId="39217" xr:uid="{00000000-0005-0000-0000-00007A340000}"/>
    <cellStyle name="20% - uthevingsfarge 4 34 5" xfId="39218" xr:uid="{00000000-0005-0000-0000-00007B340000}"/>
    <cellStyle name="20% - uthevingsfarge 4 34 6" xfId="39219" xr:uid="{00000000-0005-0000-0000-00007C340000}"/>
    <cellStyle name="20% - uthevingsfarge 4 34 7" xfId="39210" xr:uid="{00000000-0005-0000-0000-00007D340000}"/>
    <cellStyle name="20% - uthevingsfarge 4 34_4 manuell" xfId="54469"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2" xr:uid="{00000000-0005-0000-0000-000082340000}"/>
    <cellStyle name="20% - uthevingsfarge 4 35 2 2_CC1" xfId="54470" xr:uid="{C0B69CF1-A2E7-4FC5-A472-FDB889A1EFD4}"/>
    <cellStyle name="20% - uthevingsfarge 4 35 2 3" xfId="39223" xr:uid="{00000000-0005-0000-0000-000083340000}"/>
    <cellStyle name="20% - uthevingsfarge 4 35 2 4" xfId="39224" xr:uid="{00000000-0005-0000-0000-000084340000}"/>
    <cellStyle name="20% - uthevingsfarge 4 35 2 5" xfId="39225" xr:uid="{00000000-0005-0000-0000-000085340000}"/>
    <cellStyle name="20% - uthevingsfarge 4 35 2 6" xfId="39221" xr:uid="{00000000-0005-0000-0000-000086340000}"/>
    <cellStyle name="20% - uthevingsfarge 4 35 2_4 manuell" xfId="54471" xr:uid="{FB3D754E-4D8F-46B8-A3AB-15F085A7901A}"/>
    <cellStyle name="20% - uthevingsfarge 4 35 3" xfId="3361" xr:uid="{00000000-0005-0000-0000-000088340000}"/>
    <cellStyle name="20% - uthevingsfarge 4 35 3 2" xfId="39226" xr:uid="{00000000-0005-0000-0000-000089340000}"/>
    <cellStyle name="20% - uthevingsfarge 4 35 3_CC1" xfId="54472" xr:uid="{2DF723AD-CD41-4612-81E4-DFDDDEF14264}"/>
    <cellStyle name="20% - uthevingsfarge 4 35 4" xfId="39227" xr:uid="{00000000-0005-0000-0000-00008A340000}"/>
    <cellStyle name="20% - uthevingsfarge 4 35 5" xfId="39228" xr:uid="{00000000-0005-0000-0000-00008B340000}"/>
    <cellStyle name="20% - uthevingsfarge 4 35 6" xfId="39229" xr:uid="{00000000-0005-0000-0000-00008C340000}"/>
    <cellStyle name="20% - uthevingsfarge 4 35 7" xfId="39220" xr:uid="{00000000-0005-0000-0000-00008D340000}"/>
    <cellStyle name="20% - uthevingsfarge 4 35_4 manuell" xfId="54473"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2" xr:uid="{00000000-0005-0000-0000-000092340000}"/>
    <cellStyle name="20% - uthevingsfarge 4 36 2 2_CC1" xfId="54474" xr:uid="{50867D7C-46E2-4D53-ADAD-B2EDD706D85E}"/>
    <cellStyle name="20% - uthevingsfarge 4 36 2 3" xfId="39233" xr:uid="{00000000-0005-0000-0000-000093340000}"/>
    <cellStyle name="20% - uthevingsfarge 4 36 2 4" xfId="39234" xr:uid="{00000000-0005-0000-0000-000094340000}"/>
    <cellStyle name="20% - uthevingsfarge 4 36 2 5" xfId="39235" xr:uid="{00000000-0005-0000-0000-000095340000}"/>
    <cellStyle name="20% - uthevingsfarge 4 36 2 6" xfId="39231" xr:uid="{00000000-0005-0000-0000-000096340000}"/>
    <cellStyle name="20% - uthevingsfarge 4 36 2_4 manuell" xfId="54475" xr:uid="{5AFC36A5-45C2-4BC5-94DB-A23300EF4162}"/>
    <cellStyle name="20% - uthevingsfarge 4 36 3" xfId="3365" xr:uid="{00000000-0005-0000-0000-000098340000}"/>
    <cellStyle name="20% - uthevingsfarge 4 36 3 2" xfId="39236" xr:uid="{00000000-0005-0000-0000-000099340000}"/>
    <cellStyle name="20% - uthevingsfarge 4 36 3_CC1" xfId="54476" xr:uid="{63C32B59-F920-4234-9F08-F1753825E543}"/>
    <cellStyle name="20% - uthevingsfarge 4 36 4" xfId="39237" xr:uid="{00000000-0005-0000-0000-00009A340000}"/>
    <cellStyle name="20% - uthevingsfarge 4 36 5" xfId="39238" xr:uid="{00000000-0005-0000-0000-00009B340000}"/>
    <cellStyle name="20% - uthevingsfarge 4 36 6" xfId="39239" xr:uid="{00000000-0005-0000-0000-00009C340000}"/>
    <cellStyle name="20% - uthevingsfarge 4 36 7" xfId="39230" xr:uid="{00000000-0005-0000-0000-00009D340000}"/>
    <cellStyle name="20% - uthevingsfarge 4 36_4 manuell" xfId="54477"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2" xr:uid="{00000000-0005-0000-0000-0000A2340000}"/>
    <cellStyle name="20% - uthevingsfarge 4 37 2 2_CC1" xfId="54478" xr:uid="{2A8C546B-69CD-4782-A070-C222AAEDB4FC}"/>
    <cellStyle name="20% - uthevingsfarge 4 37 2 3" xfId="39243" xr:uid="{00000000-0005-0000-0000-0000A3340000}"/>
    <cellStyle name="20% - uthevingsfarge 4 37 2 4" xfId="39244" xr:uid="{00000000-0005-0000-0000-0000A4340000}"/>
    <cellStyle name="20% - uthevingsfarge 4 37 2 5" xfId="39245" xr:uid="{00000000-0005-0000-0000-0000A5340000}"/>
    <cellStyle name="20% - uthevingsfarge 4 37 2 6" xfId="39241" xr:uid="{00000000-0005-0000-0000-0000A6340000}"/>
    <cellStyle name="20% - uthevingsfarge 4 37 2_4 manuell" xfId="54479" xr:uid="{AB7469E8-6064-4A3D-B0B1-8556C6DAE0C6}"/>
    <cellStyle name="20% - uthevingsfarge 4 37 3" xfId="3369" xr:uid="{00000000-0005-0000-0000-0000A8340000}"/>
    <cellStyle name="20% - uthevingsfarge 4 37 3 2" xfId="39246" xr:uid="{00000000-0005-0000-0000-0000A9340000}"/>
    <cellStyle name="20% - uthevingsfarge 4 37 3_CC1" xfId="54480" xr:uid="{B047221D-33D1-4326-808B-851D48899678}"/>
    <cellStyle name="20% - uthevingsfarge 4 37 4" xfId="39247" xr:uid="{00000000-0005-0000-0000-0000AA340000}"/>
    <cellStyle name="20% - uthevingsfarge 4 37 5" xfId="39248" xr:uid="{00000000-0005-0000-0000-0000AB340000}"/>
    <cellStyle name="20% - uthevingsfarge 4 37 6" xfId="39249" xr:uid="{00000000-0005-0000-0000-0000AC340000}"/>
    <cellStyle name="20% - uthevingsfarge 4 37 7" xfId="39240" xr:uid="{00000000-0005-0000-0000-0000AD340000}"/>
    <cellStyle name="20% - uthevingsfarge 4 37_4 manuell" xfId="54481"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2" xr:uid="{00000000-0005-0000-0000-0000B2340000}"/>
    <cellStyle name="20% - uthevingsfarge 4 38 2 2_CC1" xfId="54482" xr:uid="{E1755485-9886-4F6E-8D49-FEFFFF50769E}"/>
    <cellStyle name="20% - uthevingsfarge 4 38 2 3" xfId="39253" xr:uid="{00000000-0005-0000-0000-0000B3340000}"/>
    <cellStyle name="20% - uthevingsfarge 4 38 2 4" xfId="39254" xr:uid="{00000000-0005-0000-0000-0000B4340000}"/>
    <cellStyle name="20% - uthevingsfarge 4 38 2 5" xfId="39255" xr:uid="{00000000-0005-0000-0000-0000B5340000}"/>
    <cellStyle name="20% - uthevingsfarge 4 38 2 6" xfId="39251" xr:uid="{00000000-0005-0000-0000-0000B6340000}"/>
    <cellStyle name="20% - uthevingsfarge 4 38 2_4 manuell" xfId="54483" xr:uid="{54331235-DD13-4325-A896-6759566F12AA}"/>
    <cellStyle name="20% - uthevingsfarge 4 38 3" xfId="3373" xr:uid="{00000000-0005-0000-0000-0000B8340000}"/>
    <cellStyle name="20% - uthevingsfarge 4 38 3 2" xfId="39256" xr:uid="{00000000-0005-0000-0000-0000B9340000}"/>
    <cellStyle name="20% - uthevingsfarge 4 38 3_CC1" xfId="54484" xr:uid="{FA36F1E4-6B16-4D42-B15F-25E0EA8C7356}"/>
    <cellStyle name="20% - uthevingsfarge 4 38 4" xfId="39257" xr:uid="{00000000-0005-0000-0000-0000BA340000}"/>
    <cellStyle name="20% - uthevingsfarge 4 38 5" xfId="39258" xr:uid="{00000000-0005-0000-0000-0000BB340000}"/>
    <cellStyle name="20% - uthevingsfarge 4 38 6" xfId="39259" xr:uid="{00000000-0005-0000-0000-0000BC340000}"/>
    <cellStyle name="20% - uthevingsfarge 4 38 7" xfId="39250" xr:uid="{00000000-0005-0000-0000-0000BD340000}"/>
    <cellStyle name="20% - uthevingsfarge 4 38_4 manuell" xfId="54485"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2" xr:uid="{00000000-0005-0000-0000-0000C2340000}"/>
    <cellStyle name="20% - uthevingsfarge 4 39 2 2_CC1" xfId="54486" xr:uid="{0A38EDAB-C1CA-4BD7-82A7-F621877229EF}"/>
    <cellStyle name="20% - uthevingsfarge 4 39 2 3" xfId="39263" xr:uid="{00000000-0005-0000-0000-0000C3340000}"/>
    <cellStyle name="20% - uthevingsfarge 4 39 2 4" xfId="39264" xr:uid="{00000000-0005-0000-0000-0000C4340000}"/>
    <cellStyle name="20% - uthevingsfarge 4 39 2 5" xfId="39265" xr:uid="{00000000-0005-0000-0000-0000C5340000}"/>
    <cellStyle name="20% - uthevingsfarge 4 39 2 6" xfId="39261" xr:uid="{00000000-0005-0000-0000-0000C6340000}"/>
    <cellStyle name="20% - uthevingsfarge 4 39 2_4 manuell" xfId="54487" xr:uid="{EFABAF6B-FEA7-4D35-8F15-3F112D34603C}"/>
    <cellStyle name="20% - uthevingsfarge 4 39 3" xfId="3377" xr:uid="{00000000-0005-0000-0000-0000C8340000}"/>
    <cellStyle name="20% - uthevingsfarge 4 39 3 2" xfId="39266" xr:uid="{00000000-0005-0000-0000-0000C9340000}"/>
    <cellStyle name="20% - uthevingsfarge 4 39 3_CC1" xfId="54488" xr:uid="{5F039D36-A9AD-48B2-BD28-9D45214419D5}"/>
    <cellStyle name="20% - uthevingsfarge 4 39 4" xfId="39267" xr:uid="{00000000-0005-0000-0000-0000CA340000}"/>
    <cellStyle name="20% - uthevingsfarge 4 39 5" xfId="39268" xr:uid="{00000000-0005-0000-0000-0000CB340000}"/>
    <cellStyle name="20% - uthevingsfarge 4 39 6" xfId="39269" xr:uid="{00000000-0005-0000-0000-0000CC340000}"/>
    <cellStyle name="20% - uthevingsfarge 4 39 7" xfId="39260" xr:uid="{00000000-0005-0000-0000-0000CD340000}"/>
    <cellStyle name="20% - uthevingsfarge 4 39_4 manuell" xfId="54489" xr:uid="{B8813C4C-7C80-4F42-AA4D-2277401E9AAF}"/>
    <cellStyle name="20% - uthevingsfarge 4 4" xfId="3378" xr:uid="{00000000-0005-0000-0000-0000CF340000}"/>
    <cellStyle name="20% - uthevingsfarge 4 4 10" xfId="44306"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7" xr:uid="{00000000-0005-0000-0000-0000D4340000}"/>
    <cellStyle name="20% - uthevingsfarge 4 4 2 2 3" xfId="39272" xr:uid="{00000000-0005-0000-0000-0000D5340000}"/>
    <cellStyle name="20% - uthevingsfarge 4 4 2 2_3. Chng in credit spreads" xfId="44308" xr:uid="{00000000-0005-0000-0000-0000D6340000}"/>
    <cellStyle name="20% - uthevingsfarge 4 4 2 3" xfId="14999" xr:uid="{00000000-0005-0000-0000-0000D7340000}"/>
    <cellStyle name="20% - uthevingsfarge 4 4 2 3 2" xfId="39273" xr:uid="{00000000-0005-0000-0000-0000D8340000}"/>
    <cellStyle name="20% - uthevingsfarge 4 4 2 3 2 2" xfId="44309" xr:uid="{00000000-0005-0000-0000-0000D9340000}"/>
    <cellStyle name="20% - uthevingsfarge 4 4 2 3 3" xfId="44310" xr:uid="{00000000-0005-0000-0000-0000DA340000}"/>
    <cellStyle name="20% - uthevingsfarge 4 4 2 3_3. Chng in credit spreads" xfId="44311" xr:uid="{00000000-0005-0000-0000-0000DB340000}"/>
    <cellStyle name="20% - uthevingsfarge 4 4 2 4" xfId="39274" xr:uid="{00000000-0005-0000-0000-0000DC340000}"/>
    <cellStyle name="20% - uthevingsfarge 4 4 2 4 2" xfId="44312" xr:uid="{00000000-0005-0000-0000-0000DD340000}"/>
    <cellStyle name="20% - uthevingsfarge 4 4 2 5" xfId="39275" xr:uid="{00000000-0005-0000-0000-0000DE340000}"/>
    <cellStyle name="20% - uthevingsfarge 4 4 2 6" xfId="39271" xr:uid="{00000000-0005-0000-0000-0000DF340000}"/>
    <cellStyle name="20% - uthevingsfarge 4 4 2 7" xfId="44313" xr:uid="{00000000-0005-0000-0000-0000E0340000}"/>
    <cellStyle name="20% - uthevingsfarge 4 4 2 8" xfId="44314" xr:uid="{00000000-0005-0000-0000-0000E1340000}"/>
    <cellStyle name="20% - uthevingsfarge 4 4 2_3. Chng in credit spreads" xfId="44315" xr:uid="{00000000-0005-0000-0000-0000E2340000}"/>
    <cellStyle name="20% - uthevingsfarge 4 4 3" xfId="3381" xr:uid="{00000000-0005-0000-0000-0000E3340000}"/>
    <cellStyle name="20% - uthevingsfarge 4 4 3 2" xfId="15000" xr:uid="{00000000-0005-0000-0000-0000E4340000}"/>
    <cellStyle name="20% - uthevingsfarge 4 4 3 2 2" xfId="44316" xr:uid="{00000000-0005-0000-0000-0000E5340000}"/>
    <cellStyle name="20% - uthevingsfarge 4 4 3 3" xfId="15001" xr:uid="{00000000-0005-0000-0000-0000E6340000}"/>
    <cellStyle name="20% - uthevingsfarge 4 4 3 4" xfId="39276" xr:uid="{00000000-0005-0000-0000-0000E7340000}"/>
    <cellStyle name="20% - uthevingsfarge 4 4 3 5" xfId="44317" xr:uid="{00000000-0005-0000-0000-0000E8340000}"/>
    <cellStyle name="20% - uthevingsfarge 4 4 3 6" xfId="44318" xr:uid="{00000000-0005-0000-0000-0000E9340000}"/>
    <cellStyle name="20% - uthevingsfarge 4 4 3_3. Chng in credit spreads" xfId="44319" xr:uid="{00000000-0005-0000-0000-0000EA340000}"/>
    <cellStyle name="20% - uthevingsfarge 4 4 4" xfId="15002" xr:uid="{00000000-0005-0000-0000-0000EB340000}"/>
    <cellStyle name="20% - uthevingsfarge 4 4 4 2" xfId="15003" xr:uid="{00000000-0005-0000-0000-0000EC340000}"/>
    <cellStyle name="20% - uthevingsfarge 4 4 4 2 2" xfId="44320" xr:uid="{00000000-0005-0000-0000-0000ED340000}"/>
    <cellStyle name="20% - uthevingsfarge 4 4 4 3" xfId="15004" xr:uid="{00000000-0005-0000-0000-0000EE340000}"/>
    <cellStyle name="20% - uthevingsfarge 4 4 4 4" xfId="39277" xr:uid="{00000000-0005-0000-0000-0000EF340000}"/>
    <cellStyle name="20% - uthevingsfarge 4 4 4 5" xfId="44321" xr:uid="{00000000-0005-0000-0000-0000F0340000}"/>
    <cellStyle name="20% - uthevingsfarge 4 4 4 6" xfId="44322" xr:uid="{00000000-0005-0000-0000-0000F1340000}"/>
    <cellStyle name="20% - uthevingsfarge 4 4 4_3. Chng in credit spreads" xfId="44323"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8" xr:uid="{00000000-0005-0000-0000-0000F6340000}"/>
    <cellStyle name="20% - uthevingsfarge 4 4 5 5" xfId="44324" xr:uid="{00000000-0005-0000-0000-0000F7340000}"/>
    <cellStyle name="20% - uthevingsfarge 4 4 5 6" xfId="44325"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79" xr:uid="{00000000-0005-0000-0000-0000FC340000}"/>
    <cellStyle name="20% - uthevingsfarge 4 4 6_AVA DVA EL" xfId="15011" xr:uid="{00000000-0005-0000-0000-0000FD340000}"/>
    <cellStyle name="20% - uthevingsfarge 4 4 7" xfId="15012" xr:uid="{00000000-0005-0000-0000-0000FE340000}"/>
    <cellStyle name="20% - uthevingsfarge 4 4 8" xfId="39270" xr:uid="{00000000-0005-0000-0000-0000FF340000}"/>
    <cellStyle name="20% - uthevingsfarge 4 4 9" xfId="44326" xr:uid="{00000000-0005-0000-0000-000000350000}"/>
    <cellStyle name="20% - uthevingsfarge 4 4_3. Chng in credit spreads" xfId="44327"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2" xr:uid="{00000000-0005-0000-0000-000005350000}"/>
    <cellStyle name="20% - uthevingsfarge 4 40 2 2_CC1" xfId="54490" xr:uid="{FD1D3374-D478-49C9-8958-FA775D7D3D6B}"/>
    <cellStyle name="20% - uthevingsfarge 4 40 2 3" xfId="39283" xr:uid="{00000000-0005-0000-0000-000006350000}"/>
    <cellStyle name="20% - uthevingsfarge 4 40 2 4" xfId="39284" xr:uid="{00000000-0005-0000-0000-000007350000}"/>
    <cellStyle name="20% - uthevingsfarge 4 40 2 5" xfId="39285" xr:uid="{00000000-0005-0000-0000-000008350000}"/>
    <cellStyle name="20% - uthevingsfarge 4 40 2 6" xfId="39281" xr:uid="{00000000-0005-0000-0000-000009350000}"/>
    <cellStyle name="20% - uthevingsfarge 4 40 2_4 manuell" xfId="54491" xr:uid="{40875BF0-E706-40BC-BD0B-33AAA5AB057C}"/>
    <cellStyle name="20% - uthevingsfarge 4 40 3" xfId="3385" xr:uid="{00000000-0005-0000-0000-00000B350000}"/>
    <cellStyle name="20% - uthevingsfarge 4 40 3 2" xfId="39286" xr:uid="{00000000-0005-0000-0000-00000C350000}"/>
    <cellStyle name="20% - uthevingsfarge 4 40 3_CC1" xfId="54492" xr:uid="{E85883DE-E1B1-40E5-9E87-1EB2739AF071}"/>
    <cellStyle name="20% - uthevingsfarge 4 40 4" xfId="39287" xr:uid="{00000000-0005-0000-0000-00000D350000}"/>
    <cellStyle name="20% - uthevingsfarge 4 40 5" xfId="39288" xr:uid="{00000000-0005-0000-0000-00000E350000}"/>
    <cellStyle name="20% - uthevingsfarge 4 40 6" xfId="39289" xr:uid="{00000000-0005-0000-0000-00000F350000}"/>
    <cellStyle name="20% - uthevingsfarge 4 40 7" xfId="39280" xr:uid="{00000000-0005-0000-0000-000010350000}"/>
    <cellStyle name="20% - uthevingsfarge 4 40_4 manuell" xfId="54493"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2" xr:uid="{00000000-0005-0000-0000-000015350000}"/>
    <cellStyle name="20% - uthevingsfarge 4 41 2 2_CC1" xfId="54494" xr:uid="{4A14C226-1413-4DB1-996A-DA0B774577E2}"/>
    <cellStyle name="20% - uthevingsfarge 4 41 2 3" xfId="39293" xr:uid="{00000000-0005-0000-0000-000016350000}"/>
    <cellStyle name="20% - uthevingsfarge 4 41 2 4" xfId="39294" xr:uid="{00000000-0005-0000-0000-000017350000}"/>
    <cellStyle name="20% - uthevingsfarge 4 41 2 5" xfId="39295" xr:uid="{00000000-0005-0000-0000-000018350000}"/>
    <cellStyle name="20% - uthevingsfarge 4 41 2 6" xfId="39291" xr:uid="{00000000-0005-0000-0000-000019350000}"/>
    <cellStyle name="20% - uthevingsfarge 4 41 2_4 manuell" xfId="54495" xr:uid="{3507323A-7811-4451-B777-F45A9157CD73}"/>
    <cellStyle name="20% - uthevingsfarge 4 41 3" xfId="3389" xr:uid="{00000000-0005-0000-0000-00001B350000}"/>
    <cellStyle name="20% - uthevingsfarge 4 41 3 2" xfId="39296" xr:uid="{00000000-0005-0000-0000-00001C350000}"/>
    <cellStyle name="20% - uthevingsfarge 4 41 3_CC1" xfId="54496" xr:uid="{DC17A216-F40D-41B0-85EE-C66A07E4A041}"/>
    <cellStyle name="20% - uthevingsfarge 4 41 4" xfId="39297" xr:uid="{00000000-0005-0000-0000-00001D350000}"/>
    <cellStyle name="20% - uthevingsfarge 4 41 5" xfId="39298" xr:uid="{00000000-0005-0000-0000-00001E350000}"/>
    <cellStyle name="20% - uthevingsfarge 4 41 6" xfId="39299" xr:uid="{00000000-0005-0000-0000-00001F350000}"/>
    <cellStyle name="20% - uthevingsfarge 4 41 7" xfId="39290" xr:uid="{00000000-0005-0000-0000-000020350000}"/>
    <cellStyle name="20% - uthevingsfarge 4 41_4 manuell" xfId="54497"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2" xr:uid="{00000000-0005-0000-0000-000025350000}"/>
    <cellStyle name="20% - uthevingsfarge 4 42 2 2_CC1" xfId="54498" xr:uid="{5DAE915B-D170-461C-979B-A84FADB546BE}"/>
    <cellStyle name="20% - uthevingsfarge 4 42 2 3" xfId="39303" xr:uid="{00000000-0005-0000-0000-000026350000}"/>
    <cellStyle name="20% - uthevingsfarge 4 42 2 4" xfId="39304" xr:uid="{00000000-0005-0000-0000-000027350000}"/>
    <cellStyle name="20% - uthevingsfarge 4 42 2 5" xfId="39305" xr:uid="{00000000-0005-0000-0000-000028350000}"/>
    <cellStyle name="20% - uthevingsfarge 4 42 2 6" xfId="39301" xr:uid="{00000000-0005-0000-0000-000029350000}"/>
    <cellStyle name="20% - uthevingsfarge 4 42 2_4 manuell" xfId="54499" xr:uid="{597D32E6-E865-4B13-B6A7-23BDAEEF365C}"/>
    <cellStyle name="20% - uthevingsfarge 4 42 3" xfId="3393" xr:uid="{00000000-0005-0000-0000-00002B350000}"/>
    <cellStyle name="20% - uthevingsfarge 4 42 3 2" xfId="39306" xr:uid="{00000000-0005-0000-0000-00002C350000}"/>
    <cellStyle name="20% - uthevingsfarge 4 42 3_CC1" xfId="54500" xr:uid="{A7843401-DC3E-4B4F-8E0A-D3DCD8BCA096}"/>
    <cellStyle name="20% - uthevingsfarge 4 42 4" xfId="39307" xr:uid="{00000000-0005-0000-0000-00002D350000}"/>
    <cellStyle name="20% - uthevingsfarge 4 42 5" xfId="39308" xr:uid="{00000000-0005-0000-0000-00002E350000}"/>
    <cellStyle name="20% - uthevingsfarge 4 42 6" xfId="39309" xr:uid="{00000000-0005-0000-0000-00002F350000}"/>
    <cellStyle name="20% - uthevingsfarge 4 42 7" xfId="39300" xr:uid="{00000000-0005-0000-0000-000030350000}"/>
    <cellStyle name="20% - uthevingsfarge 4 42_4 manuell" xfId="54501"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2" xr:uid="{00000000-0005-0000-0000-000035350000}"/>
    <cellStyle name="20% - uthevingsfarge 4 43 2 2_CC1" xfId="54502" xr:uid="{9A642C99-7438-430D-BBCE-C1F13EA32D99}"/>
    <cellStyle name="20% - uthevingsfarge 4 43 2 3" xfId="39313" xr:uid="{00000000-0005-0000-0000-000036350000}"/>
    <cellStyle name="20% - uthevingsfarge 4 43 2 4" xfId="39314" xr:uid="{00000000-0005-0000-0000-000037350000}"/>
    <cellStyle name="20% - uthevingsfarge 4 43 2 5" xfId="39315" xr:uid="{00000000-0005-0000-0000-000038350000}"/>
    <cellStyle name="20% - uthevingsfarge 4 43 2 6" xfId="39311" xr:uid="{00000000-0005-0000-0000-000039350000}"/>
    <cellStyle name="20% - uthevingsfarge 4 43 2_4 manuell" xfId="54503" xr:uid="{25D44A00-5E98-4080-9E73-3CADD16D3E2A}"/>
    <cellStyle name="20% - uthevingsfarge 4 43 3" xfId="3397" xr:uid="{00000000-0005-0000-0000-00003B350000}"/>
    <cellStyle name="20% - uthevingsfarge 4 43 3 2" xfId="39316" xr:uid="{00000000-0005-0000-0000-00003C350000}"/>
    <cellStyle name="20% - uthevingsfarge 4 43 3_CC1" xfId="54504" xr:uid="{FF07735B-317A-4F54-9664-8E88673B8593}"/>
    <cellStyle name="20% - uthevingsfarge 4 43 4" xfId="39317" xr:uid="{00000000-0005-0000-0000-00003D350000}"/>
    <cellStyle name="20% - uthevingsfarge 4 43 5" xfId="39318" xr:uid="{00000000-0005-0000-0000-00003E350000}"/>
    <cellStyle name="20% - uthevingsfarge 4 43 6" xfId="39319" xr:uid="{00000000-0005-0000-0000-00003F350000}"/>
    <cellStyle name="20% - uthevingsfarge 4 43 7" xfId="39310" xr:uid="{00000000-0005-0000-0000-000040350000}"/>
    <cellStyle name="20% - uthevingsfarge 4 43_4 manuell" xfId="54505"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2" xr:uid="{00000000-0005-0000-0000-000045350000}"/>
    <cellStyle name="20% - uthevingsfarge 4 44 2 2_CC1" xfId="54506" xr:uid="{4CEBA84F-BBD3-4485-B661-EF14B8AE96DB}"/>
    <cellStyle name="20% - uthevingsfarge 4 44 2 3" xfId="39323" xr:uid="{00000000-0005-0000-0000-000046350000}"/>
    <cellStyle name="20% - uthevingsfarge 4 44 2 4" xfId="39324" xr:uid="{00000000-0005-0000-0000-000047350000}"/>
    <cellStyle name="20% - uthevingsfarge 4 44 2 5" xfId="39325" xr:uid="{00000000-0005-0000-0000-000048350000}"/>
    <cellStyle name="20% - uthevingsfarge 4 44 2 6" xfId="39321" xr:uid="{00000000-0005-0000-0000-000049350000}"/>
    <cellStyle name="20% - uthevingsfarge 4 44 2_4 manuell" xfId="54507" xr:uid="{2DC37584-638D-4E17-B779-B9B382CDD1E8}"/>
    <cellStyle name="20% - uthevingsfarge 4 44 3" xfId="3401" xr:uid="{00000000-0005-0000-0000-00004B350000}"/>
    <cellStyle name="20% - uthevingsfarge 4 44 3 2" xfId="39326" xr:uid="{00000000-0005-0000-0000-00004C350000}"/>
    <cellStyle name="20% - uthevingsfarge 4 44 3_CC1" xfId="54508" xr:uid="{9085A38D-4177-4493-8D7E-820DAFF0950E}"/>
    <cellStyle name="20% - uthevingsfarge 4 44 4" xfId="39327" xr:uid="{00000000-0005-0000-0000-00004D350000}"/>
    <cellStyle name="20% - uthevingsfarge 4 44 5" xfId="39328" xr:uid="{00000000-0005-0000-0000-00004E350000}"/>
    <cellStyle name="20% - uthevingsfarge 4 44 6" xfId="39329" xr:uid="{00000000-0005-0000-0000-00004F350000}"/>
    <cellStyle name="20% - uthevingsfarge 4 44 7" xfId="39320" xr:uid="{00000000-0005-0000-0000-000050350000}"/>
    <cellStyle name="20% - uthevingsfarge 4 44_4 manuell" xfId="54509"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2" xr:uid="{00000000-0005-0000-0000-000055350000}"/>
    <cellStyle name="20% - uthevingsfarge 4 45 2 2_CC1" xfId="54510" xr:uid="{FBEC722B-F3A9-483E-B631-207C8B73CC89}"/>
    <cellStyle name="20% - uthevingsfarge 4 45 2 3" xfId="39333" xr:uid="{00000000-0005-0000-0000-000056350000}"/>
    <cellStyle name="20% - uthevingsfarge 4 45 2 4" xfId="39334" xr:uid="{00000000-0005-0000-0000-000057350000}"/>
    <cellStyle name="20% - uthevingsfarge 4 45 2 5" xfId="39335" xr:uid="{00000000-0005-0000-0000-000058350000}"/>
    <cellStyle name="20% - uthevingsfarge 4 45 2 6" xfId="39331" xr:uid="{00000000-0005-0000-0000-000059350000}"/>
    <cellStyle name="20% - uthevingsfarge 4 45 2_4 manuell" xfId="54511" xr:uid="{82CEE6EB-D77B-464B-A106-B60F1C89C8C0}"/>
    <cellStyle name="20% - uthevingsfarge 4 45 3" xfId="3405" xr:uid="{00000000-0005-0000-0000-00005B350000}"/>
    <cellStyle name="20% - uthevingsfarge 4 45 3 2" xfId="39336" xr:uid="{00000000-0005-0000-0000-00005C350000}"/>
    <cellStyle name="20% - uthevingsfarge 4 45 3_CC1" xfId="54512" xr:uid="{13FD8EDB-E599-41E1-8368-19DE879EEF6B}"/>
    <cellStyle name="20% - uthevingsfarge 4 45 4" xfId="39337" xr:uid="{00000000-0005-0000-0000-00005D350000}"/>
    <cellStyle name="20% - uthevingsfarge 4 45 5" xfId="39338" xr:uid="{00000000-0005-0000-0000-00005E350000}"/>
    <cellStyle name="20% - uthevingsfarge 4 45 6" xfId="39339" xr:uid="{00000000-0005-0000-0000-00005F350000}"/>
    <cellStyle name="20% - uthevingsfarge 4 45 7" xfId="39330" xr:uid="{00000000-0005-0000-0000-000060350000}"/>
    <cellStyle name="20% - uthevingsfarge 4 45_4 manuell" xfId="54513"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2" xr:uid="{00000000-0005-0000-0000-000065350000}"/>
    <cellStyle name="20% - uthevingsfarge 4 46 2 2_CC1" xfId="54514" xr:uid="{BE905337-CD28-415B-8638-774F9829FC9A}"/>
    <cellStyle name="20% - uthevingsfarge 4 46 2 3" xfId="39343" xr:uid="{00000000-0005-0000-0000-000066350000}"/>
    <cellStyle name="20% - uthevingsfarge 4 46 2 4" xfId="39344" xr:uid="{00000000-0005-0000-0000-000067350000}"/>
    <cellStyle name="20% - uthevingsfarge 4 46 2 5" xfId="39345" xr:uid="{00000000-0005-0000-0000-000068350000}"/>
    <cellStyle name="20% - uthevingsfarge 4 46 2 6" xfId="39341" xr:uid="{00000000-0005-0000-0000-000069350000}"/>
    <cellStyle name="20% - uthevingsfarge 4 46 2_4 manuell" xfId="54515" xr:uid="{534B918B-2F33-4CE3-AFDA-D3B872C1CE61}"/>
    <cellStyle name="20% - uthevingsfarge 4 46 3" xfId="3409" xr:uid="{00000000-0005-0000-0000-00006B350000}"/>
    <cellStyle name="20% - uthevingsfarge 4 46 3 2" xfId="39346" xr:uid="{00000000-0005-0000-0000-00006C350000}"/>
    <cellStyle name="20% - uthevingsfarge 4 46 3_CC1" xfId="54516" xr:uid="{61B20090-1205-4640-A2C8-CC6B335EDB92}"/>
    <cellStyle name="20% - uthevingsfarge 4 46 4" xfId="39347" xr:uid="{00000000-0005-0000-0000-00006D350000}"/>
    <cellStyle name="20% - uthevingsfarge 4 46 5" xfId="39348" xr:uid="{00000000-0005-0000-0000-00006E350000}"/>
    <cellStyle name="20% - uthevingsfarge 4 46 6" xfId="39349" xr:uid="{00000000-0005-0000-0000-00006F350000}"/>
    <cellStyle name="20% - uthevingsfarge 4 46 7" xfId="39340" xr:uid="{00000000-0005-0000-0000-000070350000}"/>
    <cellStyle name="20% - uthevingsfarge 4 46_4 manuell" xfId="54517"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2" xr:uid="{00000000-0005-0000-0000-000075350000}"/>
    <cellStyle name="20% - uthevingsfarge 4 47 2 2_CC1" xfId="54518" xr:uid="{1392FD41-D890-4B4E-B7CD-3FF6A0FFA291}"/>
    <cellStyle name="20% - uthevingsfarge 4 47 2 3" xfId="39353" xr:uid="{00000000-0005-0000-0000-000076350000}"/>
    <cellStyle name="20% - uthevingsfarge 4 47 2 4" xfId="39354" xr:uid="{00000000-0005-0000-0000-000077350000}"/>
    <cellStyle name="20% - uthevingsfarge 4 47 2 5" xfId="39355" xr:uid="{00000000-0005-0000-0000-000078350000}"/>
    <cellStyle name="20% - uthevingsfarge 4 47 2 6" xfId="39351" xr:uid="{00000000-0005-0000-0000-000079350000}"/>
    <cellStyle name="20% - uthevingsfarge 4 47 2_4 manuell" xfId="54519" xr:uid="{B537AD8B-8887-4A37-9217-ADF851D8F7A3}"/>
    <cellStyle name="20% - uthevingsfarge 4 47 3" xfId="3413" xr:uid="{00000000-0005-0000-0000-00007B350000}"/>
    <cellStyle name="20% - uthevingsfarge 4 47 3 2" xfId="39356" xr:uid="{00000000-0005-0000-0000-00007C350000}"/>
    <cellStyle name="20% - uthevingsfarge 4 47 3_CC1" xfId="54520" xr:uid="{09462E8B-2DBB-47EE-87CB-CF96D56E8E65}"/>
    <cellStyle name="20% - uthevingsfarge 4 47 4" xfId="39357" xr:uid="{00000000-0005-0000-0000-00007D350000}"/>
    <cellStyle name="20% - uthevingsfarge 4 47 5" xfId="39358" xr:uid="{00000000-0005-0000-0000-00007E350000}"/>
    <cellStyle name="20% - uthevingsfarge 4 47 6" xfId="39359" xr:uid="{00000000-0005-0000-0000-00007F350000}"/>
    <cellStyle name="20% - uthevingsfarge 4 47 7" xfId="39350" xr:uid="{00000000-0005-0000-0000-000080350000}"/>
    <cellStyle name="20% - uthevingsfarge 4 47_4 manuell" xfId="54521"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2" xr:uid="{00000000-0005-0000-0000-000085350000}"/>
    <cellStyle name="20% - uthevingsfarge 4 48 2 2_CC1" xfId="54522" xr:uid="{BD546A14-9C76-41DB-9F5C-9829313E9D4A}"/>
    <cellStyle name="20% - uthevingsfarge 4 48 2 3" xfId="39363" xr:uid="{00000000-0005-0000-0000-000086350000}"/>
    <cellStyle name="20% - uthevingsfarge 4 48 2 4" xfId="39364" xr:uid="{00000000-0005-0000-0000-000087350000}"/>
    <cellStyle name="20% - uthevingsfarge 4 48 2 5" xfId="39365" xr:uid="{00000000-0005-0000-0000-000088350000}"/>
    <cellStyle name="20% - uthevingsfarge 4 48 2 6" xfId="39361" xr:uid="{00000000-0005-0000-0000-000089350000}"/>
    <cellStyle name="20% - uthevingsfarge 4 48 2_4 manuell" xfId="54523" xr:uid="{8EE0DB7D-9C1F-4FF3-93CD-C6F970288425}"/>
    <cellStyle name="20% - uthevingsfarge 4 48 3" xfId="3417" xr:uid="{00000000-0005-0000-0000-00008B350000}"/>
    <cellStyle name="20% - uthevingsfarge 4 48 3 2" xfId="39366" xr:uid="{00000000-0005-0000-0000-00008C350000}"/>
    <cellStyle name="20% - uthevingsfarge 4 48 3_CC1" xfId="54524" xr:uid="{3C6C239B-2778-4216-93C4-7C8A07CC9ECB}"/>
    <cellStyle name="20% - uthevingsfarge 4 48 4" xfId="39367" xr:uid="{00000000-0005-0000-0000-00008D350000}"/>
    <cellStyle name="20% - uthevingsfarge 4 48 5" xfId="39368" xr:uid="{00000000-0005-0000-0000-00008E350000}"/>
    <cellStyle name="20% - uthevingsfarge 4 48 6" xfId="39369" xr:uid="{00000000-0005-0000-0000-00008F350000}"/>
    <cellStyle name="20% - uthevingsfarge 4 48 7" xfId="39360" xr:uid="{00000000-0005-0000-0000-000090350000}"/>
    <cellStyle name="20% - uthevingsfarge 4 48_4 manuell" xfId="54525"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2" xr:uid="{00000000-0005-0000-0000-000095350000}"/>
    <cellStyle name="20% - uthevingsfarge 4 49 2 2_CC1" xfId="54526" xr:uid="{1DDF3D10-7AB1-4BDC-8386-D3ACA37F5F12}"/>
    <cellStyle name="20% - uthevingsfarge 4 49 2 3" xfId="39373" xr:uid="{00000000-0005-0000-0000-000096350000}"/>
    <cellStyle name="20% - uthevingsfarge 4 49 2 4" xfId="39374" xr:uid="{00000000-0005-0000-0000-000097350000}"/>
    <cellStyle name="20% - uthevingsfarge 4 49 2 5" xfId="39375" xr:uid="{00000000-0005-0000-0000-000098350000}"/>
    <cellStyle name="20% - uthevingsfarge 4 49 2 6" xfId="39371" xr:uid="{00000000-0005-0000-0000-000099350000}"/>
    <cellStyle name="20% - uthevingsfarge 4 49 2_4 manuell" xfId="54527" xr:uid="{13A97A21-B2D1-442A-8A47-6F834384F264}"/>
    <cellStyle name="20% - uthevingsfarge 4 49 3" xfId="3421" xr:uid="{00000000-0005-0000-0000-00009B350000}"/>
    <cellStyle name="20% - uthevingsfarge 4 49 3 2" xfId="39376" xr:uid="{00000000-0005-0000-0000-00009C350000}"/>
    <cellStyle name="20% - uthevingsfarge 4 49 3_CC1" xfId="54528" xr:uid="{D98F25F3-8293-4217-A57F-66F3B9618C80}"/>
    <cellStyle name="20% - uthevingsfarge 4 49 4" xfId="39377" xr:uid="{00000000-0005-0000-0000-00009D350000}"/>
    <cellStyle name="20% - uthevingsfarge 4 49 5" xfId="39378" xr:uid="{00000000-0005-0000-0000-00009E350000}"/>
    <cellStyle name="20% - uthevingsfarge 4 49 6" xfId="39379" xr:uid="{00000000-0005-0000-0000-00009F350000}"/>
    <cellStyle name="20% - uthevingsfarge 4 49 7" xfId="39370" xr:uid="{00000000-0005-0000-0000-0000A0350000}"/>
    <cellStyle name="20% - uthevingsfarge 4 49_4 manuell" xfId="54529"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2" xr:uid="{00000000-0005-0000-0000-0000A5350000}"/>
    <cellStyle name="20% - uthevingsfarge 4 5 2 2 2 2" xfId="44328" xr:uid="{00000000-0005-0000-0000-0000A6350000}"/>
    <cellStyle name="20% - uthevingsfarge 4 5 2 2 3" xfId="44329" xr:uid="{00000000-0005-0000-0000-0000A7350000}"/>
    <cellStyle name="20% - uthevingsfarge 4 5 2 2_3. Chng in credit spreads" xfId="44330" xr:uid="{00000000-0005-0000-0000-0000A8350000}"/>
    <cellStyle name="20% - uthevingsfarge 4 5 2 3" xfId="39383" xr:uid="{00000000-0005-0000-0000-0000A9350000}"/>
    <cellStyle name="20% - uthevingsfarge 4 5 2 3 2" xfId="44331" xr:uid="{00000000-0005-0000-0000-0000AA350000}"/>
    <cellStyle name="20% - uthevingsfarge 4 5 2 3 2 2" xfId="44332" xr:uid="{00000000-0005-0000-0000-0000AB350000}"/>
    <cellStyle name="20% - uthevingsfarge 4 5 2 3 3" xfId="44333" xr:uid="{00000000-0005-0000-0000-0000AC350000}"/>
    <cellStyle name="20% - uthevingsfarge 4 5 2 3_3. Chng in credit spreads" xfId="44334" xr:uid="{00000000-0005-0000-0000-0000AD350000}"/>
    <cellStyle name="20% - uthevingsfarge 4 5 2 4" xfId="39384" xr:uid="{00000000-0005-0000-0000-0000AE350000}"/>
    <cellStyle name="20% - uthevingsfarge 4 5 2 4 2" xfId="44335" xr:uid="{00000000-0005-0000-0000-0000AF350000}"/>
    <cellStyle name="20% - uthevingsfarge 4 5 2 5" xfId="39385" xr:uid="{00000000-0005-0000-0000-0000B0350000}"/>
    <cellStyle name="20% - uthevingsfarge 4 5 2 6" xfId="39381" xr:uid="{00000000-0005-0000-0000-0000B1350000}"/>
    <cellStyle name="20% - uthevingsfarge 4 5 2_3. Chng in credit spreads" xfId="44336" xr:uid="{00000000-0005-0000-0000-0000B2350000}"/>
    <cellStyle name="20% - uthevingsfarge 4 5 3" xfId="3425" xr:uid="{00000000-0005-0000-0000-0000B3350000}"/>
    <cellStyle name="20% - uthevingsfarge 4 5 3 2" xfId="15013" xr:uid="{00000000-0005-0000-0000-0000B4350000}"/>
    <cellStyle name="20% - uthevingsfarge 4 5 3 2 2" xfId="44337" xr:uid="{00000000-0005-0000-0000-0000B5350000}"/>
    <cellStyle name="20% - uthevingsfarge 4 5 3 3" xfId="39386" xr:uid="{00000000-0005-0000-0000-0000B6350000}"/>
    <cellStyle name="20% - uthevingsfarge 4 5 3_3. Chng in credit spreads" xfId="44338" xr:uid="{00000000-0005-0000-0000-0000B7350000}"/>
    <cellStyle name="20% - uthevingsfarge 4 5 4" xfId="15014" xr:uid="{00000000-0005-0000-0000-0000B8350000}"/>
    <cellStyle name="20% - uthevingsfarge 4 5 4 2" xfId="39387" xr:uid="{00000000-0005-0000-0000-0000B9350000}"/>
    <cellStyle name="20% - uthevingsfarge 4 5 4 2 2" xfId="44339" xr:uid="{00000000-0005-0000-0000-0000BA350000}"/>
    <cellStyle name="20% - uthevingsfarge 4 5 4 3" xfId="44340" xr:uid="{00000000-0005-0000-0000-0000BB350000}"/>
    <cellStyle name="20% - uthevingsfarge 4 5 4_3. Chng in credit spreads" xfId="44341" xr:uid="{00000000-0005-0000-0000-0000BC350000}"/>
    <cellStyle name="20% - uthevingsfarge 4 5 5" xfId="15015" xr:uid="{00000000-0005-0000-0000-0000BD350000}"/>
    <cellStyle name="20% - uthevingsfarge 4 5 5 2" xfId="39388" xr:uid="{00000000-0005-0000-0000-0000BE350000}"/>
    <cellStyle name="20% - uthevingsfarge 4 5 6" xfId="39389" xr:uid="{00000000-0005-0000-0000-0000BF350000}"/>
    <cellStyle name="20% - uthevingsfarge 4 5 7" xfId="39380" xr:uid="{00000000-0005-0000-0000-0000C0350000}"/>
    <cellStyle name="20% - uthevingsfarge 4 5 8" xfId="44342" xr:uid="{00000000-0005-0000-0000-0000C1350000}"/>
    <cellStyle name="20% - uthevingsfarge 4 5 9" xfId="44343" xr:uid="{00000000-0005-0000-0000-0000C2350000}"/>
    <cellStyle name="20% - uthevingsfarge 4 5_3. Chng in credit spreads" xfId="44344"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2" xr:uid="{00000000-0005-0000-0000-0000C7350000}"/>
    <cellStyle name="20% - uthevingsfarge 4 50 2 2_CC1" xfId="54530" xr:uid="{E126CACD-20AF-49C2-9EB9-FF8DACB99297}"/>
    <cellStyle name="20% - uthevingsfarge 4 50 2 3" xfId="39393" xr:uid="{00000000-0005-0000-0000-0000C8350000}"/>
    <cellStyle name="20% - uthevingsfarge 4 50 2 4" xfId="39394" xr:uid="{00000000-0005-0000-0000-0000C9350000}"/>
    <cellStyle name="20% - uthevingsfarge 4 50 2 5" xfId="39395" xr:uid="{00000000-0005-0000-0000-0000CA350000}"/>
    <cellStyle name="20% - uthevingsfarge 4 50 2 6" xfId="39391" xr:uid="{00000000-0005-0000-0000-0000CB350000}"/>
    <cellStyle name="20% - uthevingsfarge 4 50 2_4 manuell" xfId="54531" xr:uid="{9895325C-F893-440E-865E-C65096120724}"/>
    <cellStyle name="20% - uthevingsfarge 4 50 3" xfId="3429" xr:uid="{00000000-0005-0000-0000-0000CD350000}"/>
    <cellStyle name="20% - uthevingsfarge 4 50 3 2" xfId="39396" xr:uid="{00000000-0005-0000-0000-0000CE350000}"/>
    <cellStyle name="20% - uthevingsfarge 4 50 3_CC1" xfId="54532" xr:uid="{5E02EB6A-6F26-4412-A974-7A6DF9CD3F57}"/>
    <cellStyle name="20% - uthevingsfarge 4 50 4" xfId="39397" xr:uid="{00000000-0005-0000-0000-0000CF350000}"/>
    <cellStyle name="20% - uthevingsfarge 4 50 5" xfId="39398" xr:uid="{00000000-0005-0000-0000-0000D0350000}"/>
    <cellStyle name="20% - uthevingsfarge 4 50 6" xfId="39399" xr:uid="{00000000-0005-0000-0000-0000D1350000}"/>
    <cellStyle name="20% - uthevingsfarge 4 50 7" xfId="39390" xr:uid="{00000000-0005-0000-0000-0000D2350000}"/>
    <cellStyle name="20% - uthevingsfarge 4 50_4 manuell" xfId="54533"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2" xr:uid="{00000000-0005-0000-0000-0000D7350000}"/>
    <cellStyle name="20% - uthevingsfarge 4 51 2 2_CC1" xfId="54534" xr:uid="{5F9C5134-02EC-402D-BE20-15C7CB5BCEC0}"/>
    <cellStyle name="20% - uthevingsfarge 4 51 2 3" xfId="39403" xr:uid="{00000000-0005-0000-0000-0000D8350000}"/>
    <cellStyle name="20% - uthevingsfarge 4 51 2 4" xfId="39404" xr:uid="{00000000-0005-0000-0000-0000D9350000}"/>
    <cellStyle name="20% - uthevingsfarge 4 51 2 5" xfId="39405" xr:uid="{00000000-0005-0000-0000-0000DA350000}"/>
    <cellStyle name="20% - uthevingsfarge 4 51 2 6" xfId="39401" xr:uid="{00000000-0005-0000-0000-0000DB350000}"/>
    <cellStyle name="20% - uthevingsfarge 4 51 2_4 manuell" xfId="54535" xr:uid="{A283B774-23E1-4B92-9CE3-23AFFE7A25F3}"/>
    <cellStyle name="20% - uthevingsfarge 4 51 3" xfId="3433" xr:uid="{00000000-0005-0000-0000-0000DD350000}"/>
    <cellStyle name="20% - uthevingsfarge 4 51 3 2" xfId="39406" xr:uid="{00000000-0005-0000-0000-0000DE350000}"/>
    <cellStyle name="20% - uthevingsfarge 4 51 3_CC1" xfId="54536" xr:uid="{90B98869-6386-408F-A0FB-E7D12268B4DF}"/>
    <cellStyle name="20% - uthevingsfarge 4 51 4" xfId="39407" xr:uid="{00000000-0005-0000-0000-0000DF350000}"/>
    <cellStyle name="20% - uthevingsfarge 4 51 5" xfId="39408" xr:uid="{00000000-0005-0000-0000-0000E0350000}"/>
    <cellStyle name="20% - uthevingsfarge 4 51 6" xfId="39409" xr:uid="{00000000-0005-0000-0000-0000E1350000}"/>
    <cellStyle name="20% - uthevingsfarge 4 51 7" xfId="39400" xr:uid="{00000000-0005-0000-0000-0000E2350000}"/>
    <cellStyle name="20% - uthevingsfarge 4 51_4 manuell" xfId="54537"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2" xr:uid="{00000000-0005-0000-0000-0000E7350000}"/>
    <cellStyle name="20% - uthevingsfarge 4 52 2 2_CC1" xfId="54538" xr:uid="{F916332E-5DD4-497D-90EB-6330B3ED4F3E}"/>
    <cellStyle name="20% - uthevingsfarge 4 52 2 3" xfId="39413" xr:uid="{00000000-0005-0000-0000-0000E8350000}"/>
    <cellStyle name="20% - uthevingsfarge 4 52 2 4" xfId="39414" xr:uid="{00000000-0005-0000-0000-0000E9350000}"/>
    <cellStyle name="20% - uthevingsfarge 4 52 2 5" xfId="39415" xr:uid="{00000000-0005-0000-0000-0000EA350000}"/>
    <cellStyle name="20% - uthevingsfarge 4 52 2 6" xfId="39411" xr:uid="{00000000-0005-0000-0000-0000EB350000}"/>
    <cellStyle name="20% - uthevingsfarge 4 52 2_4 manuell" xfId="54539" xr:uid="{B60D2DF8-6F75-4D00-B90F-304CE755505D}"/>
    <cellStyle name="20% - uthevingsfarge 4 52 3" xfId="3437" xr:uid="{00000000-0005-0000-0000-0000ED350000}"/>
    <cellStyle name="20% - uthevingsfarge 4 52 3 2" xfId="39416" xr:uid="{00000000-0005-0000-0000-0000EE350000}"/>
    <cellStyle name="20% - uthevingsfarge 4 52 3_CC1" xfId="54540" xr:uid="{050741E0-046F-4095-8302-0D45F461CA56}"/>
    <cellStyle name="20% - uthevingsfarge 4 52 4" xfId="39417" xr:uid="{00000000-0005-0000-0000-0000EF350000}"/>
    <cellStyle name="20% - uthevingsfarge 4 52 5" xfId="39418" xr:uid="{00000000-0005-0000-0000-0000F0350000}"/>
    <cellStyle name="20% - uthevingsfarge 4 52 6" xfId="39419" xr:uid="{00000000-0005-0000-0000-0000F1350000}"/>
    <cellStyle name="20% - uthevingsfarge 4 52 7" xfId="39410" xr:uid="{00000000-0005-0000-0000-0000F2350000}"/>
    <cellStyle name="20% - uthevingsfarge 4 52_4 manuell" xfId="54541"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2" xr:uid="{00000000-0005-0000-0000-0000F7350000}"/>
    <cellStyle name="20% - uthevingsfarge 4 53 2 2_CC1" xfId="54542" xr:uid="{FBA038CE-9907-4486-A0C4-38F5637327CE}"/>
    <cellStyle name="20% - uthevingsfarge 4 53 2 3" xfId="39423" xr:uid="{00000000-0005-0000-0000-0000F8350000}"/>
    <cellStyle name="20% - uthevingsfarge 4 53 2 4" xfId="39424" xr:uid="{00000000-0005-0000-0000-0000F9350000}"/>
    <cellStyle name="20% - uthevingsfarge 4 53 2 5" xfId="39425" xr:uid="{00000000-0005-0000-0000-0000FA350000}"/>
    <cellStyle name="20% - uthevingsfarge 4 53 2 6" xfId="39421" xr:uid="{00000000-0005-0000-0000-0000FB350000}"/>
    <cellStyle name="20% - uthevingsfarge 4 53 2_4 manuell" xfId="54543" xr:uid="{79997222-E246-4C62-A5B2-C50BC992B426}"/>
    <cellStyle name="20% - uthevingsfarge 4 53 3" xfId="3441" xr:uid="{00000000-0005-0000-0000-0000FD350000}"/>
    <cellStyle name="20% - uthevingsfarge 4 53 3 2" xfId="39426" xr:uid="{00000000-0005-0000-0000-0000FE350000}"/>
    <cellStyle name="20% - uthevingsfarge 4 53 3_CC1" xfId="54544" xr:uid="{999DF8F7-7D31-481A-9220-AD335A085FBB}"/>
    <cellStyle name="20% - uthevingsfarge 4 53 4" xfId="39427" xr:uid="{00000000-0005-0000-0000-0000FF350000}"/>
    <cellStyle name="20% - uthevingsfarge 4 53 5" xfId="39428" xr:uid="{00000000-0005-0000-0000-000000360000}"/>
    <cellStyle name="20% - uthevingsfarge 4 53 6" xfId="39429" xr:uid="{00000000-0005-0000-0000-000001360000}"/>
    <cellStyle name="20% - uthevingsfarge 4 53 7" xfId="39420" xr:uid="{00000000-0005-0000-0000-000002360000}"/>
    <cellStyle name="20% - uthevingsfarge 4 53_4 manuell" xfId="54545"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2" xr:uid="{00000000-0005-0000-0000-000007360000}"/>
    <cellStyle name="20% - uthevingsfarge 4 54 2 2_CC1" xfId="54546" xr:uid="{C4B488D0-9709-4F59-BE94-DE65A552E3E6}"/>
    <cellStyle name="20% - uthevingsfarge 4 54 2 3" xfId="39433" xr:uid="{00000000-0005-0000-0000-000008360000}"/>
    <cellStyle name="20% - uthevingsfarge 4 54 2 4" xfId="39434" xr:uid="{00000000-0005-0000-0000-000009360000}"/>
    <cellStyle name="20% - uthevingsfarge 4 54 2 5" xfId="39435" xr:uid="{00000000-0005-0000-0000-00000A360000}"/>
    <cellStyle name="20% - uthevingsfarge 4 54 2 6" xfId="39431" xr:uid="{00000000-0005-0000-0000-00000B360000}"/>
    <cellStyle name="20% - uthevingsfarge 4 54 2_4 manuell" xfId="54547" xr:uid="{D81C7B3B-3F21-4DD1-806A-241E1DC5E501}"/>
    <cellStyle name="20% - uthevingsfarge 4 54 3" xfId="3445" xr:uid="{00000000-0005-0000-0000-00000D360000}"/>
    <cellStyle name="20% - uthevingsfarge 4 54 3 2" xfId="39436" xr:uid="{00000000-0005-0000-0000-00000E360000}"/>
    <cellStyle name="20% - uthevingsfarge 4 54 3_CC1" xfId="54548" xr:uid="{8FBBA3F3-2B89-4004-82FB-4B28041C0F0E}"/>
    <cellStyle name="20% - uthevingsfarge 4 54 4" xfId="39437" xr:uid="{00000000-0005-0000-0000-00000F360000}"/>
    <cellStyle name="20% - uthevingsfarge 4 54 5" xfId="39438" xr:uid="{00000000-0005-0000-0000-000010360000}"/>
    <cellStyle name="20% - uthevingsfarge 4 54 6" xfId="39439" xr:uid="{00000000-0005-0000-0000-000011360000}"/>
    <cellStyle name="20% - uthevingsfarge 4 54 7" xfId="39430" xr:uid="{00000000-0005-0000-0000-000012360000}"/>
    <cellStyle name="20% - uthevingsfarge 4 54_4 manuell" xfId="54549"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2" xr:uid="{00000000-0005-0000-0000-000017360000}"/>
    <cellStyle name="20% - uthevingsfarge 4 55 2 2_CC1" xfId="54550" xr:uid="{B7B9B052-6D10-4731-839C-80811A89F4F6}"/>
    <cellStyle name="20% - uthevingsfarge 4 55 2 3" xfId="39443" xr:uid="{00000000-0005-0000-0000-000018360000}"/>
    <cellStyle name="20% - uthevingsfarge 4 55 2 4" xfId="39444" xr:uid="{00000000-0005-0000-0000-000019360000}"/>
    <cellStyle name="20% - uthevingsfarge 4 55 2 5" xfId="39445" xr:uid="{00000000-0005-0000-0000-00001A360000}"/>
    <cellStyle name="20% - uthevingsfarge 4 55 2 6" xfId="39441" xr:uid="{00000000-0005-0000-0000-00001B360000}"/>
    <cellStyle name="20% - uthevingsfarge 4 55 2_4 manuell" xfId="54551" xr:uid="{1D84FDF3-F231-4BD3-97A0-057609984F19}"/>
    <cellStyle name="20% - uthevingsfarge 4 55 3" xfId="3449" xr:uid="{00000000-0005-0000-0000-00001D360000}"/>
    <cellStyle name="20% - uthevingsfarge 4 55 3 2" xfId="39446" xr:uid="{00000000-0005-0000-0000-00001E360000}"/>
    <cellStyle name="20% - uthevingsfarge 4 55 3_CC1" xfId="54552" xr:uid="{5DD16A7C-6B6A-44ED-83CD-62FB5E8B4F4E}"/>
    <cellStyle name="20% - uthevingsfarge 4 55 4" xfId="39447" xr:uid="{00000000-0005-0000-0000-00001F360000}"/>
    <cellStyle name="20% - uthevingsfarge 4 55 5" xfId="39448" xr:uid="{00000000-0005-0000-0000-000020360000}"/>
    <cellStyle name="20% - uthevingsfarge 4 55 6" xfId="39449" xr:uid="{00000000-0005-0000-0000-000021360000}"/>
    <cellStyle name="20% - uthevingsfarge 4 55 7" xfId="39440" xr:uid="{00000000-0005-0000-0000-000022360000}"/>
    <cellStyle name="20% - uthevingsfarge 4 55_4 manuell" xfId="54553"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2" xr:uid="{00000000-0005-0000-0000-000027360000}"/>
    <cellStyle name="20% - uthevingsfarge 4 56 2 2_CC1" xfId="54554" xr:uid="{156A69E4-9F20-4AEF-96C8-C5E1223A0F39}"/>
    <cellStyle name="20% - uthevingsfarge 4 56 2 3" xfId="39453" xr:uid="{00000000-0005-0000-0000-000028360000}"/>
    <cellStyle name="20% - uthevingsfarge 4 56 2 4" xfId="39454" xr:uid="{00000000-0005-0000-0000-000029360000}"/>
    <cellStyle name="20% - uthevingsfarge 4 56 2 5" xfId="39455" xr:uid="{00000000-0005-0000-0000-00002A360000}"/>
    <cellStyle name="20% - uthevingsfarge 4 56 2 6" xfId="39451" xr:uid="{00000000-0005-0000-0000-00002B360000}"/>
    <cellStyle name="20% - uthevingsfarge 4 56 2_4 manuell" xfId="54555" xr:uid="{A333C0F7-D822-4041-95AE-B1ECDD489332}"/>
    <cellStyle name="20% - uthevingsfarge 4 56 3" xfId="3453" xr:uid="{00000000-0005-0000-0000-00002D360000}"/>
    <cellStyle name="20% - uthevingsfarge 4 56 3 2" xfId="39456" xr:uid="{00000000-0005-0000-0000-00002E360000}"/>
    <cellStyle name="20% - uthevingsfarge 4 56 3_CC1" xfId="54556" xr:uid="{508FDE76-B531-4C8A-AF7D-B678CF1EF6E2}"/>
    <cellStyle name="20% - uthevingsfarge 4 56 4" xfId="39457" xr:uid="{00000000-0005-0000-0000-00002F360000}"/>
    <cellStyle name="20% - uthevingsfarge 4 56 5" xfId="39458" xr:uid="{00000000-0005-0000-0000-000030360000}"/>
    <cellStyle name="20% - uthevingsfarge 4 56 6" xfId="39459" xr:uid="{00000000-0005-0000-0000-000031360000}"/>
    <cellStyle name="20% - uthevingsfarge 4 56 7" xfId="39450" xr:uid="{00000000-0005-0000-0000-000032360000}"/>
    <cellStyle name="20% - uthevingsfarge 4 56_4 manuell" xfId="54557"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2" xr:uid="{00000000-0005-0000-0000-000037360000}"/>
    <cellStyle name="20% - uthevingsfarge 4 57 2 2_CC1" xfId="54558" xr:uid="{96E0B779-0C3C-4C23-9318-DDC93A283026}"/>
    <cellStyle name="20% - uthevingsfarge 4 57 2 3" xfId="39463" xr:uid="{00000000-0005-0000-0000-000038360000}"/>
    <cellStyle name="20% - uthevingsfarge 4 57 2 4" xfId="39464" xr:uid="{00000000-0005-0000-0000-000039360000}"/>
    <cellStyle name="20% - uthevingsfarge 4 57 2 5" xfId="39465" xr:uid="{00000000-0005-0000-0000-00003A360000}"/>
    <cellStyle name="20% - uthevingsfarge 4 57 2 6" xfId="39461" xr:uid="{00000000-0005-0000-0000-00003B360000}"/>
    <cellStyle name="20% - uthevingsfarge 4 57 2_4 manuell" xfId="54559" xr:uid="{DFB80D2A-6803-4E6D-A5D6-D9A05B014787}"/>
    <cellStyle name="20% - uthevingsfarge 4 57 3" xfId="3457" xr:uid="{00000000-0005-0000-0000-00003D360000}"/>
    <cellStyle name="20% - uthevingsfarge 4 57 3 2" xfId="39466" xr:uid="{00000000-0005-0000-0000-00003E360000}"/>
    <cellStyle name="20% - uthevingsfarge 4 57 3_CC1" xfId="54560" xr:uid="{416A8B80-D03E-4F36-A108-29BB698F3655}"/>
    <cellStyle name="20% - uthevingsfarge 4 57 4" xfId="39467" xr:uid="{00000000-0005-0000-0000-00003F360000}"/>
    <cellStyle name="20% - uthevingsfarge 4 57 5" xfId="39468" xr:uid="{00000000-0005-0000-0000-000040360000}"/>
    <cellStyle name="20% - uthevingsfarge 4 57 6" xfId="39469" xr:uid="{00000000-0005-0000-0000-000041360000}"/>
    <cellStyle name="20% - uthevingsfarge 4 57 7" xfId="39460" xr:uid="{00000000-0005-0000-0000-000042360000}"/>
    <cellStyle name="20% - uthevingsfarge 4 57_4 manuell" xfId="54561"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2" xr:uid="{00000000-0005-0000-0000-000047360000}"/>
    <cellStyle name="20% - uthevingsfarge 4 58 2 2_CC1" xfId="54562" xr:uid="{2565B0A4-13DE-4CA1-8D37-3F81D6D0C706}"/>
    <cellStyle name="20% - uthevingsfarge 4 58 2 3" xfId="39473" xr:uid="{00000000-0005-0000-0000-000048360000}"/>
    <cellStyle name="20% - uthevingsfarge 4 58 2 4" xfId="39474" xr:uid="{00000000-0005-0000-0000-000049360000}"/>
    <cellStyle name="20% - uthevingsfarge 4 58 2 5" xfId="39475" xr:uid="{00000000-0005-0000-0000-00004A360000}"/>
    <cellStyle name="20% - uthevingsfarge 4 58 2 6" xfId="39471" xr:uid="{00000000-0005-0000-0000-00004B360000}"/>
    <cellStyle name="20% - uthevingsfarge 4 58 2_4 manuell" xfId="54563" xr:uid="{D77CC4CA-8D0F-4C8A-9DD4-EBFEA0C68399}"/>
    <cellStyle name="20% - uthevingsfarge 4 58 3" xfId="3461" xr:uid="{00000000-0005-0000-0000-00004D360000}"/>
    <cellStyle name="20% - uthevingsfarge 4 58 3 2" xfId="39476" xr:uid="{00000000-0005-0000-0000-00004E360000}"/>
    <cellStyle name="20% - uthevingsfarge 4 58 3_CC1" xfId="54564" xr:uid="{05019A9E-954A-4EB3-BDFA-1CA8DC638F18}"/>
    <cellStyle name="20% - uthevingsfarge 4 58 4" xfId="39477" xr:uid="{00000000-0005-0000-0000-00004F360000}"/>
    <cellStyle name="20% - uthevingsfarge 4 58 5" xfId="39478" xr:uid="{00000000-0005-0000-0000-000050360000}"/>
    <cellStyle name="20% - uthevingsfarge 4 58 6" xfId="39479" xr:uid="{00000000-0005-0000-0000-000051360000}"/>
    <cellStyle name="20% - uthevingsfarge 4 58 7" xfId="39470" xr:uid="{00000000-0005-0000-0000-000052360000}"/>
    <cellStyle name="20% - uthevingsfarge 4 58_4 manuell" xfId="54565"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2" xr:uid="{00000000-0005-0000-0000-000057360000}"/>
    <cellStyle name="20% - uthevingsfarge 4 59 2 2_CC1" xfId="54566" xr:uid="{12CB711C-AFD6-4BAA-A8ED-52D47C6A2570}"/>
    <cellStyle name="20% - uthevingsfarge 4 59 2 3" xfId="39483" xr:uid="{00000000-0005-0000-0000-000058360000}"/>
    <cellStyle name="20% - uthevingsfarge 4 59 2 4" xfId="39484" xr:uid="{00000000-0005-0000-0000-000059360000}"/>
    <cellStyle name="20% - uthevingsfarge 4 59 2 5" xfId="39485" xr:uid="{00000000-0005-0000-0000-00005A360000}"/>
    <cellStyle name="20% - uthevingsfarge 4 59 2 6" xfId="39481" xr:uid="{00000000-0005-0000-0000-00005B360000}"/>
    <cellStyle name="20% - uthevingsfarge 4 59 2_4 manuell" xfId="54567" xr:uid="{83514B6A-0926-4466-B021-6A442A095E28}"/>
    <cellStyle name="20% - uthevingsfarge 4 59 3" xfId="3465" xr:uid="{00000000-0005-0000-0000-00005D360000}"/>
    <cellStyle name="20% - uthevingsfarge 4 59 3 2" xfId="39486" xr:uid="{00000000-0005-0000-0000-00005E360000}"/>
    <cellStyle name="20% - uthevingsfarge 4 59 3_CC1" xfId="54568" xr:uid="{2B6C58DC-55E5-4199-B974-67DC986FA6B5}"/>
    <cellStyle name="20% - uthevingsfarge 4 59 4" xfId="39487" xr:uid="{00000000-0005-0000-0000-00005F360000}"/>
    <cellStyle name="20% - uthevingsfarge 4 59 5" xfId="39488" xr:uid="{00000000-0005-0000-0000-000060360000}"/>
    <cellStyle name="20% - uthevingsfarge 4 59 6" xfId="39489" xr:uid="{00000000-0005-0000-0000-000061360000}"/>
    <cellStyle name="20% - uthevingsfarge 4 59 7" xfId="39480" xr:uid="{00000000-0005-0000-0000-000062360000}"/>
    <cellStyle name="20% - uthevingsfarge 4 59_4 manuell" xfId="54569"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2" xr:uid="{00000000-0005-0000-0000-000067360000}"/>
    <cellStyle name="20% - uthevingsfarge 4 6 2 2_CC1" xfId="54570" xr:uid="{8E35FCC5-1BED-4128-84CF-133FB2B93310}"/>
    <cellStyle name="20% - uthevingsfarge 4 6 2 3" xfId="39493" xr:uid="{00000000-0005-0000-0000-000068360000}"/>
    <cellStyle name="20% - uthevingsfarge 4 6 2 4" xfId="39494" xr:uid="{00000000-0005-0000-0000-000069360000}"/>
    <cellStyle name="20% - uthevingsfarge 4 6 2 5" xfId="39495" xr:uid="{00000000-0005-0000-0000-00006A360000}"/>
    <cellStyle name="20% - uthevingsfarge 4 6 2 6" xfId="39491" xr:uid="{00000000-0005-0000-0000-00006B360000}"/>
    <cellStyle name="20% - uthevingsfarge 4 6 2_3. Chng in credit spreads" xfId="44345" xr:uid="{00000000-0005-0000-0000-00006C360000}"/>
    <cellStyle name="20% - uthevingsfarge 4 6 3" xfId="3469" xr:uid="{00000000-0005-0000-0000-00006D360000}"/>
    <cellStyle name="20% - uthevingsfarge 4 6 3 2" xfId="15016" xr:uid="{00000000-0005-0000-0000-00006E360000}"/>
    <cellStyle name="20% - uthevingsfarge 4 6 3 2 2" xfId="44346" xr:uid="{00000000-0005-0000-0000-00006F360000}"/>
    <cellStyle name="20% - uthevingsfarge 4 6 3 3" xfId="39496" xr:uid="{00000000-0005-0000-0000-000070360000}"/>
    <cellStyle name="20% - uthevingsfarge 4 6 3_3. Chng in credit spreads" xfId="44347" xr:uid="{00000000-0005-0000-0000-000071360000}"/>
    <cellStyle name="20% - uthevingsfarge 4 6 4" xfId="15017" xr:uid="{00000000-0005-0000-0000-000072360000}"/>
    <cellStyle name="20% - uthevingsfarge 4 6 4 2" xfId="39497" xr:uid="{00000000-0005-0000-0000-000073360000}"/>
    <cellStyle name="20% - uthevingsfarge 4 6 5" xfId="15018" xr:uid="{00000000-0005-0000-0000-000074360000}"/>
    <cellStyle name="20% - uthevingsfarge 4 6 5 2" xfId="39498" xr:uid="{00000000-0005-0000-0000-000075360000}"/>
    <cellStyle name="20% - uthevingsfarge 4 6 6" xfId="39499" xr:uid="{00000000-0005-0000-0000-000076360000}"/>
    <cellStyle name="20% - uthevingsfarge 4 6 7" xfId="39490" xr:uid="{00000000-0005-0000-0000-000077360000}"/>
    <cellStyle name="20% - uthevingsfarge 4 6 8" xfId="44348" xr:uid="{00000000-0005-0000-0000-000078360000}"/>
    <cellStyle name="20% - uthevingsfarge 4 6 9" xfId="44349" xr:uid="{00000000-0005-0000-0000-000079360000}"/>
    <cellStyle name="20% - uthevingsfarge 4 6_3. Chng in credit spreads" xfId="44350" xr:uid="{00000000-0005-0000-0000-00007A360000}"/>
    <cellStyle name="20% - uthevingsfarge 4 60" xfId="15019" xr:uid="{00000000-0005-0000-0000-00007B360000}"/>
    <cellStyle name="20% - uthevingsfarge 4 60 2" xfId="15020" xr:uid="{00000000-0005-0000-0000-00007C360000}"/>
    <cellStyle name="20% - uthevingsfarge 4 60 2 2" xfId="36610" xr:uid="{00000000-0005-0000-0000-00007D360000}"/>
    <cellStyle name="20% - uthevingsfarge 4 60 3" xfId="15021" xr:uid="{00000000-0005-0000-0000-00007E360000}"/>
    <cellStyle name="20% - uthevingsfarge 4 60 4" xfId="36374"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1" xr:uid="{00000000-0005-0000-0000-000083360000}"/>
    <cellStyle name="20% - uthevingsfarge 4 61 3" xfId="15025" xr:uid="{00000000-0005-0000-0000-000084360000}"/>
    <cellStyle name="20% - uthevingsfarge 4 61 4" xfId="36400"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6" xr:uid="{00000000-0005-0000-0000-000089360000}"/>
    <cellStyle name="20% - uthevingsfarge 4 62 3" xfId="36393" xr:uid="{00000000-0005-0000-0000-00008A360000}"/>
    <cellStyle name="20% - uthevingsfarge 4 62_AVA DVA EL" xfId="15029" xr:uid="{00000000-0005-0000-0000-00008B360000}"/>
    <cellStyle name="20% - uthevingsfarge 4 63" xfId="15030" xr:uid="{00000000-0005-0000-0000-00008C360000}"/>
    <cellStyle name="20% - uthevingsfarge 4 63 2" xfId="36584" xr:uid="{00000000-0005-0000-0000-00008D360000}"/>
    <cellStyle name="20% - uthevingsfarge 4 64" xfId="15031" xr:uid="{00000000-0005-0000-0000-00008E360000}"/>
    <cellStyle name="20% - uthevingsfarge 4 64 2" xfId="36663" xr:uid="{00000000-0005-0000-0000-00008F360000}"/>
    <cellStyle name="20% - uthevingsfarge 4 65" xfId="15032" xr:uid="{00000000-0005-0000-0000-000090360000}"/>
    <cellStyle name="20% - uthevingsfarge 4 65 2" xfId="36554" xr:uid="{00000000-0005-0000-0000-000091360000}"/>
    <cellStyle name="20% - uthevingsfarge 4 66" xfId="15033" xr:uid="{00000000-0005-0000-0000-000092360000}"/>
    <cellStyle name="20% - uthevingsfarge 4 66 2" xfId="36649" xr:uid="{00000000-0005-0000-0000-000093360000}"/>
    <cellStyle name="20% - uthevingsfarge 4 67" xfId="36525" xr:uid="{00000000-0005-0000-0000-000094360000}"/>
    <cellStyle name="20% - uthevingsfarge 4 68" xfId="44351" xr:uid="{00000000-0005-0000-0000-000095360000}"/>
    <cellStyle name="20% - uthevingsfarge 4 69" xfId="44352"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2" xr:uid="{00000000-0005-0000-0000-00009A360000}"/>
    <cellStyle name="20% - uthevingsfarge 4 7 2 2_CC1" xfId="54571" xr:uid="{8C58839A-CC14-4CEE-A854-B56F7B4E8E2F}"/>
    <cellStyle name="20% - uthevingsfarge 4 7 2 3" xfId="39503" xr:uid="{00000000-0005-0000-0000-00009B360000}"/>
    <cellStyle name="20% - uthevingsfarge 4 7 2 4" xfId="39504" xr:uid="{00000000-0005-0000-0000-00009C360000}"/>
    <cellStyle name="20% - uthevingsfarge 4 7 2 5" xfId="39505" xr:uid="{00000000-0005-0000-0000-00009D360000}"/>
    <cellStyle name="20% - uthevingsfarge 4 7 2 6" xfId="39501" xr:uid="{00000000-0005-0000-0000-00009E360000}"/>
    <cellStyle name="20% - uthevingsfarge 4 7 2_4 manuell" xfId="54572" xr:uid="{E9DEDC5A-D2B7-4DA2-8A45-F7C9DDB5FEF4}"/>
    <cellStyle name="20% - uthevingsfarge 4 7 3" xfId="3473" xr:uid="{00000000-0005-0000-0000-0000A0360000}"/>
    <cellStyle name="20% - uthevingsfarge 4 7 3 2" xfId="15034" xr:uid="{00000000-0005-0000-0000-0000A1360000}"/>
    <cellStyle name="20% - uthevingsfarge 4 7 3 3" xfId="39506" xr:uid="{00000000-0005-0000-0000-0000A2360000}"/>
    <cellStyle name="20% - uthevingsfarge 4 7 3_AVA DVA EL" xfId="15035" xr:uid="{00000000-0005-0000-0000-0000A3360000}"/>
    <cellStyle name="20% - uthevingsfarge 4 7 4" xfId="15036" xr:uid="{00000000-0005-0000-0000-0000A4360000}"/>
    <cellStyle name="20% - uthevingsfarge 4 7 4 2" xfId="39507" xr:uid="{00000000-0005-0000-0000-0000A5360000}"/>
    <cellStyle name="20% - uthevingsfarge 4 7 5" xfId="15037" xr:uid="{00000000-0005-0000-0000-0000A6360000}"/>
    <cellStyle name="20% - uthevingsfarge 4 7 5 2" xfId="39508" xr:uid="{00000000-0005-0000-0000-0000A7360000}"/>
    <cellStyle name="20% - uthevingsfarge 4 7 6" xfId="39509" xr:uid="{00000000-0005-0000-0000-0000A8360000}"/>
    <cellStyle name="20% - uthevingsfarge 4 7 7" xfId="39500" xr:uid="{00000000-0005-0000-0000-0000A9360000}"/>
    <cellStyle name="20% - uthevingsfarge 4 7 8" xfId="44353" xr:uid="{00000000-0005-0000-0000-0000AA360000}"/>
    <cellStyle name="20% - uthevingsfarge 4 7_3. Chng in credit spreads" xfId="44354" xr:uid="{00000000-0005-0000-0000-0000AB360000}"/>
    <cellStyle name="20% - uthevingsfarge 4 70" xfId="44355" xr:uid="{00000000-0005-0000-0000-0000AC360000}"/>
    <cellStyle name="20% - uthevingsfarge 4 71" xfId="44356" xr:uid="{00000000-0005-0000-0000-0000AD360000}"/>
    <cellStyle name="20% - uthevingsfarge 4 72" xfId="44357" xr:uid="{00000000-0005-0000-0000-0000AE360000}"/>
    <cellStyle name="20% - uthevingsfarge 4 73" xfId="44358" xr:uid="{00000000-0005-0000-0000-0000AF360000}"/>
    <cellStyle name="20% - uthevingsfarge 4 74" xfId="44359"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2" xr:uid="{00000000-0005-0000-0000-0000B4360000}"/>
    <cellStyle name="20% - uthevingsfarge 4 8 2 2_CC1" xfId="54573" xr:uid="{A0FD6695-D345-4A37-BDA9-C09E09BFF3E5}"/>
    <cellStyle name="20% - uthevingsfarge 4 8 2 3" xfId="39513" xr:uid="{00000000-0005-0000-0000-0000B5360000}"/>
    <cellStyle name="20% - uthevingsfarge 4 8 2 4" xfId="39514" xr:uid="{00000000-0005-0000-0000-0000B6360000}"/>
    <cellStyle name="20% - uthevingsfarge 4 8 2 5" xfId="39515" xr:uid="{00000000-0005-0000-0000-0000B7360000}"/>
    <cellStyle name="20% - uthevingsfarge 4 8 2 6" xfId="39511" xr:uid="{00000000-0005-0000-0000-0000B8360000}"/>
    <cellStyle name="20% - uthevingsfarge 4 8 2_4 manuell" xfId="54574" xr:uid="{F7BFDE97-8BA1-44B8-AC77-3CE5DA613923}"/>
    <cellStyle name="20% - uthevingsfarge 4 8 3" xfId="3477" xr:uid="{00000000-0005-0000-0000-0000BA360000}"/>
    <cellStyle name="20% - uthevingsfarge 4 8 3 2" xfId="39516" xr:uid="{00000000-0005-0000-0000-0000BB360000}"/>
    <cellStyle name="20% - uthevingsfarge 4 8 3_CC1" xfId="54575" xr:uid="{BCE3ECF6-AD0C-411B-87E9-AEB9225CC957}"/>
    <cellStyle name="20% - uthevingsfarge 4 8 4" xfId="39517" xr:uid="{00000000-0005-0000-0000-0000BC360000}"/>
    <cellStyle name="20% - uthevingsfarge 4 8 5" xfId="39518" xr:uid="{00000000-0005-0000-0000-0000BD360000}"/>
    <cellStyle name="20% - uthevingsfarge 4 8 6" xfId="39519" xr:uid="{00000000-0005-0000-0000-0000BE360000}"/>
    <cellStyle name="20% - uthevingsfarge 4 8 7" xfId="39510" xr:uid="{00000000-0005-0000-0000-0000BF360000}"/>
    <cellStyle name="20% - uthevingsfarge 4 8_3. Chng in credit spreads" xfId="44360"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2" xr:uid="{00000000-0005-0000-0000-0000C4360000}"/>
    <cellStyle name="20% - uthevingsfarge 4 9 2 2_CC1" xfId="54576" xr:uid="{C95A474A-5C47-4BC7-ADBF-5EA6C00853A8}"/>
    <cellStyle name="20% - uthevingsfarge 4 9 2 3" xfId="39523" xr:uid="{00000000-0005-0000-0000-0000C5360000}"/>
    <cellStyle name="20% - uthevingsfarge 4 9 2 4" xfId="39524" xr:uid="{00000000-0005-0000-0000-0000C6360000}"/>
    <cellStyle name="20% - uthevingsfarge 4 9 2 5" xfId="39525" xr:uid="{00000000-0005-0000-0000-0000C7360000}"/>
    <cellStyle name="20% - uthevingsfarge 4 9 2 6" xfId="39521" xr:uid="{00000000-0005-0000-0000-0000C8360000}"/>
    <cellStyle name="20% - uthevingsfarge 4 9 2_4 manuell" xfId="54577" xr:uid="{D4DE2E76-A0C9-4B32-9D87-A48FF1DAB662}"/>
    <cellStyle name="20% - uthevingsfarge 4 9 3" xfId="3481" xr:uid="{00000000-0005-0000-0000-0000CA360000}"/>
    <cellStyle name="20% - uthevingsfarge 4 9 3 2" xfId="39526" xr:uid="{00000000-0005-0000-0000-0000CB360000}"/>
    <cellStyle name="20% - uthevingsfarge 4 9 3_CC1" xfId="54578" xr:uid="{53B1FB5C-BC46-4DA6-AB39-F32A6E9B538B}"/>
    <cellStyle name="20% - uthevingsfarge 4 9 4" xfId="39527" xr:uid="{00000000-0005-0000-0000-0000CC360000}"/>
    <cellStyle name="20% - uthevingsfarge 4 9 5" xfId="39528" xr:uid="{00000000-0005-0000-0000-0000CD360000}"/>
    <cellStyle name="20% - uthevingsfarge 4 9 6" xfId="39529" xr:uid="{00000000-0005-0000-0000-0000CE360000}"/>
    <cellStyle name="20% - uthevingsfarge 4 9 7" xfId="39520" xr:uid="{00000000-0005-0000-0000-0000CF360000}"/>
    <cellStyle name="20% - uthevingsfarge 4 9_4 manuell" xfId="54579" xr:uid="{900DD475-8DA6-42E2-B5E5-3ABAC38E8A8E}"/>
    <cellStyle name="20% - uthevingsfarge 4_4 manuell" xfId="54580" xr:uid="{B3E0198D-E4B4-4B52-9B8C-F314D4ABD2C9}"/>
    <cellStyle name="20% - uthevingsfarge 5" xfId="36249"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1" xr:uid="{00000000-0005-0000-0000-0000D6360000}"/>
    <cellStyle name="20% - uthevingsfarge 5 10 2_4 manuell" xfId="54581" xr:uid="{F2381686-D5E5-47BB-843C-26A5D2DEC426}"/>
    <cellStyle name="20% - uthevingsfarge 5 10 3" xfId="3485" xr:uid="{00000000-0005-0000-0000-0000D8360000}"/>
    <cellStyle name="20% - uthevingsfarge 5 10 4" xfId="39530" xr:uid="{00000000-0005-0000-0000-0000D9360000}"/>
    <cellStyle name="20% - uthevingsfarge 5 10 5" xfId="44361" xr:uid="{00000000-0005-0000-0000-0000DA360000}"/>
    <cellStyle name="20% - uthevingsfarge 5 10_4 manuell" xfId="54582"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3" xr:uid="{00000000-0005-0000-0000-0000DF360000}"/>
    <cellStyle name="20% - uthevingsfarge 5 11 2_4 manuell" xfId="54583" xr:uid="{3F5F32AF-AA07-4DA4-AF4A-83849E8C6F4C}"/>
    <cellStyle name="20% - uthevingsfarge 5 11 3" xfId="3489" xr:uid="{00000000-0005-0000-0000-0000E1360000}"/>
    <cellStyle name="20% - uthevingsfarge 5 11 4" xfId="39532" xr:uid="{00000000-0005-0000-0000-0000E2360000}"/>
    <cellStyle name="20% - uthevingsfarge 5 11_4 manuell" xfId="54584"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5" xr:uid="{00000000-0005-0000-0000-0000E7360000}"/>
    <cellStyle name="20% - uthevingsfarge 5 12 2_4 manuell" xfId="54585" xr:uid="{E9CAA95C-6BC6-43B3-95F8-916B7739A75D}"/>
    <cellStyle name="20% - uthevingsfarge 5 12 3" xfId="3493" xr:uid="{00000000-0005-0000-0000-0000E9360000}"/>
    <cellStyle name="20% - uthevingsfarge 5 12 4" xfId="39534" xr:uid="{00000000-0005-0000-0000-0000EA360000}"/>
    <cellStyle name="20% - uthevingsfarge 5 12_4 manuell" xfId="54586"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7" xr:uid="{00000000-0005-0000-0000-0000EF360000}"/>
    <cellStyle name="20% - uthevingsfarge 5 13 2_4 manuell" xfId="54587" xr:uid="{F54CA2FA-7C34-4075-B3A7-429DD8164BF7}"/>
    <cellStyle name="20% - uthevingsfarge 5 13 3" xfId="3497" xr:uid="{00000000-0005-0000-0000-0000F1360000}"/>
    <cellStyle name="20% - uthevingsfarge 5 13 4" xfId="39536" xr:uid="{00000000-0005-0000-0000-0000F2360000}"/>
    <cellStyle name="20% - uthevingsfarge 5 13_4 manuell" xfId="54588"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39" xr:uid="{00000000-0005-0000-0000-0000F7360000}"/>
    <cellStyle name="20% - uthevingsfarge 5 14 2_4 manuell" xfId="54589" xr:uid="{2F98BD27-D3AA-4288-AC1E-595837A58A8F}"/>
    <cellStyle name="20% - uthevingsfarge 5 14 3" xfId="3501" xr:uid="{00000000-0005-0000-0000-0000F9360000}"/>
    <cellStyle name="20% - uthevingsfarge 5 14 4" xfId="39538" xr:uid="{00000000-0005-0000-0000-0000FA360000}"/>
    <cellStyle name="20% - uthevingsfarge 5 14_4 manuell" xfId="54590"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1" xr:uid="{00000000-0005-0000-0000-0000FF360000}"/>
    <cellStyle name="20% - uthevingsfarge 5 15 2_4 manuell" xfId="54591" xr:uid="{33ED0667-6AF5-40DF-9D3E-C64E72429EC5}"/>
    <cellStyle name="20% - uthevingsfarge 5 15 3" xfId="3505" xr:uid="{00000000-0005-0000-0000-000001370000}"/>
    <cellStyle name="20% - uthevingsfarge 5 15 4" xfId="39540" xr:uid="{00000000-0005-0000-0000-000002370000}"/>
    <cellStyle name="20% - uthevingsfarge 5 15_4 manuell" xfId="54592"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3" xr:uid="{00000000-0005-0000-0000-000007370000}"/>
    <cellStyle name="20% - uthevingsfarge 5 16 2_4 manuell" xfId="54593" xr:uid="{3B9B04B7-BD7D-48B1-BBC2-0B6319D49356}"/>
    <cellStyle name="20% - uthevingsfarge 5 16 3" xfId="3509" xr:uid="{00000000-0005-0000-0000-000009370000}"/>
    <cellStyle name="20% - uthevingsfarge 5 16 4" xfId="39542" xr:uid="{00000000-0005-0000-0000-00000A370000}"/>
    <cellStyle name="20% - uthevingsfarge 5 16_4 manuell" xfId="54594"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5" xr:uid="{00000000-0005-0000-0000-00000F370000}"/>
    <cellStyle name="20% - uthevingsfarge 5 17 2_4 manuell" xfId="54595" xr:uid="{5A154B5F-7D5C-4DFE-B1D5-DEBC699E7FD1}"/>
    <cellStyle name="20% - uthevingsfarge 5 17 3" xfId="3513" xr:uid="{00000000-0005-0000-0000-000011370000}"/>
    <cellStyle name="20% - uthevingsfarge 5 17 4" xfId="39544" xr:uid="{00000000-0005-0000-0000-000012370000}"/>
    <cellStyle name="20% - uthevingsfarge 5 17_4 manuell" xfId="54596"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7" xr:uid="{00000000-0005-0000-0000-000017370000}"/>
    <cellStyle name="20% - uthevingsfarge 5 18 2_4 manuell" xfId="54597" xr:uid="{EA494481-E479-4FEA-B9B5-61EEED3A8129}"/>
    <cellStyle name="20% - uthevingsfarge 5 18 3" xfId="3517" xr:uid="{00000000-0005-0000-0000-000019370000}"/>
    <cellStyle name="20% - uthevingsfarge 5 18 4" xfId="39546" xr:uid="{00000000-0005-0000-0000-00001A370000}"/>
    <cellStyle name="20% - uthevingsfarge 5 18_4 manuell" xfId="54598"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49" xr:uid="{00000000-0005-0000-0000-00001F370000}"/>
    <cellStyle name="20% - uthevingsfarge 5 19 2_4 manuell" xfId="54599" xr:uid="{4700E17C-FCB1-4DD4-8F1B-C02A3531B055}"/>
    <cellStyle name="20% - uthevingsfarge 5 19 3" xfId="3521" xr:uid="{00000000-0005-0000-0000-000021370000}"/>
    <cellStyle name="20% - uthevingsfarge 5 19 4" xfId="39548" xr:uid="{00000000-0005-0000-0000-000022370000}"/>
    <cellStyle name="20% - uthevingsfarge 5 19_4 manuell" xfId="54600"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2" xr:uid="{00000000-0005-0000-0000-00002B370000}"/>
    <cellStyle name="20% - uthevingsfarge 5 2 14" xfId="44363" xr:uid="{00000000-0005-0000-0000-00002C370000}"/>
    <cellStyle name="20% - uthevingsfarge 5 2 15" xfId="44364" xr:uid="{00000000-0005-0000-0000-00002D370000}"/>
    <cellStyle name="20% - uthevingsfarge 5 2 16" xfId="44365" xr:uid="{00000000-0005-0000-0000-00002E370000}"/>
    <cellStyle name="20% - uthevingsfarge 5 2 2" xfId="3523" xr:uid="{00000000-0005-0000-0000-00002F370000}"/>
    <cellStyle name="20% - uthevingsfarge 5 2 2 10" xfId="44366" xr:uid="{00000000-0005-0000-0000-000030370000}"/>
    <cellStyle name="20% - uthevingsfarge 5 2 2 11" xfId="44367" xr:uid="{00000000-0005-0000-0000-000031370000}"/>
    <cellStyle name="20% - uthevingsfarge 5 2 2 2" xfId="3524" xr:uid="{00000000-0005-0000-0000-000032370000}"/>
    <cellStyle name="20% - uthevingsfarge 5 2 2 2 10" xfId="44368" xr:uid="{00000000-0005-0000-0000-000033370000}"/>
    <cellStyle name="20% - uthevingsfarge 5 2 2 2 2" xfId="15044" xr:uid="{00000000-0005-0000-0000-000034370000}"/>
    <cellStyle name="20% - uthevingsfarge 5 2 2 2 2 2" xfId="15045" xr:uid="{00000000-0005-0000-0000-000035370000}"/>
    <cellStyle name="20% - uthevingsfarge 5 2 2 2 2 2 2" xfId="44369" xr:uid="{00000000-0005-0000-0000-000036370000}"/>
    <cellStyle name="20% - uthevingsfarge 5 2 2 2 2 2 2 2" xfId="44370" xr:uid="{00000000-0005-0000-0000-000037370000}"/>
    <cellStyle name="20% - uthevingsfarge 5 2 2 2 2 2 3" xfId="44371" xr:uid="{00000000-0005-0000-0000-000038370000}"/>
    <cellStyle name="20% - uthevingsfarge 5 2 2 2 2 2_3. Chng in credit spreads" xfId="44372" xr:uid="{00000000-0005-0000-0000-000039370000}"/>
    <cellStyle name="20% - uthevingsfarge 5 2 2 2 2 3" xfId="15046" xr:uid="{00000000-0005-0000-0000-00003A370000}"/>
    <cellStyle name="20% - uthevingsfarge 5 2 2 2 2 3 2" xfId="44373" xr:uid="{00000000-0005-0000-0000-00003B370000}"/>
    <cellStyle name="20% - uthevingsfarge 5 2 2 2 2 4" xfId="44374" xr:uid="{00000000-0005-0000-0000-00003C370000}"/>
    <cellStyle name="20% - uthevingsfarge 5 2 2 2 2 5" xfId="44375" xr:uid="{00000000-0005-0000-0000-00003D370000}"/>
    <cellStyle name="20% - uthevingsfarge 5 2 2 2 2 6" xfId="44376" xr:uid="{00000000-0005-0000-0000-00003E370000}"/>
    <cellStyle name="20% - uthevingsfarge 5 2 2 2 2_3. Chng in credit spreads" xfId="44377" xr:uid="{00000000-0005-0000-0000-00003F370000}"/>
    <cellStyle name="20% - uthevingsfarge 5 2 2 2 3" xfId="15047" xr:uid="{00000000-0005-0000-0000-000040370000}"/>
    <cellStyle name="20% - uthevingsfarge 5 2 2 2 3 2" xfId="15048" xr:uid="{00000000-0005-0000-0000-000041370000}"/>
    <cellStyle name="20% - uthevingsfarge 5 2 2 2 3 2 2" xfId="44378" xr:uid="{00000000-0005-0000-0000-000042370000}"/>
    <cellStyle name="20% - uthevingsfarge 5 2 2 2 3 2 2 2" xfId="44379" xr:uid="{00000000-0005-0000-0000-000043370000}"/>
    <cellStyle name="20% - uthevingsfarge 5 2 2 2 3 2 3" xfId="44380" xr:uid="{00000000-0005-0000-0000-000044370000}"/>
    <cellStyle name="20% - uthevingsfarge 5 2 2 2 3 2_3. Chng in credit spreads" xfId="44381" xr:uid="{00000000-0005-0000-0000-000045370000}"/>
    <cellStyle name="20% - uthevingsfarge 5 2 2 2 3 3" xfId="15049" xr:uid="{00000000-0005-0000-0000-000046370000}"/>
    <cellStyle name="20% - uthevingsfarge 5 2 2 2 3 3 2" xfId="44382" xr:uid="{00000000-0005-0000-0000-000047370000}"/>
    <cellStyle name="20% - uthevingsfarge 5 2 2 2 3 4" xfId="44383" xr:uid="{00000000-0005-0000-0000-000048370000}"/>
    <cellStyle name="20% - uthevingsfarge 5 2 2 2 3 5" xfId="44384" xr:uid="{00000000-0005-0000-0000-000049370000}"/>
    <cellStyle name="20% - uthevingsfarge 5 2 2 2 3 6" xfId="44385" xr:uid="{00000000-0005-0000-0000-00004A370000}"/>
    <cellStyle name="20% - uthevingsfarge 5 2 2 2 3_3. Chng in credit spreads" xfId="44386" xr:uid="{00000000-0005-0000-0000-00004B370000}"/>
    <cellStyle name="20% - uthevingsfarge 5 2 2 2 4" xfId="15050" xr:uid="{00000000-0005-0000-0000-00004C370000}"/>
    <cellStyle name="20% - uthevingsfarge 5 2 2 2 4 2" xfId="15051" xr:uid="{00000000-0005-0000-0000-00004D370000}"/>
    <cellStyle name="20% - uthevingsfarge 5 2 2 2 4 2 2" xfId="44387" xr:uid="{00000000-0005-0000-0000-00004E370000}"/>
    <cellStyle name="20% - uthevingsfarge 5 2 2 2 4 3" xfId="15052" xr:uid="{00000000-0005-0000-0000-00004F370000}"/>
    <cellStyle name="20% - uthevingsfarge 5 2 2 2 4 4" xfId="44388" xr:uid="{00000000-0005-0000-0000-000050370000}"/>
    <cellStyle name="20% - uthevingsfarge 5 2 2 2 4 5" xfId="44389" xr:uid="{00000000-0005-0000-0000-000051370000}"/>
    <cellStyle name="20% - uthevingsfarge 5 2 2 2 4 6" xfId="44390" xr:uid="{00000000-0005-0000-0000-000052370000}"/>
    <cellStyle name="20% - uthevingsfarge 5 2 2 2 4_3. Chng in credit spreads" xfId="44391" xr:uid="{00000000-0005-0000-0000-000053370000}"/>
    <cellStyle name="20% - uthevingsfarge 5 2 2 2 5" xfId="15053" xr:uid="{00000000-0005-0000-0000-000054370000}"/>
    <cellStyle name="20% - uthevingsfarge 5 2 2 2 5 2" xfId="15054" xr:uid="{00000000-0005-0000-0000-000055370000}"/>
    <cellStyle name="20% - uthevingsfarge 5 2 2 2 5 2 2" xfId="44392" xr:uid="{00000000-0005-0000-0000-000056370000}"/>
    <cellStyle name="20% - uthevingsfarge 5 2 2 2 5 3" xfId="15055" xr:uid="{00000000-0005-0000-0000-000057370000}"/>
    <cellStyle name="20% - uthevingsfarge 5 2 2 2 5 4" xfId="44393" xr:uid="{00000000-0005-0000-0000-000058370000}"/>
    <cellStyle name="20% - uthevingsfarge 5 2 2 2 5 5" xfId="44394" xr:uid="{00000000-0005-0000-0000-000059370000}"/>
    <cellStyle name="20% - uthevingsfarge 5 2 2 2 5_3. Chng in credit spreads" xfId="44395" xr:uid="{00000000-0005-0000-0000-00005A370000}"/>
    <cellStyle name="20% - uthevingsfarge 5 2 2 2 6" xfId="15056" xr:uid="{00000000-0005-0000-0000-00005B370000}"/>
    <cellStyle name="20% - uthevingsfarge 5 2 2 2 6 2" xfId="44396" xr:uid="{00000000-0005-0000-0000-00005C370000}"/>
    <cellStyle name="20% - uthevingsfarge 5 2 2 2 7" xfId="15057" xr:uid="{00000000-0005-0000-0000-00005D370000}"/>
    <cellStyle name="20% - uthevingsfarge 5 2 2 2 8" xfId="39551" xr:uid="{00000000-0005-0000-0000-00005E370000}"/>
    <cellStyle name="20% - uthevingsfarge 5 2 2 2 9" xfId="44397" xr:uid="{00000000-0005-0000-0000-00005F370000}"/>
    <cellStyle name="20% - uthevingsfarge 5 2 2 2_3. Chng in credit spreads" xfId="44398" xr:uid="{00000000-0005-0000-0000-000060370000}"/>
    <cellStyle name="20% - uthevingsfarge 5 2 2 3" xfId="15058" xr:uid="{00000000-0005-0000-0000-000061370000}"/>
    <cellStyle name="20% - uthevingsfarge 5 2 2 3 2" xfId="15059" xr:uid="{00000000-0005-0000-0000-000062370000}"/>
    <cellStyle name="20% - uthevingsfarge 5 2 2 3 2 2" xfId="44399" xr:uid="{00000000-0005-0000-0000-000063370000}"/>
    <cellStyle name="20% - uthevingsfarge 5 2 2 3 2 2 2" xfId="44400" xr:uid="{00000000-0005-0000-0000-000064370000}"/>
    <cellStyle name="20% - uthevingsfarge 5 2 2 3 2 3" xfId="44401" xr:uid="{00000000-0005-0000-0000-000065370000}"/>
    <cellStyle name="20% - uthevingsfarge 5 2 2 3 2_3. Chng in credit spreads" xfId="44402" xr:uid="{00000000-0005-0000-0000-000066370000}"/>
    <cellStyle name="20% - uthevingsfarge 5 2 2 3 3" xfId="15060" xr:uid="{00000000-0005-0000-0000-000067370000}"/>
    <cellStyle name="20% - uthevingsfarge 5 2 2 3 3 2" xfId="44403" xr:uid="{00000000-0005-0000-0000-000068370000}"/>
    <cellStyle name="20% - uthevingsfarge 5 2 2 3 4" xfId="44404" xr:uid="{00000000-0005-0000-0000-000069370000}"/>
    <cellStyle name="20% - uthevingsfarge 5 2 2 3 5" xfId="44405" xr:uid="{00000000-0005-0000-0000-00006A370000}"/>
    <cellStyle name="20% - uthevingsfarge 5 2 2 3 6" xfId="44406" xr:uid="{00000000-0005-0000-0000-00006B370000}"/>
    <cellStyle name="20% - uthevingsfarge 5 2 2 3_3. Chng in credit spreads" xfId="44407" xr:uid="{00000000-0005-0000-0000-00006C370000}"/>
    <cellStyle name="20% - uthevingsfarge 5 2 2 4" xfId="15061" xr:uid="{00000000-0005-0000-0000-00006D370000}"/>
    <cellStyle name="20% - uthevingsfarge 5 2 2 4 2" xfId="15062" xr:uid="{00000000-0005-0000-0000-00006E370000}"/>
    <cellStyle name="20% - uthevingsfarge 5 2 2 4 2 2" xfId="44408" xr:uid="{00000000-0005-0000-0000-00006F370000}"/>
    <cellStyle name="20% - uthevingsfarge 5 2 2 4 2 2 2" xfId="44409" xr:uid="{00000000-0005-0000-0000-000070370000}"/>
    <cellStyle name="20% - uthevingsfarge 5 2 2 4 2 3" xfId="44410" xr:uid="{00000000-0005-0000-0000-000071370000}"/>
    <cellStyle name="20% - uthevingsfarge 5 2 2 4 2_3. Chng in credit spreads" xfId="44411" xr:uid="{00000000-0005-0000-0000-000072370000}"/>
    <cellStyle name="20% - uthevingsfarge 5 2 2 4 3" xfId="15063" xr:uid="{00000000-0005-0000-0000-000073370000}"/>
    <cellStyle name="20% - uthevingsfarge 5 2 2 4 3 2" xfId="44412" xr:uid="{00000000-0005-0000-0000-000074370000}"/>
    <cellStyle name="20% - uthevingsfarge 5 2 2 4 4" xfId="44413" xr:uid="{00000000-0005-0000-0000-000075370000}"/>
    <cellStyle name="20% - uthevingsfarge 5 2 2 4 5" xfId="44414" xr:uid="{00000000-0005-0000-0000-000076370000}"/>
    <cellStyle name="20% - uthevingsfarge 5 2 2 4 6" xfId="44415" xr:uid="{00000000-0005-0000-0000-000077370000}"/>
    <cellStyle name="20% - uthevingsfarge 5 2 2 4_3. Chng in credit spreads" xfId="44416" xr:uid="{00000000-0005-0000-0000-000078370000}"/>
    <cellStyle name="20% - uthevingsfarge 5 2 2 5" xfId="15064" xr:uid="{00000000-0005-0000-0000-000079370000}"/>
    <cellStyle name="20% - uthevingsfarge 5 2 2 5 2" xfId="15065" xr:uid="{00000000-0005-0000-0000-00007A370000}"/>
    <cellStyle name="20% - uthevingsfarge 5 2 2 5 2 2" xfId="44417" xr:uid="{00000000-0005-0000-0000-00007B370000}"/>
    <cellStyle name="20% - uthevingsfarge 5 2 2 5 2 2 2" xfId="44418" xr:uid="{00000000-0005-0000-0000-00007C370000}"/>
    <cellStyle name="20% - uthevingsfarge 5 2 2 5 2 3" xfId="44419" xr:uid="{00000000-0005-0000-0000-00007D370000}"/>
    <cellStyle name="20% - uthevingsfarge 5 2 2 5 2_3. Chng in credit spreads" xfId="44420" xr:uid="{00000000-0005-0000-0000-00007E370000}"/>
    <cellStyle name="20% - uthevingsfarge 5 2 2 5 3" xfId="15066" xr:uid="{00000000-0005-0000-0000-00007F370000}"/>
    <cellStyle name="20% - uthevingsfarge 5 2 2 5 3 2" xfId="44421" xr:uid="{00000000-0005-0000-0000-000080370000}"/>
    <cellStyle name="20% - uthevingsfarge 5 2 2 5 4" xfId="44422" xr:uid="{00000000-0005-0000-0000-000081370000}"/>
    <cellStyle name="20% - uthevingsfarge 5 2 2 5 5" xfId="44423" xr:uid="{00000000-0005-0000-0000-000082370000}"/>
    <cellStyle name="20% - uthevingsfarge 5 2 2 5 6" xfId="44424" xr:uid="{00000000-0005-0000-0000-000083370000}"/>
    <cellStyle name="20% - uthevingsfarge 5 2 2 5_3. Chng in credit spreads" xfId="44425" xr:uid="{00000000-0005-0000-0000-000084370000}"/>
    <cellStyle name="20% - uthevingsfarge 5 2 2 6" xfId="15067" xr:uid="{00000000-0005-0000-0000-000085370000}"/>
    <cellStyle name="20% - uthevingsfarge 5 2 2 6 2" xfId="15068" xr:uid="{00000000-0005-0000-0000-000086370000}"/>
    <cellStyle name="20% - uthevingsfarge 5 2 2 6 2 2" xfId="44426" xr:uid="{00000000-0005-0000-0000-000087370000}"/>
    <cellStyle name="20% - uthevingsfarge 5 2 2 6 3" xfId="15069" xr:uid="{00000000-0005-0000-0000-000088370000}"/>
    <cellStyle name="20% - uthevingsfarge 5 2 2 6 4" xfId="44427" xr:uid="{00000000-0005-0000-0000-000089370000}"/>
    <cellStyle name="20% - uthevingsfarge 5 2 2 6 5" xfId="44428" xr:uid="{00000000-0005-0000-0000-00008A370000}"/>
    <cellStyle name="20% - uthevingsfarge 5 2 2 6 6" xfId="44429" xr:uid="{00000000-0005-0000-0000-00008B370000}"/>
    <cellStyle name="20% - uthevingsfarge 5 2 2 6_3. Chng in credit spreads" xfId="44430" xr:uid="{00000000-0005-0000-0000-00008C370000}"/>
    <cellStyle name="20% - uthevingsfarge 5 2 2 7" xfId="15070" xr:uid="{00000000-0005-0000-0000-00008D370000}"/>
    <cellStyle name="20% - uthevingsfarge 5 2 2 7 2" xfId="44431" xr:uid="{00000000-0005-0000-0000-00008E370000}"/>
    <cellStyle name="20% - uthevingsfarge 5 2 2 8" xfId="39550" xr:uid="{00000000-0005-0000-0000-00008F370000}"/>
    <cellStyle name="20% - uthevingsfarge 5 2 2 9" xfId="44432" xr:uid="{00000000-0005-0000-0000-000090370000}"/>
    <cellStyle name="20% - uthevingsfarge 5 2 2_3. Chng in credit spreads" xfId="44433" xr:uid="{00000000-0005-0000-0000-000091370000}"/>
    <cellStyle name="20% - uthevingsfarge 5 2 3" xfId="12450" xr:uid="{00000000-0005-0000-0000-000092370000}"/>
    <cellStyle name="20% - uthevingsfarge 5 2 3 10" xfId="44434" xr:uid="{00000000-0005-0000-0000-000093370000}"/>
    <cellStyle name="20% - uthevingsfarge 5 2 3 2" xfId="15071" xr:uid="{00000000-0005-0000-0000-000094370000}"/>
    <cellStyle name="20% - uthevingsfarge 5 2 3 2 2" xfId="15072" xr:uid="{00000000-0005-0000-0000-000095370000}"/>
    <cellStyle name="20% - uthevingsfarge 5 2 3 2 2 2" xfId="44435" xr:uid="{00000000-0005-0000-0000-000096370000}"/>
    <cellStyle name="20% - uthevingsfarge 5 2 3 2 2 2 2" xfId="44436" xr:uid="{00000000-0005-0000-0000-000097370000}"/>
    <cellStyle name="20% - uthevingsfarge 5 2 3 2 2 3" xfId="44437" xr:uid="{00000000-0005-0000-0000-000098370000}"/>
    <cellStyle name="20% - uthevingsfarge 5 2 3 2 2_3. Chng in credit spreads" xfId="44438" xr:uid="{00000000-0005-0000-0000-000099370000}"/>
    <cellStyle name="20% - uthevingsfarge 5 2 3 2 3" xfId="15073" xr:uid="{00000000-0005-0000-0000-00009A370000}"/>
    <cellStyle name="20% - uthevingsfarge 5 2 3 2 3 2" xfId="44439" xr:uid="{00000000-0005-0000-0000-00009B370000}"/>
    <cellStyle name="20% - uthevingsfarge 5 2 3 2 3 2 2" xfId="44440" xr:uid="{00000000-0005-0000-0000-00009C370000}"/>
    <cellStyle name="20% - uthevingsfarge 5 2 3 2 3 3" xfId="44441" xr:uid="{00000000-0005-0000-0000-00009D370000}"/>
    <cellStyle name="20% - uthevingsfarge 5 2 3 2 3_3. Chng in credit spreads" xfId="44442" xr:uid="{00000000-0005-0000-0000-00009E370000}"/>
    <cellStyle name="20% - uthevingsfarge 5 2 3 2 4" xfId="44443" xr:uid="{00000000-0005-0000-0000-00009F370000}"/>
    <cellStyle name="20% - uthevingsfarge 5 2 3 2 4 2" xfId="44444" xr:uid="{00000000-0005-0000-0000-0000A0370000}"/>
    <cellStyle name="20% - uthevingsfarge 5 2 3 2 4 2 2" xfId="44445" xr:uid="{00000000-0005-0000-0000-0000A1370000}"/>
    <cellStyle name="20% - uthevingsfarge 5 2 3 2 4 3" xfId="44446" xr:uid="{00000000-0005-0000-0000-0000A2370000}"/>
    <cellStyle name="20% - uthevingsfarge 5 2 3 2 4_3. Chng in credit spreads" xfId="44447" xr:uid="{00000000-0005-0000-0000-0000A3370000}"/>
    <cellStyle name="20% - uthevingsfarge 5 2 3 2 5" xfId="44448" xr:uid="{00000000-0005-0000-0000-0000A4370000}"/>
    <cellStyle name="20% - uthevingsfarge 5 2 3 2 5 2" xfId="44449" xr:uid="{00000000-0005-0000-0000-0000A5370000}"/>
    <cellStyle name="20% - uthevingsfarge 5 2 3 2 6" xfId="44450" xr:uid="{00000000-0005-0000-0000-0000A6370000}"/>
    <cellStyle name="20% - uthevingsfarge 5 2 3 2_3. Chng in credit spreads" xfId="44451" xr:uid="{00000000-0005-0000-0000-0000A7370000}"/>
    <cellStyle name="20% - uthevingsfarge 5 2 3 3" xfId="15074" xr:uid="{00000000-0005-0000-0000-0000A8370000}"/>
    <cellStyle name="20% - uthevingsfarge 5 2 3 3 2" xfId="15075" xr:uid="{00000000-0005-0000-0000-0000A9370000}"/>
    <cellStyle name="20% - uthevingsfarge 5 2 3 3 2 2" xfId="44452" xr:uid="{00000000-0005-0000-0000-0000AA370000}"/>
    <cellStyle name="20% - uthevingsfarge 5 2 3 3 2 2 2" xfId="44453" xr:uid="{00000000-0005-0000-0000-0000AB370000}"/>
    <cellStyle name="20% - uthevingsfarge 5 2 3 3 2 3" xfId="44454" xr:uid="{00000000-0005-0000-0000-0000AC370000}"/>
    <cellStyle name="20% - uthevingsfarge 5 2 3 3 2_3. Chng in credit spreads" xfId="44455" xr:uid="{00000000-0005-0000-0000-0000AD370000}"/>
    <cellStyle name="20% - uthevingsfarge 5 2 3 3 3" xfId="15076" xr:uid="{00000000-0005-0000-0000-0000AE370000}"/>
    <cellStyle name="20% - uthevingsfarge 5 2 3 3 3 2" xfId="44456" xr:uid="{00000000-0005-0000-0000-0000AF370000}"/>
    <cellStyle name="20% - uthevingsfarge 5 2 3 3 4" xfId="44457" xr:uid="{00000000-0005-0000-0000-0000B0370000}"/>
    <cellStyle name="20% - uthevingsfarge 5 2 3 3 5" xfId="44458" xr:uid="{00000000-0005-0000-0000-0000B1370000}"/>
    <cellStyle name="20% - uthevingsfarge 5 2 3 3 6" xfId="44459" xr:uid="{00000000-0005-0000-0000-0000B2370000}"/>
    <cellStyle name="20% - uthevingsfarge 5 2 3 3_3. Chng in credit spreads" xfId="44460" xr:uid="{00000000-0005-0000-0000-0000B3370000}"/>
    <cellStyle name="20% - uthevingsfarge 5 2 3 4" xfId="15077" xr:uid="{00000000-0005-0000-0000-0000B4370000}"/>
    <cellStyle name="20% - uthevingsfarge 5 2 3 4 2" xfId="15078" xr:uid="{00000000-0005-0000-0000-0000B5370000}"/>
    <cellStyle name="20% - uthevingsfarge 5 2 3 4 2 2" xfId="44461" xr:uid="{00000000-0005-0000-0000-0000B6370000}"/>
    <cellStyle name="20% - uthevingsfarge 5 2 3 4 3" xfId="15079" xr:uid="{00000000-0005-0000-0000-0000B7370000}"/>
    <cellStyle name="20% - uthevingsfarge 5 2 3 4 4" xfId="44462" xr:uid="{00000000-0005-0000-0000-0000B8370000}"/>
    <cellStyle name="20% - uthevingsfarge 5 2 3 4 5" xfId="44463" xr:uid="{00000000-0005-0000-0000-0000B9370000}"/>
    <cellStyle name="20% - uthevingsfarge 5 2 3 4 6" xfId="44464" xr:uid="{00000000-0005-0000-0000-0000BA370000}"/>
    <cellStyle name="20% - uthevingsfarge 5 2 3 4_3. Chng in credit spreads" xfId="44465" xr:uid="{00000000-0005-0000-0000-0000BB370000}"/>
    <cellStyle name="20% - uthevingsfarge 5 2 3 5" xfId="15080" xr:uid="{00000000-0005-0000-0000-0000BC370000}"/>
    <cellStyle name="20% - uthevingsfarge 5 2 3 5 2" xfId="15081" xr:uid="{00000000-0005-0000-0000-0000BD370000}"/>
    <cellStyle name="20% - uthevingsfarge 5 2 3 5 2 2" xfId="44466" xr:uid="{00000000-0005-0000-0000-0000BE370000}"/>
    <cellStyle name="20% - uthevingsfarge 5 2 3 5 3" xfId="15082" xr:uid="{00000000-0005-0000-0000-0000BF370000}"/>
    <cellStyle name="20% - uthevingsfarge 5 2 3 5 4" xfId="44467" xr:uid="{00000000-0005-0000-0000-0000C0370000}"/>
    <cellStyle name="20% - uthevingsfarge 5 2 3 5 5" xfId="44468" xr:uid="{00000000-0005-0000-0000-0000C1370000}"/>
    <cellStyle name="20% - uthevingsfarge 5 2 3 5 6" xfId="44469" xr:uid="{00000000-0005-0000-0000-0000C2370000}"/>
    <cellStyle name="20% - uthevingsfarge 5 2 3 5_3. Chng in credit spreads" xfId="44470" xr:uid="{00000000-0005-0000-0000-0000C3370000}"/>
    <cellStyle name="20% - uthevingsfarge 5 2 3 6" xfId="15083" xr:uid="{00000000-0005-0000-0000-0000C4370000}"/>
    <cellStyle name="20% - uthevingsfarge 5 2 3 6 2" xfId="44471" xr:uid="{00000000-0005-0000-0000-0000C5370000}"/>
    <cellStyle name="20% - uthevingsfarge 5 2 3 6 2 2" xfId="44472" xr:uid="{00000000-0005-0000-0000-0000C6370000}"/>
    <cellStyle name="20% - uthevingsfarge 5 2 3 6 3" xfId="44473" xr:uid="{00000000-0005-0000-0000-0000C7370000}"/>
    <cellStyle name="20% - uthevingsfarge 5 2 3 6_3. Chng in credit spreads" xfId="44474" xr:uid="{00000000-0005-0000-0000-0000C8370000}"/>
    <cellStyle name="20% - uthevingsfarge 5 2 3 7" xfId="15084" xr:uid="{00000000-0005-0000-0000-0000C9370000}"/>
    <cellStyle name="20% - uthevingsfarge 5 2 3 7 2" xfId="44475" xr:uid="{00000000-0005-0000-0000-0000CA370000}"/>
    <cellStyle name="20% - uthevingsfarge 5 2 3 8" xfId="39552" xr:uid="{00000000-0005-0000-0000-0000CB370000}"/>
    <cellStyle name="20% - uthevingsfarge 5 2 3 9" xfId="44476" xr:uid="{00000000-0005-0000-0000-0000CC370000}"/>
    <cellStyle name="20% - uthevingsfarge 5 2 3_3. Chng in credit spreads" xfId="44477"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8" xr:uid="{00000000-0005-0000-0000-0000D1370000}"/>
    <cellStyle name="20% - uthevingsfarge 5 2 4 2 3" xfId="44479" xr:uid="{00000000-0005-0000-0000-0000D2370000}"/>
    <cellStyle name="20% - uthevingsfarge 5 2 4 2_3. Chng in credit spreads" xfId="44480" xr:uid="{00000000-0005-0000-0000-0000D3370000}"/>
    <cellStyle name="20% - uthevingsfarge 5 2 4 3" xfId="15088" xr:uid="{00000000-0005-0000-0000-0000D4370000}"/>
    <cellStyle name="20% - uthevingsfarge 5 2 4 3 2" xfId="44481" xr:uid="{00000000-0005-0000-0000-0000D5370000}"/>
    <cellStyle name="20% - uthevingsfarge 5 2 4 3 2 2" xfId="44482" xr:uid="{00000000-0005-0000-0000-0000D6370000}"/>
    <cellStyle name="20% - uthevingsfarge 5 2 4 3 3" xfId="44483" xr:uid="{00000000-0005-0000-0000-0000D7370000}"/>
    <cellStyle name="20% - uthevingsfarge 5 2 4 3_3. Chng in credit spreads" xfId="44484" xr:uid="{00000000-0005-0000-0000-0000D8370000}"/>
    <cellStyle name="20% - uthevingsfarge 5 2 4 4" xfId="15089" xr:uid="{00000000-0005-0000-0000-0000D9370000}"/>
    <cellStyle name="20% - uthevingsfarge 5 2 4 4 2" xfId="44485" xr:uid="{00000000-0005-0000-0000-0000DA370000}"/>
    <cellStyle name="20% - uthevingsfarge 5 2 4 4 2 2" xfId="44486" xr:uid="{00000000-0005-0000-0000-0000DB370000}"/>
    <cellStyle name="20% - uthevingsfarge 5 2 4 4 3" xfId="44487" xr:uid="{00000000-0005-0000-0000-0000DC370000}"/>
    <cellStyle name="20% - uthevingsfarge 5 2 4 4_3. Chng in credit spreads" xfId="44488" xr:uid="{00000000-0005-0000-0000-0000DD370000}"/>
    <cellStyle name="20% - uthevingsfarge 5 2 4 5" xfId="39553" xr:uid="{00000000-0005-0000-0000-0000DE370000}"/>
    <cellStyle name="20% - uthevingsfarge 5 2 4 5 2" xfId="44489" xr:uid="{00000000-0005-0000-0000-0000DF370000}"/>
    <cellStyle name="20% - uthevingsfarge 5 2 4 6" xfId="44490" xr:uid="{00000000-0005-0000-0000-0000E0370000}"/>
    <cellStyle name="20% - uthevingsfarge 5 2 4 7" xfId="44491" xr:uid="{00000000-0005-0000-0000-0000E1370000}"/>
    <cellStyle name="20% - uthevingsfarge 5 2 4_3. Chng in credit spreads" xfId="44492"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3" xr:uid="{00000000-0005-0000-0000-0000E6370000}"/>
    <cellStyle name="20% - uthevingsfarge 5 2 5 2 3" xfId="44494" xr:uid="{00000000-0005-0000-0000-0000E7370000}"/>
    <cellStyle name="20% - uthevingsfarge 5 2 5 2_3. Chng in credit spreads" xfId="44495" xr:uid="{00000000-0005-0000-0000-0000E8370000}"/>
    <cellStyle name="20% - uthevingsfarge 5 2 5 3" xfId="15093" xr:uid="{00000000-0005-0000-0000-0000E9370000}"/>
    <cellStyle name="20% - uthevingsfarge 5 2 5 3 2" xfId="44496" xr:uid="{00000000-0005-0000-0000-0000EA370000}"/>
    <cellStyle name="20% - uthevingsfarge 5 2 5 4" xfId="15094" xr:uid="{00000000-0005-0000-0000-0000EB370000}"/>
    <cellStyle name="20% - uthevingsfarge 5 2 5 5" xfId="44497" xr:uid="{00000000-0005-0000-0000-0000EC370000}"/>
    <cellStyle name="20% - uthevingsfarge 5 2 5 6" xfId="44498" xr:uid="{00000000-0005-0000-0000-0000ED370000}"/>
    <cellStyle name="20% - uthevingsfarge 5 2 5 7" xfId="44499" xr:uid="{00000000-0005-0000-0000-0000EE370000}"/>
    <cellStyle name="20% - uthevingsfarge 5 2 5_3. Chng in credit spreads" xfId="44500"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1" xr:uid="{00000000-0005-0000-0000-0000F3370000}"/>
    <cellStyle name="20% - uthevingsfarge 5 2 6 2 3" xfId="44502" xr:uid="{00000000-0005-0000-0000-0000F4370000}"/>
    <cellStyle name="20% - uthevingsfarge 5 2 6 2_3. Chng in credit spreads" xfId="44503" xr:uid="{00000000-0005-0000-0000-0000F5370000}"/>
    <cellStyle name="20% - uthevingsfarge 5 2 6 3" xfId="15098" xr:uid="{00000000-0005-0000-0000-0000F6370000}"/>
    <cellStyle name="20% - uthevingsfarge 5 2 6 3 2" xfId="44504" xr:uid="{00000000-0005-0000-0000-0000F7370000}"/>
    <cellStyle name="20% - uthevingsfarge 5 2 6 4" xfId="15099" xr:uid="{00000000-0005-0000-0000-0000F8370000}"/>
    <cellStyle name="20% - uthevingsfarge 5 2 6 5" xfId="44505" xr:uid="{00000000-0005-0000-0000-0000F9370000}"/>
    <cellStyle name="20% - uthevingsfarge 5 2 6 6" xfId="44506" xr:uid="{00000000-0005-0000-0000-0000FA370000}"/>
    <cellStyle name="20% - uthevingsfarge 5 2 6 7" xfId="44507" xr:uid="{00000000-0005-0000-0000-0000FB370000}"/>
    <cellStyle name="20% - uthevingsfarge 5 2 6_3. Chng in credit spreads" xfId="44508"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09"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10" xr:uid="{00000000-0005-0000-0000-000004380000}"/>
    <cellStyle name="20% - uthevingsfarge 5 2 7 6" xfId="44511" xr:uid="{00000000-0005-0000-0000-000005380000}"/>
    <cellStyle name="20% - uthevingsfarge 5 2 7_3. Chng in credit spreads" xfId="44512" xr:uid="{00000000-0005-0000-0000-000006380000}"/>
    <cellStyle name="20% - uthevingsfarge 5 2 8" xfId="15106" xr:uid="{00000000-0005-0000-0000-000007380000}"/>
    <cellStyle name="20% - uthevingsfarge 5 2 8 2" xfId="15107" xr:uid="{00000000-0005-0000-0000-000008380000}"/>
    <cellStyle name="20% - uthevingsfarge 5 2 8 2 2" xfId="44513" xr:uid="{00000000-0005-0000-0000-000009380000}"/>
    <cellStyle name="20% - uthevingsfarge 5 2 8 3" xfId="15108" xr:uid="{00000000-0005-0000-0000-00000A380000}"/>
    <cellStyle name="20% - uthevingsfarge 5 2 8 4" xfId="44514" xr:uid="{00000000-0005-0000-0000-00000B380000}"/>
    <cellStyle name="20% - uthevingsfarge 5 2 8_3. Chng in credit spreads" xfId="44515"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5" xr:uid="{00000000-0005-0000-0000-000015380000}"/>
    <cellStyle name="20% - uthevingsfarge 5 20 2_4 manuell" xfId="54601" xr:uid="{1ED482B5-9040-4FCB-9509-794A8E2F1694}"/>
    <cellStyle name="20% - uthevingsfarge 5 20 3" xfId="3529" xr:uid="{00000000-0005-0000-0000-000017380000}"/>
    <cellStyle name="20% - uthevingsfarge 5 20 4" xfId="39554" xr:uid="{00000000-0005-0000-0000-000018380000}"/>
    <cellStyle name="20% - uthevingsfarge 5 20_4 manuell" xfId="54602"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7" xr:uid="{00000000-0005-0000-0000-00001D380000}"/>
    <cellStyle name="20% - uthevingsfarge 5 21 2_4 manuell" xfId="54603" xr:uid="{D2E8F5EA-6DBD-4967-ACA9-7962AC1F560B}"/>
    <cellStyle name="20% - uthevingsfarge 5 21 3" xfId="3533" xr:uid="{00000000-0005-0000-0000-00001F380000}"/>
    <cellStyle name="20% - uthevingsfarge 5 21 4" xfId="39556" xr:uid="{00000000-0005-0000-0000-000020380000}"/>
    <cellStyle name="20% - uthevingsfarge 5 21_4 manuell" xfId="54604"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59" xr:uid="{00000000-0005-0000-0000-000025380000}"/>
    <cellStyle name="20% - uthevingsfarge 5 22 2_4 manuell" xfId="54605" xr:uid="{9BB0AB24-CE69-4C0C-87B4-C17F4B67BEDB}"/>
    <cellStyle name="20% - uthevingsfarge 5 22 3" xfId="3537" xr:uid="{00000000-0005-0000-0000-000027380000}"/>
    <cellStyle name="20% - uthevingsfarge 5 22 4" xfId="39558" xr:uid="{00000000-0005-0000-0000-000028380000}"/>
    <cellStyle name="20% - uthevingsfarge 5 22_4 manuell" xfId="54606"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1" xr:uid="{00000000-0005-0000-0000-00002D380000}"/>
    <cellStyle name="20% - uthevingsfarge 5 23 2_4 manuell" xfId="54607" xr:uid="{0805AFC2-8CBC-48FB-8DE0-02F87E51B79B}"/>
    <cellStyle name="20% - uthevingsfarge 5 23 3" xfId="3541" xr:uid="{00000000-0005-0000-0000-00002F380000}"/>
    <cellStyle name="20% - uthevingsfarge 5 23 4" xfId="39560" xr:uid="{00000000-0005-0000-0000-000030380000}"/>
    <cellStyle name="20% - uthevingsfarge 5 23_4 manuell" xfId="54608"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3" xr:uid="{00000000-0005-0000-0000-000035380000}"/>
    <cellStyle name="20% - uthevingsfarge 5 24 2_4 manuell" xfId="54609" xr:uid="{1C766660-33E4-4570-9AB1-CD32DC784FEB}"/>
    <cellStyle name="20% - uthevingsfarge 5 24 3" xfId="3545" xr:uid="{00000000-0005-0000-0000-000037380000}"/>
    <cellStyle name="20% - uthevingsfarge 5 24 4" xfId="39562" xr:uid="{00000000-0005-0000-0000-000038380000}"/>
    <cellStyle name="20% - uthevingsfarge 5 24_4 manuell" xfId="54610"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5" xr:uid="{00000000-0005-0000-0000-00003D380000}"/>
    <cellStyle name="20% - uthevingsfarge 5 25 2_4 manuell" xfId="54611" xr:uid="{2F5B3E1C-6B30-47DA-B926-FF40C2B67AE6}"/>
    <cellStyle name="20% - uthevingsfarge 5 25 3" xfId="3549" xr:uid="{00000000-0005-0000-0000-00003F380000}"/>
    <cellStyle name="20% - uthevingsfarge 5 25 4" xfId="39564" xr:uid="{00000000-0005-0000-0000-000040380000}"/>
    <cellStyle name="20% - uthevingsfarge 5 25_4 manuell" xfId="54612"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7" xr:uid="{00000000-0005-0000-0000-000045380000}"/>
    <cellStyle name="20% - uthevingsfarge 5 26 2_4 manuell" xfId="54613" xr:uid="{BE1F2051-02AE-4AB4-B0B4-073A089A2CED}"/>
    <cellStyle name="20% - uthevingsfarge 5 26 3" xfId="3553" xr:uid="{00000000-0005-0000-0000-000047380000}"/>
    <cellStyle name="20% - uthevingsfarge 5 26 4" xfId="39566" xr:uid="{00000000-0005-0000-0000-000048380000}"/>
    <cellStyle name="20% - uthevingsfarge 5 26_4 manuell" xfId="54614"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69" xr:uid="{00000000-0005-0000-0000-00004D380000}"/>
    <cellStyle name="20% - uthevingsfarge 5 27 2_4 manuell" xfId="54615" xr:uid="{B40C95A1-B243-4D62-A14B-8FE5002F38EB}"/>
    <cellStyle name="20% - uthevingsfarge 5 27 3" xfId="3557" xr:uid="{00000000-0005-0000-0000-00004F380000}"/>
    <cellStyle name="20% - uthevingsfarge 5 27 4" xfId="39568" xr:uid="{00000000-0005-0000-0000-000050380000}"/>
    <cellStyle name="20% - uthevingsfarge 5 27_4 manuell" xfId="54616"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1" xr:uid="{00000000-0005-0000-0000-000055380000}"/>
    <cellStyle name="20% - uthevingsfarge 5 28 2_4 manuell" xfId="54617" xr:uid="{A680B58F-BE91-4802-BE44-F5F1EE4610E4}"/>
    <cellStyle name="20% - uthevingsfarge 5 28 3" xfId="3561" xr:uid="{00000000-0005-0000-0000-000057380000}"/>
    <cellStyle name="20% - uthevingsfarge 5 28 4" xfId="39570" xr:uid="{00000000-0005-0000-0000-000058380000}"/>
    <cellStyle name="20% - uthevingsfarge 5 28_4 manuell" xfId="54618"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3" xr:uid="{00000000-0005-0000-0000-00005D380000}"/>
    <cellStyle name="20% - uthevingsfarge 5 29 2_4 manuell" xfId="54619" xr:uid="{DAFAF394-0B55-450F-B7F3-822EBDE57BCC}"/>
    <cellStyle name="20% - uthevingsfarge 5 29 3" xfId="3565" xr:uid="{00000000-0005-0000-0000-00005F380000}"/>
    <cellStyle name="20% - uthevingsfarge 5 29 4" xfId="39572" xr:uid="{00000000-0005-0000-0000-000060380000}"/>
    <cellStyle name="20% - uthevingsfarge 5 29_4 manuell" xfId="54620" xr:uid="{D1FF9975-4246-48B9-B2DA-50CA65818C33}"/>
    <cellStyle name="20% - uthevingsfarge 5 3" xfId="3566" xr:uid="{00000000-0005-0000-0000-000062380000}"/>
    <cellStyle name="20% - uthevingsfarge 5 3 10" xfId="44516" xr:uid="{00000000-0005-0000-0000-000063380000}"/>
    <cellStyle name="20% - uthevingsfarge 5 3 11" xfId="44517" xr:uid="{00000000-0005-0000-0000-000064380000}"/>
    <cellStyle name="20% - uthevingsfarge 5 3 2" xfId="3567" xr:uid="{00000000-0005-0000-0000-000065380000}"/>
    <cellStyle name="20% - uthevingsfarge 5 3 2 10" xfId="44518" xr:uid="{00000000-0005-0000-0000-000066380000}"/>
    <cellStyle name="20% - uthevingsfarge 5 3 2 2" xfId="3568" xr:uid="{00000000-0005-0000-0000-000067380000}"/>
    <cellStyle name="20% - uthevingsfarge 5 3 2 2 2" xfId="15113" xr:uid="{00000000-0005-0000-0000-000068380000}"/>
    <cellStyle name="20% - uthevingsfarge 5 3 2 2 2 2" xfId="44519" xr:uid="{00000000-0005-0000-0000-000069380000}"/>
    <cellStyle name="20% - uthevingsfarge 5 3 2 2 2 2 2" xfId="44520" xr:uid="{00000000-0005-0000-0000-00006A380000}"/>
    <cellStyle name="20% - uthevingsfarge 5 3 2 2 2 3" xfId="44521" xr:uid="{00000000-0005-0000-0000-00006B380000}"/>
    <cellStyle name="20% - uthevingsfarge 5 3 2 2 2_3. Chng in credit spreads" xfId="44522" xr:uid="{00000000-0005-0000-0000-00006C380000}"/>
    <cellStyle name="20% - uthevingsfarge 5 3 2 2 3" xfId="15114" xr:uid="{00000000-0005-0000-0000-00006D380000}"/>
    <cellStyle name="20% - uthevingsfarge 5 3 2 2 3 2" xfId="44523" xr:uid="{00000000-0005-0000-0000-00006E380000}"/>
    <cellStyle name="20% - uthevingsfarge 5 3 2 2 3 2 2" xfId="44524" xr:uid="{00000000-0005-0000-0000-00006F380000}"/>
    <cellStyle name="20% - uthevingsfarge 5 3 2 2 3 3" xfId="44525" xr:uid="{00000000-0005-0000-0000-000070380000}"/>
    <cellStyle name="20% - uthevingsfarge 5 3 2 2 3_3. Chng in credit spreads" xfId="44526" xr:uid="{00000000-0005-0000-0000-000071380000}"/>
    <cellStyle name="20% - uthevingsfarge 5 3 2 2 4" xfId="44527" xr:uid="{00000000-0005-0000-0000-000072380000}"/>
    <cellStyle name="20% - uthevingsfarge 5 3 2 2 4 2" xfId="44528" xr:uid="{00000000-0005-0000-0000-000073380000}"/>
    <cellStyle name="20% - uthevingsfarge 5 3 2 2 5" xfId="44529" xr:uid="{00000000-0005-0000-0000-000074380000}"/>
    <cellStyle name="20% - uthevingsfarge 5 3 2 2 6" xfId="44530" xr:uid="{00000000-0005-0000-0000-000075380000}"/>
    <cellStyle name="20% - uthevingsfarge 5 3 2 2_3. Chng in credit spreads" xfId="44531" xr:uid="{00000000-0005-0000-0000-000076380000}"/>
    <cellStyle name="20% - uthevingsfarge 5 3 2 3" xfId="15115" xr:uid="{00000000-0005-0000-0000-000077380000}"/>
    <cellStyle name="20% - uthevingsfarge 5 3 2 3 2" xfId="15116" xr:uid="{00000000-0005-0000-0000-000078380000}"/>
    <cellStyle name="20% - uthevingsfarge 5 3 2 3 2 2" xfId="44532" xr:uid="{00000000-0005-0000-0000-000079380000}"/>
    <cellStyle name="20% - uthevingsfarge 5 3 2 3 3" xfId="15117" xr:uid="{00000000-0005-0000-0000-00007A380000}"/>
    <cellStyle name="20% - uthevingsfarge 5 3 2 3 4" xfId="44533" xr:uid="{00000000-0005-0000-0000-00007B380000}"/>
    <cellStyle name="20% - uthevingsfarge 5 3 2 3 5" xfId="44534" xr:uid="{00000000-0005-0000-0000-00007C380000}"/>
    <cellStyle name="20% - uthevingsfarge 5 3 2 3 6" xfId="44535" xr:uid="{00000000-0005-0000-0000-00007D380000}"/>
    <cellStyle name="20% - uthevingsfarge 5 3 2 3_3. Chng in credit spreads" xfId="44536" xr:uid="{00000000-0005-0000-0000-00007E380000}"/>
    <cellStyle name="20% - uthevingsfarge 5 3 2 4" xfId="15118" xr:uid="{00000000-0005-0000-0000-00007F380000}"/>
    <cellStyle name="20% - uthevingsfarge 5 3 2 4 2" xfId="15119" xr:uid="{00000000-0005-0000-0000-000080380000}"/>
    <cellStyle name="20% - uthevingsfarge 5 3 2 4 2 2" xfId="44537" xr:uid="{00000000-0005-0000-0000-000081380000}"/>
    <cellStyle name="20% - uthevingsfarge 5 3 2 4 3" xfId="15120" xr:uid="{00000000-0005-0000-0000-000082380000}"/>
    <cellStyle name="20% - uthevingsfarge 5 3 2 4 4" xfId="44538" xr:uid="{00000000-0005-0000-0000-000083380000}"/>
    <cellStyle name="20% - uthevingsfarge 5 3 2 4 5" xfId="44539" xr:uid="{00000000-0005-0000-0000-000084380000}"/>
    <cellStyle name="20% - uthevingsfarge 5 3 2 4 6" xfId="44540" xr:uid="{00000000-0005-0000-0000-000085380000}"/>
    <cellStyle name="20% - uthevingsfarge 5 3 2 4_3. Chng in credit spreads" xfId="44541"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2" xr:uid="{00000000-0005-0000-0000-00008A380000}"/>
    <cellStyle name="20% - uthevingsfarge 5 3 2 5 5" xfId="44543" xr:uid="{00000000-0005-0000-0000-00008B380000}"/>
    <cellStyle name="20% - uthevingsfarge 5 3 2 5 6" xfId="44544"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5" xr:uid="{00000000-0005-0000-0000-000092380000}"/>
    <cellStyle name="20% - uthevingsfarge 5 3 2 9" xfId="44545" xr:uid="{00000000-0005-0000-0000-000093380000}"/>
    <cellStyle name="20% - uthevingsfarge 5 3 2_3. Chng in credit spreads" xfId="44546" xr:uid="{00000000-0005-0000-0000-000094380000}"/>
    <cellStyle name="20% - uthevingsfarge 5 3 3" xfId="3569" xr:uid="{00000000-0005-0000-0000-000095380000}"/>
    <cellStyle name="20% - uthevingsfarge 5 3 3 2" xfId="15129" xr:uid="{00000000-0005-0000-0000-000096380000}"/>
    <cellStyle name="20% - uthevingsfarge 5 3 3 2 2" xfId="44547" xr:uid="{00000000-0005-0000-0000-000097380000}"/>
    <cellStyle name="20% - uthevingsfarge 5 3 3 2 2 2" xfId="44548" xr:uid="{00000000-0005-0000-0000-000098380000}"/>
    <cellStyle name="20% - uthevingsfarge 5 3 3 2 2 2 2" xfId="44549" xr:uid="{00000000-0005-0000-0000-000099380000}"/>
    <cellStyle name="20% - uthevingsfarge 5 3 3 2 2 3" xfId="44550" xr:uid="{00000000-0005-0000-0000-00009A380000}"/>
    <cellStyle name="20% - uthevingsfarge 5 3 3 2 2_3. Chng in credit spreads" xfId="44551" xr:uid="{00000000-0005-0000-0000-00009B380000}"/>
    <cellStyle name="20% - uthevingsfarge 5 3 3 2 3" xfId="44552" xr:uid="{00000000-0005-0000-0000-00009C380000}"/>
    <cellStyle name="20% - uthevingsfarge 5 3 3 2 3 2" xfId="44553" xr:uid="{00000000-0005-0000-0000-00009D380000}"/>
    <cellStyle name="20% - uthevingsfarge 5 3 3 2 3 2 2" xfId="44554" xr:uid="{00000000-0005-0000-0000-00009E380000}"/>
    <cellStyle name="20% - uthevingsfarge 5 3 3 2 3 3" xfId="44555" xr:uid="{00000000-0005-0000-0000-00009F380000}"/>
    <cellStyle name="20% - uthevingsfarge 5 3 3 2 3_3. Chng in credit spreads" xfId="44556" xr:uid="{00000000-0005-0000-0000-0000A0380000}"/>
    <cellStyle name="20% - uthevingsfarge 5 3 3 2 4" xfId="44557" xr:uid="{00000000-0005-0000-0000-0000A1380000}"/>
    <cellStyle name="20% - uthevingsfarge 5 3 3 2 4 2" xfId="44558" xr:uid="{00000000-0005-0000-0000-0000A2380000}"/>
    <cellStyle name="20% - uthevingsfarge 5 3 3 2 5" xfId="44559" xr:uid="{00000000-0005-0000-0000-0000A3380000}"/>
    <cellStyle name="20% - uthevingsfarge 5 3 3 2_3. Chng in credit spreads" xfId="44560" xr:uid="{00000000-0005-0000-0000-0000A4380000}"/>
    <cellStyle name="20% - uthevingsfarge 5 3 3 3" xfId="15130" xr:uid="{00000000-0005-0000-0000-0000A5380000}"/>
    <cellStyle name="20% - uthevingsfarge 5 3 3 3 2" xfId="44561" xr:uid="{00000000-0005-0000-0000-0000A6380000}"/>
    <cellStyle name="20% - uthevingsfarge 5 3 3 3 2 2" xfId="44562" xr:uid="{00000000-0005-0000-0000-0000A7380000}"/>
    <cellStyle name="20% - uthevingsfarge 5 3 3 3 3" xfId="44563" xr:uid="{00000000-0005-0000-0000-0000A8380000}"/>
    <cellStyle name="20% - uthevingsfarge 5 3 3 3_3. Chng in credit spreads" xfId="44564" xr:uid="{00000000-0005-0000-0000-0000A9380000}"/>
    <cellStyle name="20% - uthevingsfarge 5 3 3 4" xfId="44565" xr:uid="{00000000-0005-0000-0000-0000AA380000}"/>
    <cellStyle name="20% - uthevingsfarge 5 3 3 4 2" xfId="44566" xr:uid="{00000000-0005-0000-0000-0000AB380000}"/>
    <cellStyle name="20% - uthevingsfarge 5 3 3 4 2 2" xfId="44567" xr:uid="{00000000-0005-0000-0000-0000AC380000}"/>
    <cellStyle name="20% - uthevingsfarge 5 3 3 4 3" xfId="44568" xr:uid="{00000000-0005-0000-0000-0000AD380000}"/>
    <cellStyle name="20% - uthevingsfarge 5 3 3 4_3. Chng in credit spreads" xfId="44569" xr:uid="{00000000-0005-0000-0000-0000AE380000}"/>
    <cellStyle name="20% - uthevingsfarge 5 3 3 5" xfId="44570" xr:uid="{00000000-0005-0000-0000-0000AF380000}"/>
    <cellStyle name="20% - uthevingsfarge 5 3 3 5 2" xfId="44571" xr:uid="{00000000-0005-0000-0000-0000B0380000}"/>
    <cellStyle name="20% - uthevingsfarge 5 3 3 6" xfId="44572" xr:uid="{00000000-0005-0000-0000-0000B1380000}"/>
    <cellStyle name="20% - uthevingsfarge 5 3 3_3. Chng in credit spreads" xfId="44573" xr:uid="{00000000-0005-0000-0000-0000B2380000}"/>
    <cellStyle name="20% - uthevingsfarge 5 3 4" xfId="15131" xr:uid="{00000000-0005-0000-0000-0000B3380000}"/>
    <cellStyle name="20% - uthevingsfarge 5 3 4 2" xfId="15132" xr:uid="{00000000-0005-0000-0000-0000B4380000}"/>
    <cellStyle name="20% - uthevingsfarge 5 3 4 2 2" xfId="44574" xr:uid="{00000000-0005-0000-0000-0000B5380000}"/>
    <cellStyle name="20% - uthevingsfarge 5 3 4 2 2 2" xfId="44575" xr:uid="{00000000-0005-0000-0000-0000B6380000}"/>
    <cellStyle name="20% - uthevingsfarge 5 3 4 2 3" xfId="44576" xr:uid="{00000000-0005-0000-0000-0000B7380000}"/>
    <cellStyle name="20% - uthevingsfarge 5 3 4 2_3. Chng in credit spreads" xfId="44577" xr:uid="{00000000-0005-0000-0000-0000B8380000}"/>
    <cellStyle name="20% - uthevingsfarge 5 3 4 3" xfId="15133" xr:uid="{00000000-0005-0000-0000-0000B9380000}"/>
    <cellStyle name="20% - uthevingsfarge 5 3 4 3 2" xfId="44578" xr:uid="{00000000-0005-0000-0000-0000BA380000}"/>
    <cellStyle name="20% - uthevingsfarge 5 3 4 3 2 2" xfId="44579" xr:uid="{00000000-0005-0000-0000-0000BB380000}"/>
    <cellStyle name="20% - uthevingsfarge 5 3 4 3 3" xfId="44580" xr:uid="{00000000-0005-0000-0000-0000BC380000}"/>
    <cellStyle name="20% - uthevingsfarge 5 3 4 3_3. Chng in credit spreads" xfId="44581" xr:uid="{00000000-0005-0000-0000-0000BD380000}"/>
    <cellStyle name="20% - uthevingsfarge 5 3 4 4" xfId="44582" xr:uid="{00000000-0005-0000-0000-0000BE380000}"/>
    <cellStyle name="20% - uthevingsfarge 5 3 4 4 2" xfId="44583" xr:uid="{00000000-0005-0000-0000-0000BF380000}"/>
    <cellStyle name="20% - uthevingsfarge 5 3 4 5" xfId="44584" xr:uid="{00000000-0005-0000-0000-0000C0380000}"/>
    <cellStyle name="20% - uthevingsfarge 5 3 4 6" xfId="44585" xr:uid="{00000000-0005-0000-0000-0000C1380000}"/>
    <cellStyle name="20% - uthevingsfarge 5 3 4_3. Chng in credit spreads" xfId="44586" xr:uid="{00000000-0005-0000-0000-0000C2380000}"/>
    <cellStyle name="20% - uthevingsfarge 5 3 5" xfId="15134" xr:uid="{00000000-0005-0000-0000-0000C3380000}"/>
    <cellStyle name="20% - uthevingsfarge 5 3 5 2" xfId="15135" xr:uid="{00000000-0005-0000-0000-0000C4380000}"/>
    <cellStyle name="20% - uthevingsfarge 5 3 5 2 2" xfId="44587" xr:uid="{00000000-0005-0000-0000-0000C5380000}"/>
    <cellStyle name="20% - uthevingsfarge 5 3 5 3" xfId="15136" xr:uid="{00000000-0005-0000-0000-0000C6380000}"/>
    <cellStyle name="20% - uthevingsfarge 5 3 5 4" xfId="44588" xr:uid="{00000000-0005-0000-0000-0000C7380000}"/>
    <cellStyle name="20% - uthevingsfarge 5 3 5 5" xfId="44589" xr:uid="{00000000-0005-0000-0000-0000C8380000}"/>
    <cellStyle name="20% - uthevingsfarge 5 3 5 6" xfId="44590" xr:uid="{00000000-0005-0000-0000-0000C9380000}"/>
    <cellStyle name="20% - uthevingsfarge 5 3 5_3. Chng in credit spreads" xfId="44591" xr:uid="{00000000-0005-0000-0000-0000CA380000}"/>
    <cellStyle name="20% - uthevingsfarge 5 3 6" xfId="15137" xr:uid="{00000000-0005-0000-0000-0000CB380000}"/>
    <cellStyle name="20% - uthevingsfarge 5 3 6 2" xfId="15138" xr:uid="{00000000-0005-0000-0000-0000CC380000}"/>
    <cellStyle name="20% - uthevingsfarge 5 3 6 2 2" xfId="44592" xr:uid="{00000000-0005-0000-0000-0000CD380000}"/>
    <cellStyle name="20% - uthevingsfarge 5 3 6 3" xfId="15139" xr:uid="{00000000-0005-0000-0000-0000CE380000}"/>
    <cellStyle name="20% - uthevingsfarge 5 3 6 4" xfId="44593" xr:uid="{00000000-0005-0000-0000-0000CF380000}"/>
    <cellStyle name="20% - uthevingsfarge 5 3 6 5" xfId="44594" xr:uid="{00000000-0005-0000-0000-0000D0380000}"/>
    <cellStyle name="20% - uthevingsfarge 5 3 6 6" xfId="44595" xr:uid="{00000000-0005-0000-0000-0000D1380000}"/>
    <cellStyle name="20% - uthevingsfarge 5 3 6_3. Chng in credit spreads" xfId="44596" xr:uid="{00000000-0005-0000-0000-0000D2380000}"/>
    <cellStyle name="20% - uthevingsfarge 5 3 7" xfId="15140" xr:uid="{00000000-0005-0000-0000-0000D3380000}"/>
    <cellStyle name="20% - uthevingsfarge 5 3 7 2" xfId="15141" xr:uid="{00000000-0005-0000-0000-0000D4380000}"/>
    <cellStyle name="20% - uthevingsfarge 5 3 7 2 2" xfId="44597" xr:uid="{00000000-0005-0000-0000-0000D5380000}"/>
    <cellStyle name="20% - uthevingsfarge 5 3 7 3" xfId="44598" xr:uid="{00000000-0005-0000-0000-0000D6380000}"/>
    <cellStyle name="20% - uthevingsfarge 5 3 7_3. Chng in credit spreads" xfId="44599" xr:uid="{00000000-0005-0000-0000-0000D7380000}"/>
    <cellStyle name="20% - uthevingsfarge 5 3 8" xfId="15142" xr:uid="{00000000-0005-0000-0000-0000D8380000}"/>
    <cellStyle name="20% - uthevingsfarge 5 3 9" xfId="39574" xr:uid="{00000000-0005-0000-0000-0000D9380000}"/>
    <cellStyle name="20% - uthevingsfarge 5 3_4 manuell" xfId="54621"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7" xr:uid="{00000000-0005-0000-0000-0000DE380000}"/>
    <cellStyle name="20% - uthevingsfarge 5 30 2_4 manuell" xfId="54622" xr:uid="{71A9575C-EC0D-4BD7-8217-6A8B9308DB3C}"/>
    <cellStyle name="20% - uthevingsfarge 5 30 3" xfId="3573" xr:uid="{00000000-0005-0000-0000-0000E0380000}"/>
    <cellStyle name="20% - uthevingsfarge 5 30 4" xfId="39576" xr:uid="{00000000-0005-0000-0000-0000E1380000}"/>
    <cellStyle name="20% - uthevingsfarge 5 30_4 manuell" xfId="54623"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79" xr:uid="{00000000-0005-0000-0000-0000E6380000}"/>
    <cellStyle name="20% - uthevingsfarge 5 31 2_4 manuell" xfId="54624" xr:uid="{7606090C-0E47-4B92-8088-BDD0A2BB0234}"/>
    <cellStyle name="20% - uthevingsfarge 5 31 3" xfId="3577" xr:uid="{00000000-0005-0000-0000-0000E8380000}"/>
    <cellStyle name="20% - uthevingsfarge 5 31 4" xfId="39578" xr:uid="{00000000-0005-0000-0000-0000E9380000}"/>
    <cellStyle name="20% - uthevingsfarge 5 31_4 manuell" xfId="54625"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1" xr:uid="{00000000-0005-0000-0000-0000EE380000}"/>
    <cellStyle name="20% - uthevingsfarge 5 32 2_4 manuell" xfId="54626" xr:uid="{3A4C20C4-9FE6-434A-B9AA-2A1A39C8DFBA}"/>
    <cellStyle name="20% - uthevingsfarge 5 32 3" xfId="3581" xr:uid="{00000000-0005-0000-0000-0000F0380000}"/>
    <cellStyle name="20% - uthevingsfarge 5 32 4" xfId="39580" xr:uid="{00000000-0005-0000-0000-0000F1380000}"/>
    <cellStyle name="20% - uthevingsfarge 5 32_4 manuell" xfId="54627"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3" xr:uid="{00000000-0005-0000-0000-0000F6380000}"/>
    <cellStyle name="20% - uthevingsfarge 5 33 2_4 manuell" xfId="54628" xr:uid="{4F25DF29-3131-4DE7-A0BE-BABA8D614961}"/>
    <cellStyle name="20% - uthevingsfarge 5 33 3" xfId="3585" xr:uid="{00000000-0005-0000-0000-0000F8380000}"/>
    <cellStyle name="20% - uthevingsfarge 5 33 4" xfId="39582" xr:uid="{00000000-0005-0000-0000-0000F9380000}"/>
    <cellStyle name="20% - uthevingsfarge 5 33_4 manuell" xfId="54629"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5" xr:uid="{00000000-0005-0000-0000-0000FE380000}"/>
    <cellStyle name="20% - uthevingsfarge 5 34 2_4 manuell" xfId="54630" xr:uid="{7FEE12F8-BF7D-407B-A66A-EA9E4BC223AE}"/>
    <cellStyle name="20% - uthevingsfarge 5 34 3" xfId="3589" xr:uid="{00000000-0005-0000-0000-000000390000}"/>
    <cellStyle name="20% - uthevingsfarge 5 34 4" xfId="39584" xr:uid="{00000000-0005-0000-0000-000001390000}"/>
    <cellStyle name="20% - uthevingsfarge 5 34_4 manuell" xfId="54631"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7" xr:uid="{00000000-0005-0000-0000-000006390000}"/>
    <cellStyle name="20% - uthevingsfarge 5 35 2_4 manuell" xfId="54632" xr:uid="{B1C53F66-B7A2-4D87-B699-DA580B1F1557}"/>
    <cellStyle name="20% - uthevingsfarge 5 35 3" xfId="3593" xr:uid="{00000000-0005-0000-0000-000008390000}"/>
    <cellStyle name="20% - uthevingsfarge 5 35 4" xfId="39586" xr:uid="{00000000-0005-0000-0000-000009390000}"/>
    <cellStyle name="20% - uthevingsfarge 5 35_4 manuell" xfId="54633"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89" xr:uid="{00000000-0005-0000-0000-00000E390000}"/>
    <cellStyle name="20% - uthevingsfarge 5 36 2_4 manuell" xfId="54634" xr:uid="{6C71DFAD-CB84-48E1-B60E-914B49A1ECD4}"/>
    <cellStyle name="20% - uthevingsfarge 5 36 3" xfId="3597" xr:uid="{00000000-0005-0000-0000-000010390000}"/>
    <cellStyle name="20% - uthevingsfarge 5 36 4" xfId="39588" xr:uid="{00000000-0005-0000-0000-000011390000}"/>
    <cellStyle name="20% - uthevingsfarge 5 36_4 manuell" xfId="54635"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1" xr:uid="{00000000-0005-0000-0000-000016390000}"/>
    <cellStyle name="20% - uthevingsfarge 5 37 2_4 manuell" xfId="54636" xr:uid="{8FB1C7F6-41C2-4EFB-AAE8-EEEA99082ADE}"/>
    <cellStyle name="20% - uthevingsfarge 5 37 3" xfId="3601" xr:uid="{00000000-0005-0000-0000-000018390000}"/>
    <cellStyle name="20% - uthevingsfarge 5 37 4" xfId="39590" xr:uid="{00000000-0005-0000-0000-000019390000}"/>
    <cellStyle name="20% - uthevingsfarge 5 37_4 manuell" xfId="54637"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3" xr:uid="{00000000-0005-0000-0000-00001E390000}"/>
    <cellStyle name="20% - uthevingsfarge 5 38 2_4 manuell" xfId="54638" xr:uid="{1C98CD04-F44B-4DA7-811E-17F727E1C1C1}"/>
    <cellStyle name="20% - uthevingsfarge 5 38 3" xfId="3605" xr:uid="{00000000-0005-0000-0000-000020390000}"/>
    <cellStyle name="20% - uthevingsfarge 5 38 4" xfId="39592" xr:uid="{00000000-0005-0000-0000-000021390000}"/>
    <cellStyle name="20% - uthevingsfarge 5 38_4 manuell" xfId="54639"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5" xr:uid="{00000000-0005-0000-0000-000026390000}"/>
    <cellStyle name="20% - uthevingsfarge 5 39 2_4 manuell" xfId="54640" xr:uid="{DBEC050D-C915-4824-8C5E-2838AE1E6910}"/>
    <cellStyle name="20% - uthevingsfarge 5 39 3" xfId="3609" xr:uid="{00000000-0005-0000-0000-000028390000}"/>
    <cellStyle name="20% - uthevingsfarge 5 39 4" xfId="39594" xr:uid="{00000000-0005-0000-0000-000029390000}"/>
    <cellStyle name="20% - uthevingsfarge 5 39_4 manuell" xfId="54641" xr:uid="{CCC4E92B-2014-47FF-8E18-795624BBBF29}"/>
    <cellStyle name="20% - uthevingsfarge 5 4" xfId="3610" xr:uid="{00000000-0005-0000-0000-00002B390000}"/>
    <cellStyle name="20% - uthevingsfarge 5 4 10" xfId="44600"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1" xr:uid="{00000000-0005-0000-0000-000030390000}"/>
    <cellStyle name="20% - uthevingsfarge 5 4 2 2 3" xfId="44602" xr:uid="{00000000-0005-0000-0000-000031390000}"/>
    <cellStyle name="20% - uthevingsfarge 5 4 2 2_3. Chng in credit spreads" xfId="44603" xr:uid="{00000000-0005-0000-0000-000032390000}"/>
    <cellStyle name="20% - uthevingsfarge 5 4 2 3" xfId="15144" xr:uid="{00000000-0005-0000-0000-000033390000}"/>
    <cellStyle name="20% - uthevingsfarge 5 4 2 3 2" xfId="44604" xr:uid="{00000000-0005-0000-0000-000034390000}"/>
    <cellStyle name="20% - uthevingsfarge 5 4 2 3 2 2" xfId="44605" xr:uid="{00000000-0005-0000-0000-000035390000}"/>
    <cellStyle name="20% - uthevingsfarge 5 4 2 3 3" xfId="44606" xr:uid="{00000000-0005-0000-0000-000036390000}"/>
    <cellStyle name="20% - uthevingsfarge 5 4 2 3_3. Chng in credit spreads" xfId="44607" xr:uid="{00000000-0005-0000-0000-000037390000}"/>
    <cellStyle name="20% - uthevingsfarge 5 4 2 4" xfId="39597" xr:uid="{00000000-0005-0000-0000-000038390000}"/>
    <cellStyle name="20% - uthevingsfarge 5 4 2 4 2" xfId="44608" xr:uid="{00000000-0005-0000-0000-000039390000}"/>
    <cellStyle name="20% - uthevingsfarge 5 4 2 5" xfId="44609" xr:uid="{00000000-0005-0000-0000-00003A390000}"/>
    <cellStyle name="20% - uthevingsfarge 5 4 2 6" xfId="44610" xr:uid="{00000000-0005-0000-0000-00003B390000}"/>
    <cellStyle name="20% - uthevingsfarge 5 4 2 7" xfId="44611" xr:uid="{00000000-0005-0000-0000-00003C390000}"/>
    <cellStyle name="20% - uthevingsfarge 5 4 2 8" xfId="44612" xr:uid="{00000000-0005-0000-0000-00003D390000}"/>
    <cellStyle name="20% - uthevingsfarge 5 4 2_3. Chng in credit spreads" xfId="44613" xr:uid="{00000000-0005-0000-0000-00003E390000}"/>
    <cellStyle name="20% - uthevingsfarge 5 4 3" xfId="3613" xr:uid="{00000000-0005-0000-0000-00003F390000}"/>
    <cellStyle name="20% - uthevingsfarge 5 4 3 2" xfId="15145" xr:uid="{00000000-0005-0000-0000-000040390000}"/>
    <cellStyle name="20% - uthevingsfarge 5 4 3 2 2" xfId="44614" xr:uid="{00000000-0005-0000-0000-000041390000}"/>
    <cellStyle name="20% - uthevingsfarge 5 4 3 3" xfId="15146" xr:uid="{00000000-0005-0000-0000-000042390000}"/>
    <cellStyle name="20% - uthevingsfarge 5 4 3 4" xfId="44615" xr:uid="{00000000-0005-0000-0000-000043390000}"/>
    <cellStyle name="20% - uthevingsfarge 5 4 3 5" xfId="44616" xr:uid="{00000000-0005-0000-0000-000044390000}"/>
    <cellStyle name="20% - uthevingsfarge 5 4 3 6" xfId="44617" xr:uid="{00000000-0005-0000-0000-000045390000}"/>
    <cellStyle name="20% - uthevingsfarge 5 4 3_3. Chng in credit spreads" xfId="44618" xr:uid="{00000000-0005-0000-0000-000046390000}"/>
    <cellStyle name="20% - uthevingsfarge 5 4 4" xfId="15147" xr:uid="{00000000-0005-0000-0000-000047390000}"/>
    <cellStyle name="20% - uthevingsfarge 5 4 4 2" xfId="15148" xr:uid="{00000000-0005-0000-0000-000048390000}"/>
    <cellStyle name="20% - uthevingsfarge 5 4 4 2 2" xfId="44619" xr:uid="{00000000-0005-0000-0000-000049390000}"/>
    <cellStyle name="20% - uthevingsfarge 5 4 4 3" xfId="15149" xr:uid="{00000000-0005-0000-0000-00004A390000}"/>
    <cellStyle name="20% - uthevingsfarge 5 4 4 4" xfId="44620" xr:uid="{00000000-0005-0000-0000-00004B390000}"/>
    <cellStyle name="20% - uthevingsfarge 5 4 4 5" xfId="44621" xr:uid="{00000000-0005-0000-0000-00004C390000}"/>
    <cellStyle name="20% - uthevingsfarge 5 4 4 6" xfId="44622" xr:uid="{00000000-0005-0000-0000-00004D390000}"/>
    <cellStyle name="20% - uthevingsfarge 5 4 4_3. Chng in credit spreads" xfId="44623"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4" xr:uid="{00000000-0005-0000-0000-000052390000}"/>
    <cellStyle name="20% - uthevingsfarge 5 4 5 5" xfId="44625" xr:uid="{00000000-0005-0000-0000-000053390000}"/>
    <cellStyle name="20% - uthevingsfarge 5 4 5 6" xfId="44626"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6" xr:uid="{00000000-0005-0000-0000-00005A390000}"/>
    <cellStyle name="20% - uthevingsfarge 5 4 9" xfId="44627" xr:uid="{00000000-0005-0000-0000-00005B390000}"/>
    <cellStyle name="20% - uthevingsfarge 5 4_3. Chng in credit spreads" xfId="44628"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99" xr:uid="{00000000-0005-0000-0000-000060390000}"/>
    <cellStyle name="20% - uthevingsfarge 5 40 2_4 manuell" xfId="54642" xr:uid="{5ABE108E-5E53-4166-8FCD-EDE58D700CED}"/>
    <cellStyle name="20% - uthevingsfarge 5 40 3" xfId="3617" xr:uid="{00000000-0005-0000-0000-000062390000}"/>
    <cellStyle name="20% - uthevingsfarge 5 40 4" xfId="39598" xr:uid="{00000000-0005-0000-0000-000063390000}"/>
    <cellStyle name="20% - uthevingsfarge 5 40_4 manuell" xfId="54643"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1" xr:uid="{00000000-0005-0000-0000-000068390000}"/>
    <cellStyle name="20% - uthevingsfarge 5 41 2_4 manuell" xfId="54644" xr:uid="{3BC44CE1-88BA-4716-BC13-AAA5846E263C}"/>
    <cellStyle name="20% - uthevingsfarge 5 41 3" xfId="3621" xr:uid="{00000000-0005-0000-0000-00006A390000}"/>
    <cellStyle name="20% - uthevingsfarge 5 41 4" xfId="39600" xr:uid="{00000000-0005-0000-0000-00006B390000}"/>
    <cellStyle name="20% - uthevingsfarge 5 41_4 manuell" xfId="54645"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3" xr:uid="{00000000-0005-0000-0000-000070390000}"/>
    <cellStyle name="20% - uthevingsfarge 5 42 2_4 manuell" xfId="54646" xr:uid="{6AA573C7-2388-4241-BAD9-C160830F0F85}"/>
    <cellStyle name="20% - uthevingsfarge 5 42 3" xfId="3625" xr:uid="{00000000-0005-0000-0000-000072390000}"/>
    <cellStyle name="20% - uthevingsfarge 5 42 4" xfId="39602" xr:uid="{00000000-0005-0000-0000-000073390000}"/>
    <cellStyle name="20% - uthevingsfarge 5 42_4 manuell" xfId="54647"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5" xr:uid="{00000000-0005-0000-0000-000078390000}"/>
    <cellStyle name="20% - uthevingsfarge 5 43 2_4 manuell" xfId="54648" xr:uid="{02173109-98B1-4E89-8F68-E63A2C953DD1}"/>
    <cellStyle name="20% - uthevingsfarge 5 43 3" xfId="3629" xr:uid="{00000000-0005-0000-0000-00007A390000}"/>
    <cellStyle name="20% - uthevingsfarge 5 43 4" xfId="39604" xr:uid="{00000000-0005-0000-0000-00007B390000}"/>
    <cellStyle name="20% - uthevingsfarge 5 43_4 manuell" xfId="54649"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7" xr:uid="{00000000-0005-0000-0000-000080390000}"/>
    <cellStyle name="20% - uthevingsfarge 5 44 2_4 manuell" xfId="54650" xr:uid="{D6AA3452-DE58-43C0-8EF3-E9999CE24BB3}"/>
    <cellStyle name="20% - uthevingsfarge 5 44 3" xfId="3633" xr:uid="{00000000-0005-0000-0000-000082390000}"/>
    <cellStyle name="20% - uthevingsfarge 5 44 4" xfId="39606" xr:uid="{00000000-0005-0000-0000-000083390000}"/>
    <cellStyle name="20% - uthevingsfarge 5 44_4 manuell" xfId="54651"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09" xr:uid="{00000000-0005-0000-0000-000088390000}"/>
    <cellStyle name="20% - uthevingsfarge 5 45 2_4 manuell" xfId="54652" xr:uid="{D925F16F-24C6-478D-BA55-658CD785EFF9}"/>
    <cellStyle name="20% - uthevingsfarge 5 45 3" xfId="3637" xr:uid="{00000000-0005-0000-0000-00008A390000}"/>
    <cellStyle name="20% - uthevingsfarge 5 45 4" xfId="39608" xr:uid="{00000000-0005-0000-0000-00008B390000}"/>
    <cellStyle name="20% - uthevingsfarge 5 45_4 manuell" xfId="54653"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1" xr:uid="{00000000-0005-0000-0000-000090390000}"/>
    <cellStyle name="20% - uthevingsfarge 5 46 2_4 manuell" xfId="54654" xr:uid="{D0278F59-1660-4B06-AE05-83DE0AF2985E}"/>
    <cellStyle name="20% - uthevingsfarge 5 46 3" xfId="3641" xr:uid="{00000000-0005-0000-0000-000092390000}"/>
    <cellStyle name="20% - uthevingsfarge 5 46 4" xfId="39610" xr:uid="{00000000-0005-0000-0000-000093390000}"/>
    <cellStyle name="20% - uthevingsfarge 5 46_4 manuell" xfId="54655"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3" xr:uid="{00000000-0005-0000-0000-000098390000}"/>
    <cellStyle name="20% - uthevingsfarge 5 47 2_4 manuell" xfId="54656" xr:uid="{039742B1-1429-4F89-8928-2A6C3B40D871}"/>
    <cellStyle name="20% - uthevingsfarge 5 47 3" xfId="3645" xr:uid="{00000000-0005-0000-0000-00009A390000}"/>
    <cellStyle name="20% - uthevingsfarge 5 47 4" xfId="39612" xr:uid="{00000000-0005-0000-0000-00009B390000}"/>
    <cellStyle name="20% - uthevingsfarge 5 47_4 manuell" xfId="54657"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5" xr:uid="{00000000-0005-0000-0000-0000A0390000}"/>
    <cellStyle name="20% - uthevingsfarge 5 48 2_4 manuell" xfId="54658" xr:uid="{99E2981F-4BA6-42E0-ABEE-123B2A15E698}"/>
    <cellStyle name="20% - uthevingsfarge 5 48 3" xfId="3649" xr:uid="{00000000-0005-0000-0000-0000A2390000}"/>
    <cellStyle name="20% - uthevingsfarge 5 48 4" xfId="39614" xr:uid="{00000000-0005-0000-0000-0000A3390000}"/>
    <cellStyle name="20% - uthevingsfarge 5 48_4 manuell" xfId="54659"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7" xr:uid="{00000000-0005-0000-0000-0000A8390000}"/>
    <cellStyle name="20% - uthevingsfarge 5 49 2_4 manuell" xfId="54660" xr:uid="{C3555275-70E7-4F1A-9577-CC1D35E8CF08}"/>
    <cellStyle name="20% - uthevingsfarge 5 49 3" xfId="3653" xr:uid="{00000000-0005-0000-0000-0000AA390000}"/>
    <cellStyle name="20% - uthevingsfarge 5 49 4" xfId="39616" xr:uid="{00000000-0005-0000-0000-0000AB390000}"/>
    <cellStyle name="20% - uthevingsfarge 5 49_4 manuell" xfId="54661"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29" xr:uid="{00000000-0005-0000-0000-0000B0390000}"/>
    <cellStyle name="20% - uthevingsfarge 5 5 2 2 2 2" xfId="44630" xr:uid="{00000000-0005-0000-0000-0000B1390000}"/>
    <cellStyle name="20% - uthevingsfarge 5 5 2 2 3" xfId="44631" xr:uid="{00000000-0005-0000-0000-0000B2390000}"/>
    <cellStyle name="20% - uthevingsfarge 5 5 2 2_3. Chng in credit spreads" xfId="44632" xr:uid="{00000000-0005-0000-0000-0000B3390000}"/>
    <cellStyle name="20% - uthevingsfarge 5 5 2 3" xfId="39619" xr:uid="{00000000-0005-0000-0000-0000B4390000}"/>
    <cellStyle name="20% - uthevingsfarge 5 5 2 3 2" xfId="44633" xr:uid="{00000000-0005-0000-0000-0000B5390000}"/>
    <cellStyle name="20% - uthevingsfarge 5 5 2 3 2 2" xfId="44634" xr:uid="{00000000-0005-0000-0000-0000B6390000}"/>
    <cellStyle name="20% - uthevingsfarge 5 5 2 3 3" xfId="44635" xr:uid="{00000000-0005-0000-0000-0000B7390000}"/>
    <cellStyle name="20% - uthevingsfarge 5 5 2 3_3. Chng in credit spreads" xfId="44636" xr:uid="{00000000-0005-0000-0000-0000B8390000}"/>
    <cellStyle name="20% - uthevingsfarge 5 5 2 4" xfId="44637" xr:uid="{00000000-0005-0000-0000-0000B9390000}"/>
    <cellStyle name="20% - uthevingsfarge 5 5 2 4 2" xfId="44638" xr:uid="{00000000-0005-0000-0000-0000BA390000}"/>
    <cellStyle name="20% - uthevingsfarge 5 5 2 5" xfId="44639" xr:uid="{00000000-0005-0000-0000-0000BB390000}"/>
    <cellStyle name="20% - uthevingsfarge 5 5 2_3. Chng in credit spreads" xfId="44640" xr:uid="{00000000-0005-0000-0000-0000BC390000}"/>
    <cellStyle name="20% - uthevingsfarge 5 5 3" xfId="3657" xr:uid="{00000000-0005-0000-0000-0000BD390000}"/>
    <cellStyle name="20% - uthevingsfarge 5 5 3 2" xfId="15158" xr:uid="{00000000-0005-0000-0000-0000BE390000}"/>
    <cellStyle name="20% - uthevingsfarge 5 5 3 2 2" xfId="44641" xr:uid="{00000000-0005-0000-0000-0000BF390000}"/>
    <cellStyle name="20% - uthevingsfarge 5 5 3 3" xfId="44642" xr:uid="{00000000-0005-0000-0000-0000C0390000}"/>
    <cellStyle name="20% - uthevingsfarge 5 5 3_3. Chng in credit spreads" xfId="44643" xr:uid="{00000000-0005-0000-0000-0000C1390000}"/>
    <cellStyle name="20% - uthevingsfarge 5 5 4" xfId="15159" xr:uid="{00000000-0005-0000-0000-0000C2390000}"/>
    <cellStyle name="20% - uthevingsfarge 5 5 4 2" xfId="44644" xr:uid="{00000000-0005-0000-0000-0000C3390000}"/>
    <cellStyle name="20% - uthevingsfarge 5 5 4 2 2" xfId="44645" xr:uid="{00000000-0005-0000-0000-0000C4390000}"/>
    <cellStyle name="20% - uthevingsfarge 5 5 4 3" xfId="44646" xr:uid="{00000000-0005-0000-0000-0000C5390000}"/>
    <cellStyle name="20% - uthevingsfarge 5 5 4_3. Chng in credit spreads" xfId="44647" xr:uid="{00000000-0005-0000-0000-0000C6390000}"/>
    <cellStyle name="20% - uthevingsfarge 5 5 5" xfId="15160" xr:uid="{00000000-0005-0000-0000-0000C7390000}"/>
    <cellStyle name="20% - uthevingsfarge 5 5 5 2" xfId="44648" xr:uid="{00000000-0005-0000-0000-0000C8390000}"/>
    <cellStyle name="20% - uthevingsfarge 5 5 6" xfId="39618" xr:uid="{00000000-0005-0000-0000-0000C9390000}"/>
    <cellStyle name="20% - uthevingsfarge 5 5 7" xfId="44649" xr:uid="{00000000-0005-0000-0000-0000CA390000}"/>
    <cellStyle name="20% - uthevingsfarge 5 5 8" xfId="44650" xr:uid="{00000000-0005-0000-0000-0000CB390000}"/>
    <cellStyle name="20% - uthevingsfarge 5 5 9" xfId="44651" xr:uid="{00000000-0005-0000-0000-0000CC390000}"/>
    <cellStyle name="20% - uthevingsfarge 5 5_3. Chng in credit spreads" xfId="44652"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1" xr:uid="{00000000-0005-0000-0000-0000D1390000}"/>
    <cellStyle name="20% - uthevingsfarge 5 50 2_4 manuell" xfId="54662" xr:uid="{BF96AA5A-5EA8-4FFD-8507-14E8C334FCEB}"/>
    <cellStyle name="20% - uthevingsfarge 5 50 3" xfId="3661" xr:uid="{00000000-0005-0000-0000-0000D3390000}"/>
    <cellStyle name="20% - uthevingsfarge 5 50 4" xfId="39620" xr:uid="{00000000-0005-0000-0000-0000D4390000}"/>
    <cellStyle name="20% - uthevingsfarge 5 50_4 manuell" xfId="54663"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3" xr:uid="{00000000-0005-0000-0000-0000D9390000}"/>
    <cellStyle name="20% - uthevingsfarge 5 51 2_4 manuell" xfId="54664" xr:uid="{31338F06-B7E1-48D6-B56E-6790ADFFCA3C}"/>
    <cellStyle name="20% - uthevingsfarge 5 51 3" xfId="3665" xr:uid="{00000000-0005-0000-0000-0000DB390000}"/>
    <cellStyle name="20% - uthevingsfarge 5 51 4" xfId="39622" xr:uid="{00000000-0005-0000-0000-0000DC390000}"/>
    <cellStyle name="20% - uthevingsfarge 5 51_4 manuell" xfId="54665"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5" xr:uid="{00000000-0005-0000-0000-0000E1390000}"/>
    <cellStyle name="20% - uthevingsfarge 5 52 2_4 manuell" xfId="54666" xr:uid="{D29D8B34-7BD7-4689-8892-0E73A440C3D2}"/>
    <cellStyle name="20% - uthevingsfarge 5 52 3" xfId="3669" xr:uid="{00000000-0005-0000-0000-0000E3390000}"/>
    <cellStyle name="20% - uthevingsfarge 5 52 4" xfId="39624" xr:uid="{00000000-0005-0000-0000-0000E4390000}"/>
    <cellStyle name="20% - uthevingsfarge 5 52_4 manuell" xfId="54667"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7" xr:uid="{00000000-0005-0000-0000-0000E9390000}"/>
    <cellStyle name="20% - uthevingsfarge 5 53 2_4 manuell" xfId="54668" xr:uid="{805200FF-B421-40F0-A0B0-9B15B0AACE44}"/>
    <cellStyle name="20% - uthevingsfarge 5 53 3" xfId="3673" xr:uid="{00000000-0005-0000-0000-0000EB390000}"/>
    <cellStyle name="20% - uthevingsfarge 5 53 4" xfId="39626" xr:uid="{00000000-0005-0000-0000-0000EC390000}"/>
    <cellStyle name="20% - uthevingsfarge 5 53_4 manuell" xfId="54669"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29" xr:uid="{00000000-0005-0000-0000-0000F1390000}"/>
    <cellStyle name="20% - uthevingsfarge 5 54 2_4 manuell" xfId="54670" xr:uid="{51DC3992-2C2D-4E35-8F01-5DF110D1580B}"/>
    <cellStyle name="20% - uthevingsfarge 5 54 3" xfId="3677" xr:uid="{00000000-0005-0000-0000-0000F3390000}"/>
    <cellStyle name="20% - uthevingsfarge 5 54 4" xfId="39628" xr:uid="{00000000-0005-0000-0000-0000F4390000}"/>
    <cellStyle name="20% - uthevingsfarge 5 54_4 manuell" xfId="54671"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1" xr:uid="{00000000-0005-0000-0000-0000F9390000}"/>
    <cellStyle name="20% - uthevingsfarge 5 55 2_4 manuell" xfId="54672" xr:uid="{7CA25F77-C6EF-4A2E-8DAB-F716BAB1BBD1}"/>
    <cellStyle name="20% - uthevingsfarge 5 55 3" xfId="3681" xr:uid="{00000000-0005-0000-0000-0000FB390000}"/>
    <cellStyle name="20% - uthevingsfarge 5 55 4" xfId="39630" xr:uid="{00000000-0005-0000-0000-0000FC390000}"/>
    <cellStyle name="20% - uthevingsfarge 5 55_4 manuell" xfId="54673"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3" xr:uid="{00000000-0005-0000-0000-0000013A0000}"/>
    <cellStyle name="20% - uthevingsfarge 5 56 2_4 manuell" xfId="54674" xr:uid="{7A4CCC6F-16C6-4D1E-AFC1-677F9A77681C}"/>
    <cellStyle name="20% - uthevingsfarge 5 56 3" xfId="3685" xr:uid="{00000000-0005-0000-0000-0000033A0000}"/>
    <cellStyle name="20% - uthevingsfarge 5 56 4" xfId="39632" xr:uid="{00000000-0005-0000-0000-0000043A0000}"/>
    <cellStyle name="20% - uthevingsfarge 5 56_4 manuell" xfId="54675"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5" xr:uid="{00000000-0005-0000-0000-0000093A0000}"/>
    <cellStyle name="20% - uthevingsfarge 5 57 2_4 manuell" xfId="54676" xr:uid="{86BC3786-EAF9-4FC2-BC06-B1EA076BDB6A}"/>
    <cellStyle name="20% - uthevingsfarge 5 57 3" xfId="3689" xr:uid="{00000000-0005-0000-0000-00000B3A0000}"/>
    <cellStyle name="20% - uthevingsfarge 5 57 4" xfId="39634" xr:uid="{00000000-0005-0000-0000-00000C3A0000}"/>
    <cellStyle name="20% - uthevingsfarge 5 57_4 manuell" xfId="54677"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7" xr:uid="{00000000-0005-0000-0000-0000113A0000}"/>
    <cellStyle name="20% - uthevingsfarge 5 58 2_4 manuell" xfId="54678" xr:uid="{8FFFE64E-2059-4762-8000-634792607E38}"/>
    <cellStyle name="20% - uthevingsfarge 5 58 3" xfId="3693" xr:uid="{00000000-0005-0000-0000-0000133A0000}"/>
    <cellStyle name="20% - uthevingsfarge 5 58 4" xfId="39636" xr:uid="{00000000-0005-0000-0000-0000143A0000}"/>
    <cellStyle name="20% - uthevingsfarge 5 58_4 manuell" xfId="54679"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39" xr:uid="{00000000-0005-0000-0000-0000193A0000}"/>
    <cellStyle name="20% - uthevingsfarge 5 59 2_4 manuell" xfId="54680" xr:uid="{03828F10-C5AB-424D-992E-D2A035C44A0B}"/>
    <cellStyle name="20% - uthevingsfarge 5 59 3" xfId="3697" xr:uid="{00000000-0005-0000-0000-00001B3A0000}"/>
    <cellStyle name="20% - uthevingsfarge 5 59 4" xfId="39638" xr:uid="{00000000-0005-0000-0000-00001C3A0000}"/>
    <cellStyle name="20% - uthevingsfarge 5 59_4 manuell" xfId="54681"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3" xr:uid="{00000000-0005-0000-0000-0000213A0000}"/>
    <cellStyle name="20% - uthevingsfarge 5 6 2 2_CC1" xfId="54682" xr:uid="{BB3F75E2-A851-4C25-87F6-41EFABA2D548}"/>
    <cellStyle name="20% - uthevingsfarge 5 6 2 3" xfId="39641" xr:uid="{00000000-0005-0000-0000-0000223A0000}"/>
    <cellStyle name="20% - uthevingsfarge 5 6 2 4" xfId="44654" xr:uid="{00000000-0005-0000-0000-0000233A0000}"/>
    <cellStyle name="20% - uthevingsfarge 5 6 2_3. Chng in credit spreads" xfId="44655" xr:uid="{00000000-0005-0000-0000-0000243A0000}"/>
    <cellStyle name="20% - uthevingsfarge 5 6 3" xfId="3701" xr:uid="{00000000-0005-0000-0000-0000253A0000}"/>
    <cellStyle name="20% - uthevingsfarge 5 6 3 2" xfId="15161" xr:uid="{00000000-0005-0000-0000-0000263A0000}"/>
    <cellStyle name="20% - uthevingsfarge 5 6 3 2 2" xfId="44656" xr:uid="{00000000-0005-0000-0000-0000273A0000}"/>
    <cellStyle name="20% - uthevingsfarge 5 6 3 3" xfId="44657" xr:uid="{00000000-0005-0000-0000-0000283A0000}"/>
    <cellStyle name="20% - uthevingsfarge 5 6 3_3. Chng in credit spreads" xfId="44658" xr:uid="{00000000-0005-0000-0000-0000293A0000}"/>
    <cellStyle name="20% - uthevingsfarge 5 6 4" xfId="15162" xr:uid="{00000000-0005-0000-0000-00002A3A0000}"/>
    <cellStyle name="20% - uthevingsfarge 5 6 4 2" xfId="44659" xr:uid="{00000000-0005-0000-0000-00002B3A0000}"/>
    <cellStyle name="20% - uthevingsfarge 5 6 5" xfId="15163" xr:uid="{00000000-0005-0000-0000-00002C3A0000}"/>
    <cellStyle name="20% - uthevingsfarge 5 6 6" xfId="39640" xr:uid="{00000000-0005-0000-0000-00002D3A0000}"/>
    <cellStyle name="20% - uthevingsfarge 5 6 7" xfId="44660" xr:uid="{00000000-0005-0000-0000-00002E3A0000}"/>
    <cellStyle name="20% - uthevingsfarge 5 6 8" xfId="44661" xr:uid="{00000000-0005-0000-0000-00002F3A0000}"/>
    <cellStyle name="20% - uthevingsfarge 5 6 9" xfId="44662" xr:uid="{00000000-0005-0000-0000-0000303A0000}"/>
    <cellStyle name="20% - uthevingsfarge 5 6_3. Chng in credit spreads" xfId="44663" xr:uid="{00000000-0005-0000-0000-0000313A0000}"/>
    <cellStyle name="20% - uthevingsfarge 5 60" xfId="15164" xr:uid="{00000000-0005-0000-0000-0000323A0000}"/>
    <cellStyle name="20% - uthevingsfarge 5 60 2" xfId="15165" xr:uid="{00000000-0005-0000-0000-0000333A0000}"/>
    <cellStyle name="20% - uthevingsfarge 5 60 2 2" xfId="36611" xr:uid="{00000000-0005-0000-0000-0000343A0000}"/>
    <cellStyle name="20% - uthevingsfarge 5 60 3" xfId="15166" xr:uid="{00000000-0005-0000-0000-0000353A0000}"/>
    <cellStyle name="20% - uthevingsfarge 5 60 4" xfId="36375"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2" xr:uid="{00000000-0005-0000-0000-00003A3A0000}"/>
    <cellStyle name="20% - uthevingsfarge 5 61 3" xfId="15170" xr:uid="{00000000-0005-0000-0000-00003B3A0000}"/>
    <cellStyle name="20% - uthevingsfarge 5 61 4" xfId="36401"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6" xr:uid="{00000000-0005-0000-0000-0000403A0000}"/>
    <cellStyle name="20% - uthevingsfarge 5 62 3" xfId="36365" xr:uid="{00000000-0005-0000-0000-0000413A0000}"/>
    <cellStyle name="20% - uthevingsfarge 5 62_AVA DVA EL" xfId="15174" xr:uid="{00000000-0005-0000-0000-0000423A0000}"/>
    <cellStyle name="20% - uthevingsfarge 5 63" xfId="15175" xr:uid="{00000000-0005-0000-0000-0000433A0000}"/>
    <cellStyle name="20% - uthevingsfarge 5 63 2" xfId="36585" xr:uid="{00000000-0005-0000-0000-0000443A0000}"/>
    <cellStyle name="20% - uthevingsfarge 5 64" xfId="15176" xr:uid="{00000000-0005-0000-0000-0000453A0000}"/>
    <cellStyle name="20% - uthevingsfarge 5 64 2" xfId="36664" xr:uid="{00000000-0005-0000-0000-0000463A0000}"/>
    <cellStyle name="20% - uthevingsfarge 5 65" xfId="15177" xr:uid="{00000000-0005-0000-0000-0000473A0000}"/>
    <cellStyle name="20% - uthevingsfarge 5 65 2" xfId="36555" xr:uid="{00000000-0005-0000-0000-0000483A0000}"/>
    <cellStyle name="20% - uthevingsfarge 5 66" xfId="15178" xr:uid="{00000000-0005-0000-0000-0000493A0000}"/>
    <cellStyle name="20% - uthevingsfarge 5 66 2" xfId="36650" xr:uid="{00000000-0005-0000-0000-00004A3A0000}"/>
    <cellStyle name="20% - uthevingsfarge 5 67" xfId="36643" xr:uid="{00000000-0005-0000-0000-00004B3A0000}"/>
    <cellStyle name="20% - uthevingsfarge 5 68" xfId="44664" xr:uid="{00000000-0005-0000-0000-00004C3A0000}"/>
    <cellStyle name="20% - uthevingsfarge 5 69" xfId="44665"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3" xr:uid="{00000000-0005-0000-0000-0000513A0000}"/>
    <cellStyle name="20% - uthevingsfarge 5 7 2 4" xfId="44666" xr:uid="{00000000-0005-0000-0000-0000523A0000}"/>
    <cellStyle name="20% - uthevingsfarge 5 7 2_4 manuell" xfId="54683"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2" xr:uid="{00000000-0005-0000-0000-0000593A0000}"/>
    <cellStyle name="20% - uthevingsfarge 5 7 7" xfId="44667" xr:uid="{00000000-0005-0000-0000-00005A3A0000}"/>
    <cellStyle name="20% - uthevingsfarge 5 7 8" xfId="44668" xr:uid="{00000000-0005-0000-0000-00005B3A0000}"/>
    <cellStyle name="20% - uthevingsfarge 5 7_3. Chng in credit spreads" xfId="44669" xr:uid="{00000000-0005-0000-0000-00005C3A0000}"/>
    <cellStyle name="20% - uthevingsfarge 5 70" xfId="44670" xr:uid="{00000000-0005-0000-0000-00005D3A0000}"/>
    <cellStyle name="20% - uthevingsfarge 5 71" xfId="44671" xr:uid="{00000000-0005-0000-0000-00005E3A0000}"/>
    <cellStyle name="20% - uthevingsfarge 5 72" xfId="44672" xr:uid="{00000000-0005-0000-0000-00005F3A0000}"/>
    <cellStyle name="20% - uthevingsfarge 5 73" xfId="44673" xr:uid="{00000000-0005-0000-0000-0000603A0000}"/>
    <cellStyle name="20% - uthevingsfarge 5 74" xfId="44674"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5" xr:uid="{00000000-0005-0000-0000-0000653A0000}"/>
    <cellStyle name="20% - uthevingsfarge 5 8 2 4" xfId="44675" xr:uid="{00000000-0005-0000-0000-0000663A0000}"/>
    <cellStyle name="20% - uthevingsfarge 5 8 2_4 manuell" xfId="54684" xr:uid="{B8994567-4594-4167-B5BE-22B848376E6C}"/>
    <cellStyle name="20% - uthevingsfarge 5 8 3" xfId="3709" xr:uid="{00000000-0005-0000-0000-0000683A0000}"/>
    <cellStyle name="20% - uthevingsfarge 5 8 4" xfId="39644" xr:uid="{00000000-0005-0000-0000-0000693A0000}"/>
    <cellStyle name="20% - uthevingsfarge 5 8 5" xfId="44676" xr:uid="{00000000-0005-0000-0000-00006A3A0000}"/>
    <cellStyle name="20% - uthevingsfarge 5 8_3. Chng in credit spreads" xfId="44677"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7" xr:uid="{00000000-0005-0000-0000-00006F3A0000}"/>
    <cellStyle name="20% - uthevingsfarge 5 9 2_4 manuell" xfId="54685" xr:uid="{1B3A7C1A-5B29-4ACF-AA89-70BA987B8277}"/>
    <cellStyle name="20% - uthevingsfarge 5 9 3" xfId="3713" xr:uid="{00000000-0005-0000-0000-0000713A0000}"/>
    <cellStyle name="20% - uthevingsfarge 5 9 4" xfId="39646" xr:uid="{00000000-0005-0000-0000-0000723A0000}"/>
    <cellStyle name="20% - uthevingsfarge 5 9 5" xfId="44678" xr:uid="{00000000-0005-0000-0000-0000733A0000}"/>
    <cellStyle name="20% - uthevingsfarge 5 9_4 manuell" xfId="54686" xr:uid="{3E88446C-EB3F-4BFB-B82E-9814A6A7E1BB}"/>
    <cellStyle name="20% - uthevingsfarge 5_4 manuell" xfId="54687" xr:uid="{75638F5B-105B-4A5B-A31E-80281983F137}"/>
    <cellStyle name="20% - uthevingsfarge 6" xfId="36250"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50" xr:uid="{00000000-0005-0000-0000-00007A3A0000}"/>
    <cellStyle name="20% - uthevingsfarge 6 10 2 2_CC1" xfId="54688" xr:uid="{79F1FCD1-20E1-4EB6-B3E2-3F684B466B95}"/>
    <cellStyle name="20% - uthevingsfarge 6 10 2 3" xfId="39651" xr:uid="{00000000-0005-0000-0000-00007B3A0000}"/>
    <cellStyle name="20% - uthevingsfarge 6 10 2 4" xfId="39652" xr:uid="{00000000-0005-0000-0000-00007C3A0000}"/>
    <cellStyle name="20% - uthevingsfarge 6 10 2 5" xfId="39653" xr:uid="{00000000-0005-0000-0000-00007D3A0000}"/>
    <cellStyle name="20% - uthevingsfarge 6 10 2 6" xfId="39649" xr:uid="{00000000-0005-0000-0000-00007E3A0000}"/>
    <cellStyle name="20% - uthevingsfarge 6 10 2_4 manuell" xfId="54689" xr:uid="{ABE6EBBC-6A13-44D3-B2C3-6449751C0005}"/>
    <cellStyle name="20% - uthevingsfarge 6 10 3" xfId="3717" xr:uid="{00000000-0005-0000-0000-0000803A0000}"/>
    <cellStyle name="20% - uthevingsfarge 6 10 3 2" xfId="39654" xr:uid="{00000000-0005-0000-0000-0000813A0000}"/>
    <cellStyle name="20% - uthevingsfarge 6 10 3_CC1" xfId="54690" xr:uid="{74BCAF79-A369-4CC8-90DF-F7A00DB8AD04}"/>
    <cellStyle name="20% - uthevingsfarge 6 10 4" xfId="39655" xr:uid="{00000000-0005-0000-0000-0000823A0000}"/>
    <cellStyle name="20% - uthevingsfarge 6 10 5" xfId="39656" xr:uid="{00000000-0005-0000-0000-0000833A0000}"/>
    <cellStyle name="20% - uthevingsfarge 6 10 6" xfId="39657" xr:uid="{00000000-0005-0000-0000-0000843A0000}"/>
    <cellStyle name="20% - uthevingsfarge 6 10 7" xfId="39648" xr:uid="{00000000-0005-0000-0000-0000853A0000}"/>
    <cellStyle name="20% - uthevingsfarge 6 10_4 manuell" xfId="54691"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60" xr:uid="{00000000-0005-0000-0000-00008A3A0000}"/>
    <cellStyle name="20% - uthevingsfarge 6 11 2 2_CC1" xfId="54692" xr:uid="{C1C2AE99-3DAE-435F-8CE1-FE189C9C96B7}"/>
    <cellStyle name="20% - uthevingsfarge 6 11 2 3" xfId="39661" xr:uid="{00000000-0005-0000-0000-00008B3A0000}"/>
    <cellStyle name="20% - uthevingsfarge 6 11 2 4" xfId="39662" xr:uid="{00000000-0005-0000-0000-00008C3A0000}"/>
    <cellStyle name="20% - uthevingsfarge 6 11 2 5" xfId="39663" xr:uid="{00000000-0005-0000-0000-00008D3A0000}"/>
    <cellStyle name="20% - uthevingsfarge 6 11 2 6" xfId="39659" xr:uid="{00000000-0005-0000-0000-00008E3A0000}"/>
    <cellStyle name="20% - uthevingsfarge 6 11 2_4 manuell" xfId="54693" xr:uid="{FD123B70-BEBF-4120-B02A-371C97CE6418}"/>
    <cellStyle name="20% - uthevingsfarge 6 11 3" xfId="3721" xr:uid="{00000000-0005-0000-0000-0000903A0000}"/>
    <cellStyle name="20% - uthevingsfarge 6 11 3 2" xfId="39664" xr:uid="{00000000-0005-0000-0000-0000913A0000}"/>
    <cellStyle name="20% - uthevingsfarge 6 11 3_CC1" xfId="54694" xr:uid="{C339F0CC-D261-4EDB-9F38-A845384A12BB}"/>
    <cellStyle name="20% - uthevingsfarge 6 11 4" xfId="39665" xr:uid="{00000000-0005-0000-0000-0000923A0000}"/>
    <cellStyle name="20% - uthevingsfarge 6 11 5" xfId="39666" xr:uid="{00000000-0005-0000-0000-0000933A0000}"/>
    <cellStyle name="20% - uthevingsfarge 6 11 6" xfId="39667" xr:uid="{00000000-0005-0000-0000-0000943A0000}"/>
    <cellStyle name="20% - uthevingsfarge 6 11 7" xfId="39658" xr:uid="{00000000-0005-0000-0000-0000953A0000}"/>
    <cellStyle name="20% - uthevingsfarge 6 11_4 manuell" xfId="54695"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70" xr:uid="{00000000-0005-0000-0000-00009A3A0000}"/>
    <cellStyle name="20% - uthevingsfarge 6 12 2 2_CC1" xfId="54696" xr:uid="{1C6EED08-B143-4D7D-81B9-752B1CF574DD}"/>
    <cellStyle name="20% - uthevingsfarge 6 12 2 3" xfId="39671" xr:uid="{00000000-0005-0000-0000-00009B3A0000}"/>
    <cellStyle name="20% - uthevingsfarge 6 12 2 4" xfId="39672" xr:uid="{00000000-0005-0000-0000-00009C3A0000}"/>
    <cellStyle name="20% - uthevingsfarge 6 12 2 5" xfId="39673" xr:uid="{00000000-0005-0000-0000-00009D3A0000}"/>
    <cellStyle name="20% - uthevingsfarge 6 12 2 6" xfId="39669" xr:uid="{00000000-0005-0000-0000-00009E3A0000}"/>
    <cellStyle name="20% - uthevingsfarge 6 12 2_4 manuell" xfId="54697" xr:uid="{CDD1D1CD-F8AF-4C27-93F2-388157592442}"/>
    <cellStyle name="20% - uthevingsfarge 6 12 3" xfId="3725" xr:uid="{00000000-0005-0000-0000-0000A03A0000}"/>
    <cellStyle name="20% - uthevingsfarge 6 12 3 2" xfId="39674" xr:uid="{00000000-0005-0000-0000-0000A13A0000}"/>
    <cellStyle name="20% - uthevingsfarge 6 12 3_CC1" xfId="54698" xr:uid="{119BF059-7E48-4338-9B38-DB3EC50E7DB0}"/>
    <cellStyle name="20% - uthevingsfarge 6 12 4" xfId="39675" xr:uid="{00000000-0005-0000-0000-0000A23A0000}"/>
    <cellStyle name="20% - uthevingsfarge 6 12 5" xfId="39676" xr:uid="{00000000-0005-0000-0000-0000A33A0000}"/>
    <cellStyle name="20% - uthevingsfarge 6 12 6" xfId="39677" xr:uid="{00000000-0005-0000-0000-0000A43A0000}"/>
    <cellStyle name="20% - uthevingsfarge 6 12 7" xfId="39668" xr:uid="{00000000-0005-0000-0000-0000A53A0000}"/>
    <cellStyle name="20% - uthevingsfarge 6 12_4 manuell" xfId="54699"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80" xr:uid="{00000000-0005-0000-0000-0000AA3A0000}"/>
    <cellStyle name="20% - uthevingsfarge 6 13 2 2_CC1" xfId="54700" xr:uid="{D7F56CA6-29DB-41CB-9750-CF8FC3158EA8}"/>
    <cellStyle name="20% - uthevingsfarge 6 13 2 3" xfId="39681" xr:uid="{00000000-0005-0000-0000-0000AB3A0000}"/>
    <cellStyle name="20% - uthevingsfarge 6 13 2 4" xfId="39682" xr:uid="{00000000-0005-0000-0000-0000AC3A0000}"/>
    <cellStyle name="20% - uthevingsfarge 6 13 2 5" xfId="39683" xr:uid="{00000000-0005-0000-0000-0000AD3A0000}"/>
    <cellStyle name="20% - uthevingsfarge 6 13 2 6" xfId="39679" xr:uid="{00000000-0005-0000-0000-0000AE3A0000}"/>
    <cellStyle name="20% - uthevingsfarge 6 13 2_4 manuell" xfId="54701" xr:uid="{37263A43-0E9B-47FA-8A4C-A1B27353FED9}"/>
    <cellStyle name="20% - uthevingsfarge 6 13 3" xfId="3729" xr:uid="{00000000-0005-0000-0000-0000B03A0000}"/>
    <cellStyle name="20% - uthevingsfarge 6 13 3 2" xfId="39684" xr:uid="{00000000-0005-0000-0000-0000B13A0000}"/>
    <cellStyle name="20% - uthevingsfarge 6 13 3_CC1" xfId="54702" xr:uid="{1C3DE82D-89B7-4C34-975D-822BEF7A4BB5}"/>
    <cellStyle name="20% - uthevingsfarge 6 13 4" xfId="39685" xr:uid="{00000000-0005-0000-0000-0000B23A0000}"/>
    <cellStyle name="20% - uthevingsfarge 6 13 5" xfId="39686" xr:uid="{00000000-0005-0000-0000-0000B33A0000}"/>
    <cellStyle name="20% - uthevingsfarge 6 13 6" xfId="39687" xr:uid="{00000000-0005-0000-0000-0000B43A0000}"/>
    <cellStyle name="20% - uthevingsfarge 6 13 7" xfId="39678" xr:uid="{00000000-0005-0000-0000-0000B53A0000}"/>
    <cellStyle name="20% - uthevingsfarge 6 13_4 manuell" xfId="54703"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90" xr:uid="{00000000-0005-0000-0000-0000BA3A0000}"/>
    <cellStyle name="20% - uthevingsfarge 6 14 2 2_CC1" xfId="54704" xr:uid="{0D51F2BF-5CF2-4C0B-8240-B8286FECBB45}"/>
    <cellStyle name="20% - uthevingsfarge 6 14 2 3" xfId="39691" xr:uid="{00000000-0005-0000-0000-0000BB3A0000}"/>
    <cellStyle name="20% - uthevingsfarge 6 14 2 4" xfId="39692" xr:uid="{00000000-0005-0000-0000-0000BC3A0000}"/>
    <cellStyle name="20% - uthevingsfarge 6 14 2 5" xfId="39693" xr:uid="{00000000-0005-0000-0000-0000BD3A0000}"/>
    <cellStyle name="20% - uthevingsfarge 6 14 2 6" xfId="39689" xr:uid="{00000000-0005-0000-0000-0000BE3A0000}"/>
    <cellStyle name="20% - uthevingsfarge 6 14 2_4 manuell" xfId="54705" xr:uid="{E6CBC452-212C-474E-B577-171FABC8B442}"/>
    <cellStyle name="20% - uthevingsfarge 6 14 3" xfId="3733" xr:uid="{00000000-0005-0000-0000-0000C03A0000}"/>
    <cellStyle name="20% - uthevingsfarge 6 14 3 2" xfId="39694" xr:uid="{00000000-0005-0000-0000-0000C13A0000}"/>
    <cellStyle name="20% - uthevingsfarge 6 14 3_CC1" xfId="54706" xr:uid="{1BE4C077-0DE1-4CA0-8F38-1FCF697DC9EE}"/>
    <cellStyle name="20% - uthevingsfarge 6 14 4" xfId="39695" xr:uid="{00000000-0005-0000-0000-0000C23A0000}"/>
    <cellStyle name="20% - uthevingsfarge 6 14 5" xfId="39696" xr:uid="{00000000-0005-0000-0000-0000C33A0000}"/>
    <cellStyle name="20% - uthevingsfarge 6 14 6" xfId="39697" xr:uid="{00000000-0005-0000-0000-0000C43A0000}"/>
    <cellStyle name="20% - uthevingsfarge 6 14 7" xfId="39688" xr:uid="{00000000-0005-0000-0000-0000C53A0000}"/>
    <cellStyle name="20% - uthevingsfarge 6 14_4 manuell" xfId="54707"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700" xr:uid="{00000000-0005-0000-0000-0000CA3A0000}"/>
    <cellStyle name="20% - uthevingsfarge 6 15 2 2_CC1" xfId="54708" xr:uid="{AD5E843C-407C-4E54-A4CC-699715FA3393}"/>
    <cellStyle name="20% - uthevingsfarge 6 15 2 3" xfId="39701" xr:uid="{00000000-0005-0000-0000-0000CB3A0000}"/>
    <cellStyle name="20% - uthevingsfarge 6 15 2 4" xfId="39702" xr:uid="{00000000-0005-0000-0000-0000CC3A0000}"/>
    <cellStyle name="20% - uthevingsfarge 6 15 2 5" xfId="39703" xr:uid="{00000000-0005-0000-0000-0000CD3A0000}"/>
    <cellStyle name="20% - uthevingsfarge 6 15 2 6" xfId="39699" xr:uid="{00000000-0005-0000-0000-0000CE3A0000}"/>
    <cellStyle name="20% - uthevingsfarge 6 15 2_4 manuell" xfId="54709" xr:uid="{43D43113-C5C8-4F11-B045-747769FB0194}"/>
    <cellStyle name="20% - uthevingsfarge 6 15 3" xfId="3737" xr:uid="{00000000-0005-0000-0000-0000D03A0000}"/>
    <cellStyle name="20% - uthevingsfarge 6 15 3 2" xfId="39704" xr:uid="{00000000-0005-0000-0000-0000D13A0000}"/>
    <cellStyle name="20% - uthevingsfarge 6 15 3_CC1" xfId="54710" xr:uid="{0035D6A8-F05F-477B-9DAA-E83DDA841F94}"/>
    <cellStyle name="20% - uthevingsfarge 6 15 4" xfId="39705" xr:uid="{00000000-0005-0000-0000-0000D23A0000}"/>
    <cellStyle name="20% - uthevingsfarge 6 15 5" xfId="39706" xr:uid="{00000000-0005-0000-0000-0000D33A0000}"/>
    <cellStyle name="20% - uthevingsfarge 6 15 6" xfId="39707" xr:uid="{00000000-0005-0000-0000-0000D43A0000}"/>
    <cellStyle name="20% - uthevingsfarge 6 15 7" xfId="39698" xr:uid="{00000000-0005-0000-0000-0000D53A0000}"/>
    <cellStyle name="20% - uthevingsfarge 6 15_4 manuell" xfId="54711"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10" xr:uid="{00000000-0005-0000-0000-0000DA3A0000}"/>
    <cellStyle name="20% - uthevingsfarge 6 16 2 2_CC1" xfId="54712" xr:uid="{20EAA283-AA13-4092-9B1F-8C7A1926862D}"/>
    <cellStyle name="20% - uthevingsfarge 6 16 2 3" xfId="39711" xr:uid="{00000000-0005-0000-0000-0000DB3A0000}"/>
    <cellStyle name="20% - uthevingsfarge 6 16 2 4" xfId="39712" xr:uid="{00000000-0005-0000-0000-0000DC3A0000}"/>
    <cellStyle name="20% - uthevingsfarge 6 16 2 5" xfId="39713" xr:uid="{00000000-0005-0000-0000-0000DD3A0000}"/>
    <cellStyle name="20% - uthevingsfarge 6 16 2 6" xfId="39709" xr:uid="{00000000-0005-0000-0000-0000DE3A0000}"/>
    <cellStyle name="20% - uthevingsfarge 6 16 2_4 manuell" xfId="54713" xr:uid="{BE67AF65-9E9B-4056-99DA-0F56CECF16D3}"/>
    <cellStyle name="20% - uthevingsfarge 6 16 3" xfId="3741" xr:uid="{00000000-0005-0000-0000-0000E03A0000}"/>
    <cellStyle name="20% - uthevingsfarge 6 16 3 2" xfId="39714" xr:uid="{00000000-0005-0000-0000-0000E13A0000}"/>
    <cellStyle name="20% - uthevingsfarge 6 16 3_CC1" xfId="54714" xr:uid="{498DCC88-3D3A-4868-B66C-FAA1D0CB55E1}"/>
    <cellStyle name="20% - uthevingsfarge 6 16 4" xfId="39715" xr:uid="{00000000-0005-0000-0000-0000E23A0000}"/>
    <cellStyle name="20% - uthevingsfarge 6 16 5" xfId="39716" xr:uid="{00000000-0005-0000-0000-0000E33A0000}"/>
    <cellStyle name="20% - uthevingsfarge 6 16 6" xfId="39717" xr:uid="{00000000-0005-0000-0000-0000E43A0000}"/>
    <cellStyle name="20% - uthevingsfarge 6 16 7" xfId="39708" xr:uid="{00000000-0005-0000-0000-0000E53A0000}"/>
    <cellStyle name="20% - uthevingsfarge 6 16_4 manuell" xfId="54715"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20" xr:uid="{00000000-0005-0000-0000-0000EA3A0000}"/>
    <cellStyle name="20% - uthevingsfarge 6 17 2 2_CC1" xfId="54716" xr:uid="{5753F78E-A15F-4AFD-9F0C-77A62674D151}"/>
    <cellStyle name="20% - uthevingsfarge 6 17 2 3" xfId="39721" xr:uid="{00000000-0005-0000-0000-0000EB3A0000}"/>
    <cellStyle name="20% - uthevingsfarge 6 17 2 4" xfId="39722" xr:uid="{00000000-0005-0000-0000-0000EC3A0000}"/>
    <cellStyle name="20% - uthevingsfarge 6 17 2 5" xfId="39723" xr:uid="{00000000-0005-0000-0000-0000ED3A0000}"/>
    <cellStyle name="20% - uthevingsfarge 6 17 2 6" xfId="39719" xr:uid="{00000000-0005-0000-0000-0000EE3A0000}"/>
    <cellStyle name="20% - uthevingsfarge 6 17 2_4 manuell" xfId="54717" xr:uid="{888C2643-6D18-41F1-93B5-84E529258659}"/>
    <cellStyle name="20% - uthevingsfarge 6 17 3" xfId="3745" xr:uid="{00000000-0005-0000-0000-0000F03A0000}"/>
    <cellStyle name="20% - uthevingsfarge 6 17 3 2" xfId="39724" xr:uid="{00000000-0005-0000-0000-0000F13A0000}"/>
    <cellStyle name="20% - uthevingsfarge 6 17 3_CC1" xfId="54718" xr:uid="{F1DD84A2-85C2-404D-AC78-6F4ED41776C0}"/>
    <cellStyle name="20% - uthevingsfarge 6 17 4" xfId="39725" xr:uid="{00000000-0005-0000-0000-0000F23A0000}"/>
    <cellStyle name="20% - uthevingsfarge 6 17 5" xfId="39726" xr:uid="{00000000-0005-0000-0000-0000F33A0000}"/>
    <cellStyle name="20% - uthevingsfarge 6 17 6" xfId="39727" xr:uid="{00000000-0005-0000-0000-0000F43A0000}"/>
    <cellStyle name="20% - uthevingsfarge 6 17 7" xfId="39718" xr:uid="{00000000-0005-0000-0000-0000F53A0000}"/>
    <cellStyle name="20% - uthevingsfarge 6 17_4 manuell" xfId="54719"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30" xr:uid="{00000000-0005-0000-0000-0000FA3A0000}"/>
    <cellStyle name="20% - uthevingsfarge 6 18 2 2_CC1" xfId="54720" xr:uid="{F629F718-1E0D-4305-8C21-9E98F6F250B8}"/>
    <cellStyle name="20% - uthevingsfarge 6 18 2 3" xfId="39731" xr:uid="{00000000-0005-0000-0000-0000FB3A0000}"/>
    <cellStyle name="20% - uthevingsfarge 6 18 2 4" xfId="39732" xr:uid="{00000000-0005-0000-0000-0000FC3A0000}"/>
    <cellStyle name="20% - uthevingsfarge 6 18 2 5" xfId="39733" xr:uid="{00000000-0005-0000-0000-0000FD3A0000}"/>
    <cellStyle name="20% - uthevingsfarge 6 18 2 6" xfId="39729" xr:uid="{00000000-0005-0000-0000-0000FE3A0000}"/>
    <cellStyle name="20% - uthevingsfarge 6 18 2_4 manuell" xfId="54721" xr:uid="{7DC22A5F-7EF0-476D-A65B-0BC70620A93E}"/>
    <cellStyle name="20% - uthevingsfarge 6 18 3" xfId="3749" xr:uid="{00000000-0005-0000-0000-0000003B0000}"/>
    <cellStyle name="20% - uthevingsfarge 6 18 3 2" xfId="39734" xr:uid="{00000000-0005-0000-0000-0000013B0000}"/>
    <cellStyle name="20% - uthevingsfarge 6 18 3_CC1" xfId="54722" xr:uid="{81875665-6B77-4337-94D8-1356D5999122}"/>
    <cellStyle name="20% - uthevingsfarge 6 18 4" xfId="39735" xr:uid="{00000000-0005-0000-0000-0000023B0000}"/>
    <cellStyle name="20% - uthevingsfarge 6 18 5" xfId="39736" xr:uid="{00000000-0005-0000-0000-0000033B0000}"/>
    <cellStyle name="20% - uthevingsfarge 6 18 6" xfId="39737" xr:uid="{00000000-0005-0000-0000-0000043B0000}"/>
    <cellStyle name="20% - uthevingsfarge 6 18 7" xfId="39728" xr:uid="{00000000-0005-0000-0000-0000053B0000}"/>
    <cellStyle name="20% - uthevingsfarge 6 18_4 manuell" xfId="54723"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40" xr:uid="{00000000-0005-0000-0000-00000A3B0000}"/>
    <cellStyle name="20% - uthevingsfarge 6 19 2 2_CC1" xfId="54724" xr:uid="{6F0E49DE-191F-4314-BC85-D19C64892988}"/>
    <cellStyle name="20% - uthevingsfarge 6 19 2 3" xfId="39741" xr:uid="{00000000-0005-0000-0000-00000B3B0000}"/>
    <cellStyle name="20% - uthevingsfarge 6 19 2 4" xfId="39742" xr:uid="{00000000-0005-0000-0000-00000C3B0000}"/>
    <cellStyle name="20% - uthevingsfarge 6 19 2 5" xfId="39743" xr:uid="{00000000-0005-0000-0000-00000D3B0000}"/>
    <cellStyle name="20% - uthevingsfarge 6 19 2 6" xfId="39739" xr:uid="{00000000-0005-0000-0000-00000E3B0000}"/>
    <cellStyle name="20% - uthevingsfarge 6 19 2_4 manuell" xfId="54725" xr:uid="{27163164-A8C7-44F6-B1FA-7782EE2DDD4C}"/>
    <cellStyle name="20% - uthevingsfarge 6 19 3" xfId="3753" xr:uid="{00000000-0005-0000-0000-0000103B0000}"/>
    <cellStyle name="20% - uthevingsfarge 6 19 3 2" xfId="39744" xr:uid="{00000000-0005-0000-0000-0000113B0000}"/>
    <cellStyle name="20% - uthevingsfarge 6 19 3_CC1" xfId="54726" xr:uid="{3813D40A-722E-42D0-8165-CFBC4B8078F4}"/>
    <cellStyle name="20% - uthevingsfarge 6 19 4" xfId="39745" xr:uid="{00000000-0005-0000-0000-0000123B0000}"/>
    <cellStyle name="20% - uthevingsfarge 6 19 5" xfId="39746" xr:uid="{00000000-0005-0000-0000-0000133B0000}"/>
    <cellStyle name="20% - uthevingsfarge 6 19 6" xfId="39747" xr:uid="{00000000-0005-0000-0000-0000143B0000}"/>
    <cellStyle name="20% - uthevingsfarge 6 19 7" xfId="39738" xr:uid="{00000000-0005-0000-0000-0000153B0000}"/>
    <cellStyle name="20% - uthevingsfarge 6 19_4 manuell" xfId="54727"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79" xr:uid="{00000000-0005-0000-0000-00001E3B0000}"/>
    <cellStyle name="20% - uthevingsfarge 6 2 14" xfId="44680" xr:uid="{00000000-0005-0000-0000-00001F3B0000}"/>
    <cellStyle name="20% - uthevingsfarge 6 2 15" xfId="44681" xr:uid="{00000000-0005-0000-0000-0000203B0000}"/>
    <cellStyle name="20% - uthevingsfarge 6 2 16" xfId="44682" xr:uid="{00000000-0005-0000-0000-0000213B0000}"/>
    <cellStyle name="20% - uthevingsfarge 6 2 2" xfId="3755" xr:uid="{00000000-0005-0000-0000-0000223B0000}"/>
    <cellStyle name="20% - uthevingsfarge 6 2 2 10" xfId="44683" xr:uid="{00000000-0005-0000-0000-0000233B0000}"/>
    <cellStyle name="20% - uthevingsfarge 6 2 2 11" xfId="44684" xr:uid="{00000000-0005-0000-0000-0000243B0000}"/>
    <cellStyle name="20% - uthevingsfarge 6 2 2 2" xfId="3756" xr:uid="{00000000-0005-0000-0000-0000253B0000}"/>
    <cellStyle name="20% - uthevingsfarge 6 2 2 2 10" xfId="44685" xr:uid="{00000000-0005-0000-0000-0000263B0000}"/>
    <cellStyle name="20% - uthevingsfarge 6 2 2 2 2" xfId="15189" xr:uid="{00000000-0005-0000-0000-0000273B0000}"/>
    <cellStyle name="20% - uthevingsfarge 6 2 2 2 2 2" xfId="15190" xr:uid="{00000000-0005-0000-0000-0000283B0000}"/>
    <cellStyle name="20% - uthevingsfarge 6 2 2 2 2 2 2" xfId="44686" xr:uid="{00000000-0005-0000-0000-0000293B0000}"/>
    <cellStyle name="20% - uthevingsfarge 6 2 2 2 2 2 2 2" xfId="44687" xr:uid="{00000000-0005-0000-0000-00002A3B0000}"/>
    <cellStyle name="20% - uthevingsfarge 6 2 2 2 2 2 3" xfId="44688" xr:uid="{00000000-0005-0000-0000-00002B3B0000}"/>
    <cellStyle name="20% - uthevingsfarge 6 2 2 2 2 2_3. Chng in credit spreads" xfId="44689" xr:uid="{00000000-0005-0000-0000-00002C3B0000}"/>
    <cellStyle name="20% - uthevingsfarge 6 2 2 2 2 3" xfId="15191" xr:uid="{00000000-0005-0000-0000-00002D3B0000}"/>
    <cellStyle name="20% - uthevingsfarge 6 2 2 2 2 3 2" xfId="44690" xr:uid="{00000000-0005-0000-0000-00002E3B0000}"/>
    <cellStyle name="20% - uthevingsfarge 6 2 2 2 2 4" xfId="44691" xr:uid="{00000000-0005-0000-0000-00002F3B0000}"/>
    <cellStyle name="20% - uthevingsfarge 6 2 2 2 2 5" xfId="44692" xr:uid="{00000000-0005-0000-0000-0000303B0000}"/>
    <cellStyle name="20% - uthevingsfarge 6 2 2 2 2 6" xfId="44693" xr:uid="{00000000-0005-0000-0000-0000313B0000}"/>
    <cellStyle name="20% - uthevingsfarge 6 2 2 2 2_3. Chng in credit spreads" xfId="44694" xr:uid="{00000000-0005-0000-0000-0000323B0000}"/>
    <cellStyle name="20% - uthevingsfarge 6 2 2 2 3" xfId="15192" xr:uid="{00000000-0005-0000-0000-0000333B0000}"/>
    <cellStyle name="20% - uthevingsfarge 6 2 2 2 3 2" xfId="15193" xr:uid="{00000000-0005-0000-0000-0000343B0000}"/>
    <cellStyle name="20% - uthevingsfarge 6 2 2 2 3 2 2" xfId="44695" xr:uid="{00000000-0005-0000-0000-0000353B0000}"/>
    <cellStyle name="20% - uthevingsfarge 6 2 2 2 3 2 2 2" xfId="44696" xr:uid="{00000000-0005-0000-0000-0000363B0000}"/>
    <cellStyle name="20% - uthevingsfarge 6 2 2 2 3 2 3" xfId="44697" xr:uid="{00000000-0005-0000-0000-0000373B0000}"/>
    <cellStyle name="20% - uthevingsfarge 6 2 2 2 3 2_3. Chng in credit spreads" xfId="44698" xr:uid="{00000000-0005-0000-0000-0000383B0000}"/>
    <cellStyle name="20% - uthevingsfarge 6 2 2 2 3 3" xfId="15194" xr:uid="{00000000-0005-0000-0000-0000393B0000}"/>
    <cellStyle name="20% - uthevingsfarge 6 2 2 2 3 3 2" xfId="44699" xr:uid="{00000000-0005-0000-0000-00003A3B0000}"/>
    <cellStyle name="20% - uthevingsfarge 6 2 2 2 3 4" xfId="44700" xr:uid="{00000000-0005-0000-0000-00003B3B0000}"/>
    <cellStyle name="20% - uthevingsfarge 6 2 2 2 3 5" xfId="44701" xr:uid="{00000000-0005-0000-0000-00003C3B0000}"/>
    <cellStyle name="20% - uthevingsfarge 6 2 2 2 3 6" xfId="44702" xr:uid="{00000000-0005-0000-0000-00003D3B0000}"/>
    <cellStyle name="20% - uthevingsfarge 6 2 2 2 3_3. Chng in credit spreads" xfId="44703" xr:uid="{00000000-0005-0000-0000-00003E3B0000}"/>
    <cellStyle name="20% - uthevingsfarge 6 2 2 2 4" xfId="15195" xr:uid="{00000000-0005-0000-0000-00003F3B0000}"/>
    <cellStyle name="20% - uthevingsfarge 6 2 2 2 4 2" xfId="15196" xr:uid="{00000000-0005-0000-0000-0000403B0000}"/>
    <cellStyle name="20% - uthevingsfarge 6 2 2 2 4 2 2" xfId="44704" xr:uid="{00000000-0005-0000-0000-0000413B0000}"/>
    <cellStyle name="20% - uthevingsfarge 6 2 2 2 4 3" xfId="15197" xr:uid="{00000000-0005-0000-0000-0000423B0000}"/>
    <cellStyle name="20% - uthevingsfarge 6 2 2 2 4 4" xfId="44705" xr:uid="{00000000-0005-0000-0000-0000433B0000}"/>
    <cellStyle name="20% - uthevingsfarge 6 2 2 2 4 5" xfId="44706" xr:uid="{00000000-0005-0000-0000-0000443B0000}"/>
    <cellStyle name="20% - uthevingsfarge 6 2 2 2 4 6" xfId="44707" xr:uid="{00000000-0005-0000-0000-0000453B0000}"/>
    <cellStyle name="20% - uthevingsfarge 6 2 2 2 4_3. Chng in credit spreads" xfId="44708" xr:uid="{00000000-0005-0000-0000-0000463B0000}"/>
    <cellStyle name="20% - uthevingsfarge 6 2 2 2 5" xfId="15198" xr:uid="{00000000-0005-0000-0000-0000473B0000}"/>
    <cellStyle name="20% - uthevingsfarge 6 2 2 2 5 2" xfId="15199" xr:uid="{00000000-0005-0000-0000-0000483B0000}"/>
    <cellStyle name="20% - uthevingsfarge 6 2 2 2 5 2 2" xfId="44709" xr:uid="{00000000-0005-0000-0000-0000493B0000}"/>
    <cellStyle name="20% - uthevingsfarge 6 2 2 2 5 3" xfId="15200" xr:uid="{00000000-0005-0000-0000-00004A3B0000}"/>
    <cellStyle name="20% - uthevingsfarge 6 2 2 2 5 4" xfId="44710" xr:uid="{00000000-0005-0000-0000-00004B3B0000}"/>
    <cellStyle name="20% - uthevingsfarge 6 2 2 2 5 5" xfId="44711" xr:uid="{00000000-0005-0000-0000-00004C3B0000}"/>
    <cellStyle name="20% - uthevingsfarge 6 2 2 2 5_3. Chng in credit spreads" xfId="44712" xr:uid="{00000000-0005-0000-0000-00004D3B0000}"/>
    <cellStyle name="20% - uthevingsfarge 6 2 2 2 6" xfId="15201" xr:uid="{00000000-0005-0000-0000-00004E3B0000}"/>
    <cellStyle name="20% - uthevingsfarge 6 2 2 2 6 2" xfId="44713" xr:uid="{00000000-0005-0000-0000-00004F3B0000}"/>
    <cellStyle name="20% - uthevingsfarge 6 2 2 2 7" xfId="15202" xr:uid="{00000000-0005-0000-0000-0000503B0000}"/>
    <cellStyle name="20% - uthevingsfarge 6 2 2 2 8" xfId="39749" xr:uid="{00000000-0005-0000-0000-0000513B0000}"/>
    <cellStyle name="20% - uthevingsfarge 6 2 2 2 9" xfId="44714" xr:uid="{00000000-0005-0000-0000-0000523B0000}"/>
    <cellStyle name="20% - uthevingsfarge 6 2 2 2_3. Chng in credit spreads" xfId="44715" xr:uid="{00000000-0005-0000-0000-0000533B0000}"/>
    <cellStyle name="20% - uthevingsfarge 6 2 2 3" xfId="15203" xr:uid="{00000000-0005-0000-0000-0000543B0000}"/>
    <cellStyle name="20% - uthevingsfarge 6 2 2 3 2" xfId="15204" xr:uid="{00000000-0005-0000-0000-0000553B0000}"/>
    <cellStyle name="20% - uthevingsfarge 6 2 2 3 2 2" xfId="44716" xr:uid="{00000000-0005-0000-0000-0000563B0000}"/>
    <cellStyle name="20% - uthevingsfarge 6 2 2 3 2 2 2" xfId="44717" xr:uid="{00000000-0005-0000-0000-0000573B0000}"/>
    <cellStyle name="20% - uthevingsfarge 6 2 2 3 2 3" xfId="44718" xr:uid="{00000000-0005-0000-0000-0000583B0000}"/>
    <cellStyle name="20% - uthevingsfarge 6 2 2 3 2_3. Chng in credit spreads" xfId="44719" xr:uid="{00000000-0005-0000-0000-0000593B0000}"/>
    <cellStyle name="20% - uthevingsfarge 6 2 2 3 3" xfId="15205" xr:uid="{00000000-0005-0000-0000-00005A3B0000}"/>
    <cellStyle name="20% - uthevingsfarge 6 2 2 3 3 2" xfId="44720" xr:uid="{00000000-0005-0000-0000-00005B3B0000}"/>
    <cellStyle name="20% - uthevingsfarge 6 2 2 3 4" xfId="39750" xr:uid="{00000000-0005-0000-0000-00005C3B0000}"/>
    <cellStyle name="20% - uthevingsfarge 6 2 2 3 5" xfId="44721" xr:uid="{00000000-0005-0000-0000-00005D3B0000}"/>
    <cellStyle name="20% - uthevingsfarge 6 2 2 3 6" xfId="44722" xr:uid="{00000000-0005-0000-0000-00005E3B0000}"/>
    <cellStyle name="20% - uthevingsfarge 6 2 2 3_3. Chng in credit spreads" xfId="44723" xr:uid="{00000000-0005-0000-0000-00005F3B0000}"/>
    <cellStyle name="20% - uthevingsfarge 6 2 2 4" xfId="15206" xr:uid="{00000000-0005-0000-0000-0000603B0000}"/>
    <cellStyle name="20% - uthevingsfarge 6 2 2 4 2" xfId="15207" xr:uid="{00000000-0005-0000-0000-0000613B0000}"/>
    <cellStyle name="20% - uthevingsfarge 6 2 2 4 2 2" xfId="44724" xr:uid="{00000000-0005-0000-0000-0000623B0000}"/>
    <cellStyle name="20% - uthevingsfarge 6 2 2 4 2 2 2" xfId="44725" xr:uid="{00000000-0005-0000-0000-0000633B0000}"/>
    <cellStyle name="20% - uthevingsfarge 6 2 2 4 2 3" xfId="44726" xr:uid="{00000000-0005-0000-0000-0000643B0000}"/>
    <cellStyle name="20% - uthevingsfarge 6 2 2 4 2_3. Chng in credit spreads" xfId="44727" xr:uid="{00000000-0005-0000-0000-0000653B0000}"/>
    <cellStyle name="20% - uthevingsfarge 6 2 2 4 3" xfId="15208" xr:uid="{00000000-0005-0000-0000-0000663B0000}"/>
    <cellStyle name="20% - uthevingsfarge 6 2 2 4 3 2" xfId="44728" xr:uid="{00000000-0005-0000-0000-0000673B0000}"/>
    <cellStyle name="20% - uthevingsfarge 6 2 2 4 4" xfId="39751" xr:uid="{00000000-0005-0000-0000-0000683B0000}"/>
    <cellStyle name="20% - uthevingsfarge 6 2 2 4 5" xfId="44729" xr:uid="{00000000-0005-0000-0000-0000693B0000}"/>
    <cellStyle name="20% - uthevingsfarge 6 2 2 4 6" xfId="44730" xr:uid="{00000000-0005-0000-0000-00006A3B0000}"/>
    <cellStyle name="20% - uthevingsfarge 6 2 2 4_3. Chng in credit spreads" xfId="44731" xr:uid="{00000000-0005-0000-0000-00006B3B0000}"/>
    <cellStyle name="20% - uthevingsfarge 6 2 2 5" xfId="15209" xr:uid="{00000000-0005-0000-0000-00006C3B0000}"/>
    <cellStyle name="20% - uthevingsfarge 6 2 2 5 2" xfId="15210" xr:uid="{00000000-0005-0000-0000-00006D3B0000}"/>
    <cellStyle name="20% - uthevingsfarge 6 2 2 5 2 2" xfId="44732" xr:uid="{00000000-0005-0000-0000-00006E3B0000}"/>
    <cellStyle name="20% - uthevingsfarge 6 2 2 5 2 2 2" xfId="44733" xr:uid="{00000000-0005-0000-0000-00006F3B0000}"/>
    <cellStyle name="20% - uthevingsfarge 6 2 2 5 2 3" xfId="44734" xr:uid="{00000000-0005-0000-0000-0000703B0000}"/>
    <cellStyle name="20% - uthevingsfarge 6 2 2 5 2_3. Chng in credit spreads" xfId="44735" xr:uid="{00000000-0005-0000-0000-0000713B0000}"/>
    <cellStyle name="20% - uthevingsfarge 6 2 2 5 3" xfId="15211" xr:uid="{00000000-0005-0000-0000-0000723B0000}"/>
    <cellStyle name="20% - uthevingsfarge 6 2 2 5 3 2" xfId="44736" xr:uid="{00000000-0005-0000-0000-0000733B0000}"/>
    <cellStyle name="20% - uthevingsfarge 6 2 2 5 4" xfId="39752" xr:uid="{00000000-0005-0000-0000-0000743B0000}"/>
    <cellStyle name="20% - uthevingsfarge 6 2 2 5 5" xfId="44737" xr:uid="{00000000-0005-0000-0000-0000753B0000}"/>
    <cellStyle name="20% - uthevingsfarge 6 2 2 5 6" xfId="44738" xr:uid="{00000000-0005-0000-0000-0000763B0000}"/>
    <cellStyle name="20% - uthevingsfarge 6 2 2 5_3. Chng in credit spreads" xfId="44739" xr:uid="{00000000-0005-0000-0000-0000773B0000}"/>
    <cellStyle name="20% - uthevingsfarge 6 2 2 6" xfId="15212" xr:uid="{00000000-0005-0000-0000-0000783B0000}"/>
    <cellStyle name="20% - uthevingsfarge 6 2 2 6 2" xfId="15213" xr:uid="{00000000-0005-0000-0000-0000793B0000}"/>
    <cellStyle name="20% - uthevingsfarge 6 2 2 6 2 2" xfId="44740" xr:uid="{00000000-0005-0000-0000-00007A3B0000}"/>
    <cellStyle name="20% - uthevingsfarge 6 2 2 6 3" xfId="15214" xr:uid="{00000000-0005-0000-0000-00007B3B0000}"/>
    <cellStyle name="20% - uthevingsfarge 6 2 2 6 4" xfId="44741" xr:uid="{00000000-0005-0000-0000-00007C3B0000}"/>
    <cellStyle name="20% - uthevingsfarge 6 2 2 6 5" xfId="44742" xr:uid="{00000000-0005-0000-0000-00007D3B0000}"/>
    <cellStyle name="20% - uthevingsfarge 6 2 2 6 6" xfId="44743" xr:uid="{00000000-0005-0000-0000-00007E3B0000}"/>
    <cellStyle name="20% - uthevingsfarge 6 2 2 6_3. Chng in credit spreads" xfId="44744" xr:uid="{00000000-0005-0000-0000-00007F3B0000}"/>
    <cellStyle name="20% - uthevingsfarge 6 2 2 7" xfId="15215" xr:uid="{00000000-0005-0000-0000-0000803B0000}"/>
    <cellStyle name="20% - uthevingsfarge 6 2 2 7 2" xfId="44745" xr:uid="{00000000-0005-0000-0000-0000813B0000}"/>
    <cellStyle name="20% - uthevingsfarge 6 2 2 8" xfId="39748" xr:uid="{00000000-0005-0000-0000-0000823B0000}"/>
    <cellStyle name="20% - uthevingsfarge 6 2 2 9" xfId="44746" xr:uid="{00000000-0005-0000-0000-0000833B0000}"/>
    <cellStyle name="20% - uthevingsfarge 6 2 2_3. Chng in credit spreads" xfId="44747" xr:uid="{00000000-0005-0000-0000-0000843B0000}"/>
    <cellStyle name="20% - uthevingsfarge 6 2 3" xfId="12451" xr:uid="{00000000-0005-0000-0000-0000853B0000}"/>
    <cellStyle name="20% - uthevingsfarge 6 2 3 10" xfId="44748" xr:uid="{00000000-0005-0000-0000-0000863B0000}"/>
    <cellStyle name="20% - uthevingsfarge 6 2 3 2" xfId="15216" xr:uid="{00000000-0005-0000-0000-0000873B0000}"/>
    <cellStyle name="20% - uthevingsfarge 6 2 3 2 2" xfId="15217" xr:uid="{00000000-0005-0000-0000-0000883B0000}"/>
    <cellStyle name="20% - uthevingsfarge 6 2 3 2 2 2" xfId="44749" xr:uid="{00000000-0005-0000-0000-0000893B0000}"/>
    <cellStyle name="20% - uthevingsfarge 6 2 3 2 2 2 2" xfId="44750" xr:uid="{00000000-0005-0000-0000-00008A3B0000}"/>
    <cellStyle name="20% - uthevingsfarge 6 2 3 2 2 3" xfId="44751" xr:uid="{00000000-0005-0000-0000-00008B3B0000}"/>
    <cellStyle name="20% - uthevingsfarge 6 2 3 2 2_3. Chng in credit spreads" xfId="44752" xr:uid="{00000000-0005-0000-0000-00008C3B0000}"/>
    <cellStyle name="20% - uthevingsfarge 6 2 3 2 3" xfId="15218" xr:uid="{00000000-0005-0000-0000-00008D3B0000}"/>
    <cellStyle name="20% - uthevingsfarge 6 2 3 2 3 2" xfId="44753" xr:uid="{00000000-0005-0000-0000-00008E3B0000}"/>
    <cellStyle name="20% - uthevingsfarge 6 2 3 2 3 2 2" xfId="44754" xr:uid="{00000000-0005-0000-0000-00008F3B0000}"/>
    <cellStyle name="20% - uthevingsfarge 6 2 3 2 3 3" xfId="44755" xr:uid="{00000000-0005-0000-0000-0000903B0000}"/>
    <cellStyle name="20% - uthevingsfarge 6 2 3 2 3_3. Chng in credit spreads" xfId="44756" xr:uid="{00000000-0005-0000-0000-0000913B0000}"/>
    <cellStyle name="20% - uthevingsfarge 6 2 3 2 4" xfId="44757" xr:uid="{00000000-0005-0000-0000-0000923B0000}"/>
    <cellStyle name="20% - uthevingsfarge 6 2 3 2 4 2" xfId="44758" xr:uid="{00000000-0005-0000-0000-0000933B0000}"/>
    <cellStyle name="20% - uthevingsfarge 6 2 3 2 4 2 2" xfId="44759" xr:uid="{00000000-0005-0000-0000-0000943B0000}"/>
    <cellStyle name="20% - uthevingsfarge 6 2 3 2 4 3" xfId="44760" xr:uid="{00000000-0005-0000-0000-0000953B0000}"/>
    <cellStyle name="20% - uthevingsfarge 6 2 3 2 4_3. Chng in credit spreads" xfId="44761" xr:uid="{00000000-0005-0000-0000-0000963B0000}"/>
    <cellStyle name="20% - uthevingsfarge 6 2 3 2 5" xfId="44762" xr:uid="{00000000-0005-0000-0000-0000973B0000}"/>
    <cellStyle name="20% - uthevingsfarge 6 2 3 2 5 2" xfId="44763" xr:uid="{00000000-0005-0000-0000-0000983B0000}"/>
    <cellStyle name="20% - uthevingsfarge 6 2 3 2 6" xfId="44764" xr:uid="{00000000-0005-0000-0000-0000993B0000}"/>
    <cellStyle name="20% - uthevingsfarge 6 2 3 2_3. Chng in credit spreads" xfId="44765" xr:uid="{00000000-0005-0000-0000-00009A3B0000}"/>
    <cellStyle name="20% - uthevingsfarge 6 2 3 3" xfId="15219" xr:uid="{00000000-0005-0000-0000-00009B3B0000}"/>
    <cellStyle name="20% - uthevingsfarge 6 2 3 3 2" xfId="15220" xr:uid="{00000000-0005-0000-0000-00009C3B0000}"/>
    <cellStyle name="20% - uthevingsfarge 6 2 3 3 2 2" xfId="44766" xr:uid="{00000000-0005-0000-0000-00009D3B0000}"/>
    <cellStyle name="20% - uthevingsfarge 6 2 3 3 2 2 2" xfId="44767" xr:uid="{00000000-0005-0000-0000-00009E3B0000}"/>
    <cellStyle name="20% - uthevingsfarge 6 2 3 3 2 3" xfId="44768" xr:uid="{00000000-0005-0000-0000-00009F3B0000}"/>
    <cellStyle name="20% - uthevingsfarge 6 2 3 3 2_3. Chng in credit spreads" xfId="44769" xr:uid="{00000000-0005-0000-0000-0000A03B0000}"/>
    <cellStyle name="20% - uthevingsfarge 6 2 3 3 3" xfId="15221" xr:uid="{00000000-0005-0000-0000-0000A13B0000}"/>
    <cellStyle name="20% - uthevingsfarge 6 2 3 3 3 2" xfId="44770" xr:uid="{00000000-0005-0000-0000-0000A23B0000}"/>
    <cellStyle name="20% - uthevingsfarge 6 2 3 3 4" xfId="44771" xr:uid="{00000000-0005-0000-0000-0000A33B0000}"/>
    <cellStyle name="20% - uthevingsfarge 6 2 3 3 5" xfId="44772" xr:uid="{00000000-0005-0000-0000-0000A43B0000}"/>
    <cellStyle name="20% - uthevingsfarge 6 2 3 3 6" xfId="44773" xr:uid="{00000000-0005-0000-0000-0000A53B0000}"/>
    <cellStyle name="20% - uthevingsfarge 6 2 3 3_3. Chng in credit spreads" xfId="44774" xr:uid="{00000000-0005-0000-0000-0000A63B0000}"/>
    <cellStyle name="20% - uthevingsfarge 6 2 3 4" xfId="15222" xr:uid="{00000000-0005-0000-0000-0000A73B0000}"/>
    <cellStyle name="20% - uthevingsfarge 6 2 3 4 2" xfId="15223" xr:uid="{00000000-0005-0000-0000-0000A83B0000}"/>
    <cellStyle name="20% - uthevingsfarge 6 2 3 4 2 2" xfId="44775" xr:uid="{00000000-0005-0000-0000-0000A93B0000}"/>
    <cellStyle name="20% - uthevingsfarge 6 2 3 4 3" xfId="15224" xr:uid="{00000000-0005-0000-0000-0000AA3B0000}"/>
    <cellStyle name="20% - uthevingsfarge 6 2 3 4 4" xfId="44776" xr:uid="{00000000-0005-0000-0000-0000AB3B0000}"/>
    <cellStyle name="20% - uthevingsfarge 6 2 3 4 5" xfId="44777" xr:uid="{00000000-0005-0000-0000-0000AC3B0000}"/>
    <cellStyle name="20% - uthevingsfarge 6 2 3 4 6" xfId="44778" xr:uid="{00000000-0005-0000-0000-0000AD3B0000}"/>
    <cellStyle name="20% - uthevingsfarge 6 2 3 4_3. Chng in credit spreads" xfId="44779" xr:uid="{00000000-0005-0000-0000-0000AE3B0000}"/>
    <cellStyle name="20% - uthevingsfarge 6 2 3 5" xfId="15225" xr:uid="{00000000-0005-0000-0000-0000AF3B0000}"/>
    <cellStyle name="20% - uthevingsfarge 6 2 3 5 2" xfId="15226" xr:uid="{00000000-0005-0000-0000-0000B03B0000}"/>
    <cellStyle name="20% - uthevingsfarge 6 2 3 5 2 2" xfId="44780" xr:uid="{00000000-0005-0000-0000-0000B13B0000}"/>
    <cellStyle name="20% - uthevingsfarge 6 2 3 5 3" xfId="15227" xr:uid="{00000000-0005-0000-0000-0000B23B0000}"/>
    <cellStyle name="20% - uthevingsfarge 6 2 3 5 4" xfId="44781" xr:uid="{00000000-0005-0000-0000-0000B33B0000}"/>
    <cellStyle name="20% - uthevingsfarge 6 2 3 5 5" xfId="44782" xr:uid="{00000000-0005-0000-0000-0000B43B0000}"/>
    <cellStyle name="20% - uthevingsfarge 6 2 3 5 6" xfId="44783" xr:uid="{00000000-0005-0000-0000-0000B53B0000}"/>
    <cellStyle name="20% - uthevingsfarge 6 2 3 5_3. Chng in credit spreads" xfId="44784" xr:uid="{00000000-0005-0000-0000-0000B63B0000}"/>
    <cellStyle name="20% - uthevingsfarge 6 2 3 6" xfId="15228" xr:uid="{00000000-0005-0000-0000-0000B73B0000}"/>
    <cellStyle name="20% - uthevingsfarge 6 2 3 6 2" xfId="44785" xr:uid="{00000000-0005-0000-0000-0000B83B0000}"/>
    <cellStyle name="20% - uthevingsfarge 6 2 3 6 2 2" xfId="44786" xr:uid="{00000000-0005-0000-0000-0000B93B0000}"/>
    <cellStyle name="20% - uthevingsfarge 6 2 3 6 3" xfId="44787" xr:uid="{00000000-0005-0000-0000-0000BA3B0000}"/>
    <cellStyle name="20% - uthevingsfarge 6 2 3 6_3. Chng in credit spreads" xfId="44788" xr:uid="{00000000-0005-0000-0000-0000BB3B0000}"/>
    <cellStyle name="20% - uthevingsfarge 6 2 3 7" xfId="15229" xr:uid="{00000000-0005-0000-0000-0000BC3B0000}"/>
    <cellStyle name="20% - uthevingsfarge 6 2 3 7 2" xfId="44789" xr:uid="{00000000-0005-0000-0000-0000BD3B0000}"/>
    <cellStyle name="20% - uthevingsfarge 6 2 3 8" xfId="39753" xr:uid="{00000000-0005-0000-0000-0000BE3B0000}"/>
    <cellStyle name="20% - uthevingsfarge 6 2 3 9" xfId="44790" xr:uid="{00000000-0005-0000-0000-0000BF3B0000}"/>
    <cellStyle name="20% - uthevingsfarge 6 2 3_3. Chng in credit spreads" xfId="44791"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2" xr:uid="{00000000-0005-0000-0000-0000C43B0000}"/>
    <cellStyle name="20% - uthevingsfarge 6 2 4 2 3" xfId="44793" xr:uid="{00000000-0005-0000-0000-0000C53B0000}"/>
    <cellStyle name="20% - uthevingsfarge 6 2 4 2_3. Chng in credit spreads" xfId="44794" xr:uid="{00000000-0005-0000-0000-0000C63B0000}"/>
    <cellStyle name="20% - uthevingsfarge 6 2 4 3" xfId="15233" xr:uid="{00000000-0005-0000-0000-0000C73B0000}"/>
    <cellStyle name="20% - uthevingsfarge 6 2 4 3 2" xfId="44795" xr:uid="{00000000-0005-0000-0000-0000C83B0000}"/>
    <cellStyle name="20% - uthevingsfarge 6 2 4 3 2 2" xfId="44796" xr:uid="{00000000-0005-0000-0000-0000C93B0000}"/>
    <cellStyle name="20% - uthevingsfarge 6 2 4 3 3" xfId="44797" xr:uid="{00000000-0005-0000-0000-0000CA3B0000}"/>
    <cellStyle name="20% - uthevingsfarge 6 2 4 3_3. Chng in credit spreads" xfId="44798" xr:uid="{00000000-0005-0000-0000-0000CB3B0000}"/>
    <cellStyle name="20% - uthevingsfarge 6 2 4 4" xfId="15234" xr:uid="{00000000-0005-0000-0000-0000CC3B0000}"/>
    <cellStyle name="20% - uthevingsfarge 6 2 4 4 2" xfId="44799" xr:uid="{00000000-0005-0000-0000-0000CD3B0000}"/>
    <cellStyle name="20% - uthevingsfarge 6 2 4 4 2 2" xfId="44800" xr:uid="{00000000-0005-0000-0000-0000CE3B0000}"/>
    <cellStyle name="20% - uthevingsfarge 6 2 4 4 3" xfId="44801" xr:uid="{00000000-0005-0000-0000-0000CF3B0000}"/>
    <cellStyle name="20% - uthevingsfarge 6 2 4 4_3. Chng in credit spreads" xfId="44802" xr:uid="{00000000-0005-0000-0000-0000D03B0000}"/>
    <cellStyle name="20% - uthevingsfarge 6 2 4 5" xfId="39754" xr:uid="{00000000-0005-0000-0000-0000D13B0000}"/>
    <cellStyle name="20% - uthevingsfarge 6 2 4 5 2" xfId="44803" xr:uid="{00000000-0005-0000-0000-0000D23B0000}"/>
    <cellStyle name="20% - uthevingsfarge 6 2 4 6" xfId="44804" xr:uid="{00000000-0005-0000-0000-0000D33B0000}"/>
    <cellStyle name="20% - uthevingsfarge 6 2 4 7" xfId="44805" xr:uid="{00000000-0005-0000-0000-0000D43B0000}"/>
    <cellStyle name="20% - uthevingsfarge 6 2 4_3. Chng in credit spreads" xfId="44806"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7" xr:uid="{00000000-0005-0000-0000-0000D93B0000}"/>
    <cellStyle name="20% - uthevingsfarge 6 2 5 2 3" xfId="44808" xr:uid="{00000000-0005-0000-0000-0000DA3B0000}"/>
    <cellStyle name="20% - uthevingsfarge 6 2 5 2_3. Chng in credit spreads" xfId="44809" xr:uid="{00000000-0005-0000-0000-0000DB3B0000}"/>
    <cellStyle name="20% - uthevingsfarge 6 2 5 3" xfId="15238" xr:uid="{00000000-0005-0000-0000-0000DC3B0000}"/>
    <cellStyle name="20% - uthevingsfarge 6 2 5 3 2" xfId="44810" xr:uid="{00000000-0005-0000-0000-0000DD3B0000}"/>
    <cellStyle name="20% - uthevingsfarge 6 2 5 4" xfId="15239" xr:uid="{00000000-0005-0000-0000-0000DE3B0000}"/>
    <cellStyle name="20% - uthevingsfarge 6 2 5 5" xfId="39755" xr:uid="{00000000-0005-0000-0000-0000DF3B0000}"/>
    <cellStyle name="20% - uthevingsfarge 6 2 5 6" xfId="44811" xr:uid="{00000000-0005-0000-0000-0000E03B0000}"/>
    <cellStyle name="20% - uthevingsfarge 6 2 5 7" xfId="44812" xr:uid="{00000000-0005-0000-0000-0000E13B0000}"/>
    <cellStyle name="20% - uthevingsfarge 6 2 5_3. Chng in credit spreads" xfId="44813"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4" xr:uid="{00000000-0005-0000-0000-0000E63B0000}"/>
    <cellStyle name="20% - uthevingsfarge 6 2 6 2 3" xfId="44815" xr:uid="{00000000-0005-0000-0000-0000E73B0000}"/>
    <cellStyle name="20% - uthevingsfarge 6 2 6 2_3. Chng in credit spreads" xfId="44816" xr:uid="{00000000-0005-0000-0000-0000E83B0000}"/>
    <cellStyle name="20% - uthevingsfarge 6 2 6 3" xfId="15243" xr:uid="{00000000-0005-0000-0000-0000E93B0000}"/>
    <cellStyle name="20% - uthevingsfarge 6 2 6 3 2" xfId="44817" xr:uid="{00000000-0005-0000-0000-0000EA3B0000}"/>
    <cellStyle name="20% - uthevingsfarge 6 2 6 4" xfId="15244" xr:uid="{00000000-0005-0000-0000-0000EB3B0000}"/>
    <cellStyle name="20% - uthevingsfarge 6 2 6 5" xfId="39756" xr:uid="{00000000-0005-0000-0000-0000EC3B0000}"/>
    <cellStyle name="20% - uthevingsfarge 6 2 6 6" xfId="44818" xr:uid="{00000000-0005-0000-0000-0000ED3B0000}"/>
    <cellStyle name="20% - uthevingsfarge 6 2 6 7" xfId="44819" xr:uid="{00000000-0005-0000-0000-0000EE3B0000}"/>
    <cellStyle name="20% - uthevingsfarge 6 2 6_3. Chng in credit spreads" xfId="44820"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1"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2" xr:uid="{00000000-0005-0000-0000-0000F73B0000}"/>
    <cellStyle name="20% - uthevingsfarge 6 2 7 6" xfId="44823" xr:uid="{00000000-0005-0000-0000-0000F83B0000}"/>
    <cellStyle name="20% - uthevingsfarge 6 2 7_3. Chng in credit spreads" xfId="44824" xr:uid="{00000000-0005-0000-0000-0000F93B0000}"/>
    <cellStyle name="20% - uthevingsfarge 6 2 8" xfId="15251" xr:uid="{00000000-0005-0000-0000-0000FA3B0000}"/>
    <cellStyle name="20% - uthevingsfarge 6 2 8 2" xfId="15252" xr:uid="{00000000-0005-0000-0000-0000FB3B0000}"/>
    <cellStyle name="20% - uthevingsfarge 6 2 8 2 2" xfId="44825" xr:uid="{00000000-0005-0000-0000-0000FC3B0000}"/>
    <cellStyle name="20% - uthevingsfarge 6 2 8 3" xfId="15253" xr:uid="{00000000-0005-0000-0000-0000FD3B0000}"/>
    <cellStyle name="20% - uthevingsfarge 6 2 8 4" xfId="44826" xr:uid="{00000000-0005-0000-0000-0000FE3B0000}"/>
    <cellStyle name="20% - uthevingsfarge 6 2 8_3. Chng in credit spreads" xfId="44827"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59" xr:uid="{00000000-0005-0000-0000-0000083C0000}"/>
    <cellStyle name="20% - uthevingsfarge 6 20 2 2_CC1" xfId="54728" xr:uid="{AAAFDCA7-E700-4E06-8374-C8313D996CA4}"/>
    <cellStyle name="20% - uthevingsfarge 6 20 2 3" xfId="39760" xr:uid="{00000000-0005-0000-0000-0000093C0000}"/>
    <cellStyle name="20% - uthevingsfarge 6 20 2 4" xfId="39761" xr:uid="{00000000-0005-0000-0000-00000A3C0000}"/>
    <cellStyle name="20% - uthevingsfarge 6 20 2 5" xfId="39762" xr:uid="{00000000-0005-0000-0000-00000B3C0000}"/>
    <cellStyle name="20% - uthevingsfarge 6 20 2 6" xfId="39758" xr:uid="{00000000-0005-0000-0000-00000C3C0000}"/>
    <cellStyle name="20% - uthevingsfarge 6 20 2_4 manuell" xfId="54729" xr:uid="{4ED6147B-91CF-4498-8188-8CAC14CB85E3}"/>
    <cellStyle name="20% - uthevingsfarge 6 20 3" xfId="3761" xr:uid="{00000000-0005-0000-0000-00000E3C0000}"/>
    <cellStyle name="20% - uthevingsfarge 6 20 3 2" xfId="39763" xr:uid="{00000000-0005-0000-0000-00000F3C0000}"/>
    <cellStyle name="20% - uthevingsfarge 6 20 3_CC1" xfId="54730" xr:uid="{22B87D90-6720-4BEC-B229-E859818A08EC}"/>
    <cellStyle name="20% - uthevingsfarge 6 20 4" xfId="39764" xr:uid="{00000000-0005-0000-0000-0000103C0000}"/>
    <cellStyle name="20% - uthevingsfarge 6 20 5" xfId="39765" xr:uid="{00000000-0005-0000-0000-0000113C0000}"/>
    <cellStyle name="20% - uthevingsfarge 6 20 6" xfId="39766" xr:uid="{00000000-0005-0000-0000-0000123C0000}"/>
    <cellStyle name="20% - uthevingsfarge 6 20 7" xfId="39757" xr:uid="{00000000-0005-0000-0000-0000133C0000}"/>
    <cellStyle name="20% - uthevingsfarge 6 20_4 manuell" xfId="54731"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69" xr:uid="{00000000-0005-0000-0000-0000183C0000}"/>
    <cellStyle name="20% - uthevingsfarge 6 21 2 2_CC1" xfId="54732" xr:uid="{43C6650C-1270-4395-97BD-DCF3D84F777E}"/>
    <cellStyle name="20% - uthevingsfarge 6 21 2 3" xfId="39770" xr:uid="{00000000-0005-0000-0000-0000193C0000}"/>
    <cellStyle name="20% - uthevingsfarge 6 21 2 4" xfId="39771" xr:uid="{00000000-0005-0000-0000-00001A3C0000}"/>
    <cellStyle name="20% - uthevingsfarge 6 21 2 5" xfId="39772" xr:uid="{00000000-0005-0000-0000-00001B3C0000}"/>
    <cellStyle name="20% - uthevingsfarge 6 21 2 6" xfId="39768" xr:uid="{00000000-0005-0000-0000-00001C3C0000}"/>
    <cellStyle name="20% - uthevingsfarge 6 21 2_4 manuell" xfId="54733" xr:uid="{CF5E48E8-B886-4678-A8D3-2586790BA75F}"/>
    <cellStyle name="20% - uthevingsfarge 6 21 3" xfId="3765" xr:uid="{00000000-0005-0000-0000-00001E3C0000}"/>
    <cellStyle name="20% - uthevingsfarge 6 21 3 2" xfId="39773" xr:uid="{00000000-0005-0000-0000-00001F3C0000}"/>
    <cellStyle name="20% - uthevingsfarge 6 21 3_CC1" xfId="54734" xr:uid="{8F5BAB64-32CF-4921-BBA7-CA287C1FE5F6}"/>
    <cellStyle name="20% - uthevingsfarge 6 21 4" xfId="39774" xr:uid="{00000000-0005-0000-0000-0000203C0000}"/>
    <cellStyle name="20% - uthevingsfarge 6 21 5" xfId="39775" xr:uid="{00000000-0005-0000-0000-0000213C0000}"/>
    <cellStyle name="20% - uthevingsfarge 6 21 6" xfId="39776" xr:uid="{00000000-0005-0000-0000-0000223C0000}"/>
    <cellStyle name="20% - uthevingsfarge 6 21 7" xfId="39767" xr:uid="{00000000-0005-0000-0000-0000233C0000}"/>
    <cellStyle name="20% - uthevingsfarge 6 21_4 manuell" xfId="54735"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79" xr:uid="{00000000-0005-0000-0000-0000283C0000}"/>
    <cellStyle name="20% - uthevingsfarge 6 22 2 2_CC1" xfId="54736" xr:uid="{93634E8A-F07F-4E05-B4CA-276448C548B5}"/>
    <cellStyle name="20% - uthevingsfarge 6 22 2 3" xfId="39780" xr:uid="{00000000-0005-0000-0000-0000293C0000}"/>
    <cellStyle name="20% - uthevingsfarge 6 22 2 4" xfId="39781" xr:uid="{00000000-0005-0000-0000-00002A3C0000}"/>
    <cellStyle name="20% - uthevingsfarge 6 22 2 5" xfId="39782" xr:uid="{00000000-0005-0000-0000-00002B3C0000}"/>
    <cellStyle name="20% - uthevingsfarge 6 22 2 6" xfId="39778" xr:uid="{00000000-0005-0000-0000-00002C3C0000}"/>
    <cellStyle name="20% - uthevingsfarge 6 22 2_4 manuell" xfId="54737" xr:uid="{D8779D2D-5908-4B42-B057-CD89D8E063F7}"/>
    <cellStyle name="20% - uthevingsfarge 6 22 3" xfId="3769" xr:uid="{00000000-0005-0000-0000-00002E3C0000}"/>
    <cellStyle name="20% - uthevingsfarge 6 22 3 2" xfId="39783" xr:uid="{00000000-0005-0000-0000-00002F3C0000}"/>
    <cellStyle name="20% - uthevingsfarge 6 22 3_CC1" xfId="54738" xr:uid="{F6B85D49-7615-4933-8C21-29478A4AF310}"/>
    <cellStyle name="20% - uthevingsfarge 6 22 4" xfId="39784" xr:uid="{00000000-0005-0000-0000-0000303C0000}"/>
    <cellStyle name="20% - uthevingsfarge 6 22 5" xfId="39785" xr:uid="{00000000-0005-0000-0000-0000313C0000}"/>
    <cellStyle name="20% - uthevingsfarge 6 22 6" xfId="39786" xr:uid="{00000000-0005-0000-0000-0000323C0000}"/>
    <cellStyle name="20% - uthevingsfarge 6 22 7" xfId="39777" xr:uid="{00000000-0005-0000-0000-0000333C0000}"/>
    <cellStyle name="20% - uthevingsfarge 6 22_4 manuell" xfId="54739"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89" xr:uid="{00000000-0005-0000-0000-0000383C0000}"/>
    <cellStyle name="20% - uthevingsfarge 6 23 2 2_CC1" xfId="54740" xr:uid="{AC46AF4D-474A-4574-B30D-76B643DBAA23}"/>
    <cellStyle name="20% - uthevingsfarge 6 23 2 3" xfId="39790" xr:uid="{00000000-0005-0000-0000-0000393C0000}"/>
    <cellStyle name="20% - uthevingsfarge 6 23 2 4" xfId="39791" xr:uid="{00000000-0005-0000-0000-00003A3C0000}"/>
    <cellStyle name="20% - uthevingsfarge 6 23 2 5" xfId="39792" xr:uid="{00000000-0005-0000-0000-00003B3C0000}"/>
    <cellStyle name="20% - uthevingsfarge 6 23 2 6" xfId="39788" xr:uid="{00000000-0005-0000-0000-00003C3C0000}"/>
    <cellStyle name="20% - uthevingsfarge 6 23 2_4 manuell" xfId="54741" xr:uid="{EADA8EB9-62C2-40C8-A5BA-958DC038613B}"/>
    <cellStyle name="20% - uthevingsfarge 6 23 3" xfId="3773" xr:uid="{00000000-0005-0000-0000-00003E3C0000}"/>
    <cellStyle name="20% - uthevingsfarge 6 23 3 2" xfId="39793" xr:uid="{00000000-0005-0000-0000-00003F3C0000}"/>
    <cellStyle name="20% - uthevingsfarge 6 23 3_CC1" xfId="54742" xr:uid="{B946A828-E2DA-4F97-B947-E17491F25325}"/>
    <cellStyle name="20% - uthevingsfarge 6 23 4" xfId="39794" xr:uid="{00000000-0005-0000-0000-0000403C0000}"/>
    <cellStyle name="20% - uthevingsfarge 6 23 5" xfId="39795" xr:uid="{00000000-0005-0000-0000-0000413C0000}"/>
    <cellStyle name="20% - uthevingsfarge 6 23 6" xfId="39796" xr:uid="{00000000-0005-0000-0000-0000423C0000}"/>
    <cellStyle name="20% - uthevingsfarge 6 23 7" xfId="39787" xr:uid="{00000000-0005-0000-0000-0000433C0000}"/>
    <cellStyle name="20% - uthevingsfarge 6 23_4 manuell" xfId="54743"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99" xr:uid="{00000000-0005-0000-0000-0000483C0000}"/>
    <cellStyle name="20% - uthevingsfarge 6 24 2 2_CC1" xfId="54744" xr:uid="{FE3F76D7-C720-44A6-9FF5-128D07D1FC08}"/>
    <cellStyle name="20% - uthevingsfarge 6 24 2 3" xfId="39800" xr:uid="{00000000-0005-0000-0000-0000493C0000}"/>
    <cellStyle name="20% - uthevingsfarge 6 24 2 4" xfId="39801" xr:uid="{00000000-0005-0000-0000-00004A3C0000}"/>
    <cellStyle name="20% - uthevingsfarge 6 24 2 5" xfId="39802" xr:uid="{00000000-0005-0000-0000-00004B3C0000}"/>
    <cellStyle name="20% - uthevingsfarge 6 24 2 6" xfId="39798" xr:uid="{00000000-0005-0000-0000-00004C3C0000}"/>
    <cellStyle name="20% - uthevingsfarge 6 24 2_4 manuell" xfId="54745" xr:uid="{CF89F979-7C27-47CF-AA91-8B4E9FC3C931}"/>
    <cellStyle name="20% - uthevingsfarge 6 24 3" xfId="3777" xr:uid="{00000000-0005-0000-0000-00004E3C0000}"/>
    <cellStyle name="20% - uthevingsfarge 6 24 3 2" xfId="39803" xr:uid="{00000000-0005-0000-0000-00004F3C0000}"/>
    <cellStyle name="20% - uthevingsfarge 6 24 3_CC1" xfId="54746" xr:uid="{114889C2-43E7-4EE4-82D1-BD59855C372E}"/>
    <cellStyle name="20% - uthevingsfarge 6 24 4" xfId="39804" xr:uid="{00000000-0005-0000-0000-0000503C0000}"/>
    <cellStyle name="20% - uthevingsfarge 6 24 5" xfId="39805" xr:uid="{00000000-0005-0000-0000-0000513C0000}"/>
    <cellStyle name="20% - uthevingsfarge 6 24 6" xfId="39806" xr:uid="{00000000-0005-0000-0000-0000523C0000}"/>
    <cellStyle name="20% - uthevingsfarge 6 24 7" xfId="39797" xr:uid="{00000000-0005-0000-0000-0000533C0000}"/>
    <cellStyle name="20% - uthevingsfarge 6 24_4 manuell" xfId="54747"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09" xr:uid="{00000000-0005-0000-0000-0000583C0000}"/>
    <cellStyle name="20% - uthevingsfarge 6 25 2 2_CC1" xfId="54748" xr:uid="{7D9B96E6-5B30-4FD6-8C91-36BF87D3FDBB}"/>
    <cellStyle name="20% - uthevingsfarge 6 25 2 3" xfId="39810" xr:uid="{00000000-0005-0000-0000-0000593C0000}"/>
    <cellStyle name="20% - uthevingsfarge 6 25 2 4" xfId="39811" xr:uid="{00000000-0005-0000-0000-00005A3C0000}"/>
    <cellStyle name="20% - uthevingsfarge 6 25 2 5" xfId="39812" xr:uid="{00000000-0005-0000-0000-00005B3C0000}"/>
    <cellStyle name="20% - uthevingsfarge 6 25 2 6" xfId="39808" xr:uid="{00000000-0005-0000-0000-00005C3C0000}"/>
    <cellStyle name="20% - uthevingsfarge 6 25 2_4 manuell" xfId="54749" xr:uid="{38F2D9C5-CE73-49D4-ADFF-D5178E991015}"/>
    <cellStyle name="20% - uthevingsfarge 6 25 3" xfId="3781" xr:uid="{00000000-0005-0000-0000-00005E3C0000}"/>
    <cellStyle name="20% - uthevingsfarge 6 25 3 2" xfId="39813" xr:uid="{00000000-0005-0000-0000-00005F3C0000}"/>
    <cellStyle name="20% - uthevingsfarge 6 25 3_CC1" xfId="54750" xr:uid="{F878AD3B-C001-4156-8461-541514D93347}"/>
    <cellStyle name="20% - uthevingsfarge 6 25 4" xfId="39814" xr:uid="{00000000-0005-0000-0000-0000603C0000}"/>
    <cellStyle name="20% - uthevingsfarge 6 25 5" xfId="39815" xr:uid="{00000000-0005-0000-0000-0000613C0000}"/>
    <cellStyle name="20% - uthevingsfarge 6 25 6" xfId="39816" xr:uid="{00000000-0005-0000-0000-0000623C0000}"/>
    <cellStyle name="20% - uthevingsfarge 6 25 7" xfId="39807" xr:uid="{00000000-0005-0000-0000-0000633C0000}"/>
    <cellStyle name="20% - uthevingsfarge 6 25_4 manuell" xfId="54751"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19" xr:uid="{00000000-0005-0000-0000-0000683C0000}"/>
    <cellStyle name="20% - uthevingsfarge 6 26 2 2_CC1" xfId="54752" xr:uid="{E4BBB135-3735-4503-B8E2-F38846995F6D}"/>
    <cellStyle name="20% - uthevingsfarge 6 26 2 3" xfId="39820" xr:uid="{00000000-0005-0000-0000-0000693C0000}"/>
    <cellStyle name="20% - uthevingsfarge 6 26 2 4" xfId="39821" xr:uid="{00000000-0005-0000-0000-00006A3C0000}"/>
    <cellStyle name="20% - uthevingsfarge 6 26 2 5" xfId="39822" xr:uid="{00000000-0005-0000-0000-00006B3C0000}"/>
    <cellStyle name="20% - uthevingsfarge 6 26 2 6" xfId="39818" xr:uid="{00000000-0005-0000-0000-00006C3C0000}"/>
    <cellStyle name="20% - uthevingsfarge 6 26 2_4 manuell" xfId="54753" xr:uid="{943D47A3-651F-475D-AE30-383AF21B0C6D}"/>
    <cellStyle name="20% - uthevingsfarge 6 26 3" xfId="3785" xr:uid="{00000000-0005-0000-0000-00006E3C0000}"/>
    <cellStyle name="20% - uthevingsfarge 6 26 3 2" xfId="39823" xr:uid="{00000000-0005-0000-0000-00006F3C0000}"/>
    <cellStyle name="20% - uthevingsfarge 6 26 3_CC1" xfId="54754" xr:uid="{17295827-5C6E-44C3-B219-BBF77CB28B76}"/>
    <cellStyle name="20% - uthevingsfarge 6 26 4" xfId="39824" xr:uid="{00000000-0005-0000-0000-0000703C0000}"/>
    <cellStyle name="20% - uthevingsfarge 6 26 5" xfId="39825" xr:uid="{00000000-0005-0000-0000-0000713C0000}"/>
    <cellStyle name="20% - uthevingsfarge 6 26 6" xfId="39826" xr:uid="{00000000-0005-0000-0000-0000723C0000}"/>
    <cellStyle name="20% - uthevingsfarge 6 26 7" xfId="39817" xr:uid="{00000000-0005-0000-0000-0000733C0000}"/>
    <cellStyle name="20% - uthevingsfarge 6 26_4 manuell" xfId="54755"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29" xr:uid="{00000000-0005-0000-0000-0000783C0000}"/>
    <cellStyle name="20% - uthevingsfarge 6 27 2 2_CC1" xfId="54756" xr:uid="{8B7108A3-E446-4D26-9F99-7588157D9BFE}"/>
    <cellStyle name="20% - uthevingsfarge 6 27 2 3" xfId="39830" xr:uid="{00000000-0005-0000-0000-0000793C0000}"/>
    <cellStyle name="20% - uthevingsfarge 6 27 2 4" xfId="39831" xr:uid="{00000000-0005-0000-0000-00007A3C0000}"/>
    <cellStyle name="20% - uthevingsfarge 6 27 2 5" xfId="39832" xr:uid="{00000000-0005-0000-0000-00007B3C0000}"/>
    <cellStyle name="20% - uthevingsfarge 6 27 2 6" xfId="39828" xr:uid="{00000000-0005-0000-0000-00007C3C0000}"/>
    <cellStyle name="20% - uthevingsfarge 6 27 2_4 manuell" xfId="54757" xr:uid="{9E71F081-4DFA-46C9-931C-1ADC65B3EF62}"/>
    <cellStyle name="20% - uthevingsfarge 6 27 3" xfId="3789" xr:uid="{00000000-0005-0000-0000-00007E3C0000}"/>
    <cellStyle name="20% - uthevingsfarge 6 27 3 2" xfId="39833" xr:uid="{00000000-0005-0000-0000-00007F3C0000}"/>
    <cellStyle name="20% - uthevingsfarge 6 27 3_CC1" xfId="54758" xr:uid="{EB99E4E3-E6DC-459A-B3A7-A3E267232DBF}"/>
    <cellStyle name="20% - uthevingsfarge 6 27 4" xfId="39834" xr:uid="{00000000-0005-0000-0000-0000803C0000}"/>
    <cellStyle name="20% - uthevingsfarge 6 27 5" xfId="39835" xr:uid="{00000000-0005-0000-0000-0000813C0000}"/>
    <cellStyle name="20% - uthevingsfarge 6 27 6" xfId="39836" xr:uid="{00000000-0005-0000-0000-0000823C0000}"/>
    <cellStyle name="20% - uthevingsfarge 6 27 7" xfId="39827" xr:uid="{00000000-0005-0000-0000-0000833C0000}"/>
    <cellStyle name="20% - uthevingsfarge 6 27_4 manuell" xfId="54759"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39" xr:uid="{00000000-0005-0000-0000-0000883C0000}"/>
    <cellStyle name="20% - uthevingsfarge 6 28 2 2_CC1" xfId="54760" xr:uid="{2DC043EB-2EBE-4C9C-B200-948656AB9591}"/>
    <cellStyle name="20% - uthevingsfarge 6 28 2 3" xfId="39840" xr:uid="{00000000-0005-0000-0000-0000893C0000}"/>
    <cellStyle name="20% - uthevingsfarge 6 28 2 4" xfId="39841" xr:uid="{00000000-0005-0000-0000-00008A3C0000}"/>
    <cellStyle name="20% - uthevingsfarge 6 28 2 5" xfId="39842" xr:uid="{00000000-0005-0000-0000-00008B3C0000}"/>
    <cellStyle name="20% - uthevingsfarge 6 28 2 6" xfId="39838" xr:uid="{00000000-0005-0000-0000-00008C3C0000}"/>
    <cellStyle name="20% - uthevingsfarge 6 28 2_4 manuell" xfId="54761" xr:uid="{81F10280-B6B5-4D0C-A5CA-7D5AE2D26D57}"/>
    <cellStyle name="20% - uthevingsfarge 6 28 3" xfId="3793" xr:uid="{00000000-0005-0000-0000-00008E3C0000}"/>
    <cellStyle name="20% - uthevingsfarge 6 28 3 2" xfId="39843" xr:uid="{00000000-0005-0000-0000-00008F3C0000}"/>
    <cellStyle name="20% - uthevingsfarge 6 28 3_CC1" xfId="54762" xr:uid="{76DAE184-4BFD-456B-AD63-BC529103DA3C}"/>
    <cellStyle name="20% - uthevingsfarge 6 28 4" xfId="39844" xr:uid="{00000000-0005-0000-0000-0000903C0000}"/>
    <cellStyle name="20% - uthevingsfarge 6 28 5" xfId="39845" xr:uid="{00000000-0005-0000-0000-0000913C0000}"/>
    <cellStyle name="20% - uthevingsfarge 6 28 6" xfId="39846" xr:uid="{00000000-0005-0000-0000-0000923C0000}"/>
    <cellStyle name="20% - uthevingsfarge 6 28 7" xfId="39837" xr:uid="{00000000-0005-0000-0000-0000933C0000}"/>
    <cellStyle name="20% - uthevingsfarge 6 28_4 manuell" xfId="54763"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49" xr:uid="{00000000-0005-0000-0000-0000983C0000}"/>
    <cellStyle name="20% - uthevingsfarge 6 29 2 2_CC1" xfId="54764" xr:uid="{92901F04-00D8-497A-9E1C-0E0079A6A256}"/>
    <cellStyle name="20% - uthevingsfarge 6 29 2 3" xfId="39850" xr:uid="{00000000-0005-0000-0000-0000993C0000}"/>
    <cellStyle name="20% - uthevingsfarge 6 29 2 4" xfId="39851" xr:uid="{00000000-0005-0000-0000-00009A3C0000}"/>
    <cellStyle name="20% - uthevingsfarge 6 29 2 5" xfId="39852" xr:uid="{00000000-0005-0000-0000-00009B3C0000}"/>
    <cellStyle name="20% - uthevingsfarge 6 29 2 6" xfId="39848" xr:uid="{00000000-0005-0000-0000-00009C3C0000}"/>
    <cellStyle name="20% - uthevingsfarge 6 29 2_4 manuell" xfId="54765" xr:uid="{CEBE8BC9-DB36-46C5-8002-99ADEF96018B}"/>
    <cellStyle name="20% - uthevingsfarge 6 29 3" xfId="3797" xr:uid="{00000000-0005-0000-0000-00009E3C0000}"/>
    <cellStyle name="20% - uthevingsfarge 6 29 3 2" xfId="39853" xr:uid="{00000000-0005-0000-0000-00009F3C0000}"/>
    <cellStyle name="20% - uthevingsfarge 6 29 3_CC1" xfId="54766" xr:uid="{2C5A343E-07A0-4437-9F95-9D8B64FC3DE4}"/>
    <cellStyle name="20% - uthevingsfarge 6 29 4" xfId="39854" xr:uid="{00000000-0005-0000-0000-0000A03C0000}"/>
    <cellStyle name="20% - uthevingsfarge 6 29 5" xfId="39855" xr:uid="{00000000-0005-0000-0000-0000A13C0000}"/>
    <cellStyle name="20% - uthevingsfarge 6 29 6" xfId="39856" xr:uid="{00000000-0005-0000-0000-0000A23C0000}"/>
    <cellStyle name="20% - uthevingsfarge 6 29 7" xfId="39847" xr:uid="{00000000-0005-0000-0000-0000A33C0000}"/>
    <cellStyle name="20% - uthevingsfarge 6 29_4 manuell" xfId="54767" xr:uid="{760472FE-B4FE-43CC-BE99-22AFEA98A324}"/>
    <cellStyle name="20% - uthevingsfarge 6 3" xfId="3798" xr:uid="{00000000-0005-0000-0000-0000A53C0000}"/>
    <cellStyle name="20% - uthevingsfarge 6 3 10" xfId="44828" xr:uid="{00000000-0005-0000-0000-0000A63C0000}"/>
    <cellStyle name="20% - uthevingsfarge 6 3 11" xfId="44829" xr:uid="{00000000-0005-0000-0000-0000A73C0000}"/>
    <cellStyle name="20% - uthevingsfarge 6 3 2" xfId="3799" xr:uid="{00000000-0005-0000-0000-0000A83C0000}"/>
    <cellStyle name="20% - uthevingsfarge 6 3 2 10" xfId="44830" xr:uid="{00000000-0005-0000-0000-0000A93C0000}"/>
    <cellStyle name="20% - uthevingsfarge 6 3 2 2" xfId="3800" xr:uid="{00000000-0005-0000-0000-0000AA3C0000}"/>
    <cellStyle name="20% - uthevingsfarge 6 3 2 2 2" xfId="15258" xr:uid="{00000000-0005-0000-0000-0000AB3C0000}"/>
    <cellStyle name="20% - uthevingsfarge 6 3 2 2 2 2" xfId="44831" xr:uid="{00000000-0005-0000-0000-0000AC3C0000}"/>
    <cellStyle name="20% - uthevingsfarge 6 3 2 2 2 2 2" xfId="44832" xr:uid="{00000000-0005-0000-0000-0000AD3C0000}"/>
    <cellStyle name="20% - uthevingsfarge 6 3 2 2 2 3" xfId="44833" xr:uid="{00000000-0005-0000-0000-0000AE3C0000}"/>
    <cellStyle name="20% - uthevingsfarge 6 3 2 2 2_3. Chng in credit spreads" xfId="44834" xr:uid="{00000000-0005-0000-0000-0000AF3C0000}"/>
    <cellStyle name="20% - uthevingsfarge 6 3 2 2 3" xfId="15259" xr:uid="{00000000-0005-0000-0000-0000B03C0000}"/>
    <cellStyle name="20% - uthevingsfarge 6 3 2 2 3 2" xfId="44835" xr:uid="{00000000-0005-0000-0000-0000B13C0000}"/>
    <cellStyle name="20% - uthevingsfarge 6 3 2 2 3 2 2" xfId="44836" xr:uid="{00000000-0005-0000-0000-0000B23C0000}"/>
    <cellStyle name="20% - uthevingsfarge 6 3 2 2 3 3" xfId="44837" xr:uid="{00000000-0005-0000-0000-0000B33C0000}"/>
    <cellStyle name="20% - uthevingsfarge 6 3 2 2 3_3. Chng in credit spreads" xfId="44838" xr:uid="{00000000-0005-0000-0000-0000B43C0000}"/>
    <cellStyle name="20% - uthevingsfarge 6 3 2 2 4" xfId="39859" xr:uid="{00000000-0005-0000-0000-0000B53C0000}"/>
    <cellStyle name="20% - uthevingsfarge 6 3 2 2 4 2" xfId="44839" xr:uid="{00000000-0005-0000-0000-0000B63C0000}"/>
    <cellStyle name="20% - uthevingsfarge 6 3 2 2 5" xfId="44840" xr:uid="{00000000-0005-0000-0000-0000B73C0000}"/>
    <cellStyle name="20% - uthevingsfarge 6 3 2 2 6" xfId="44841" xr:uid="{00000000-0005-0000-0000-0000B83C0000}"/>
    <cellStyle name="20% - uthevingsfarge 6 3 2 2_3. Chng in credit spreads" xfId="44842" xr:uid="{00000000-0005-0000-0000-0000B93C0000}"/>
    <cellStyle name="20% - uthevingsfarge 6 3 2 3" xfId="15260" xr:uid="{00000000-0005-0000-0000-0000BA3C0000}"/>
    <cellStyle name="20% - uthevingsfarge 6 3 2 3 2" xfId="15261" xr:uid="{00000000-0005-0000-0000-0000BB3C0000}"/>
    <cellStyle name="20% - uthevingsfarge 6 3 2 3 2 2" xfId="44843" xr:uid="{00000000-0005-0000-0000-0000BC3C0000}"/>
    <cellStyle name="20% - uthevingsfarge 6 3 2 3 3" xfId="15262" xr:uid="{00000000-0005-0000-0000-0000BD3C0000}"/>
    <cellStyle name="20% - uthevingsfarge 6 3 2 3 4" xfId="39860" xr:uid="{00000000-0005-0000-0000-0000BE3C0000}"/>
    <cellStyle name="20% - uthevingsfarge 6 3 2 3 5" xfId="44844" xr:uid="{00000000-0005-0000-0000-0000BF3C0000}"/>
    <cellStyle name="20% - uthevingsfarge 6 3 2 3 6" xfId="44845" xr:uid="{00000000-0005-0000-0000-0000C03C0000}"/>
    <cellStyle name="20% - uthevingsfarge 6 3 2 3_3. Chng in credit spreads" xfId="44846" xr:uid="{00000000-0005-0000-0000-0000C13C0000}"/>
    <cellStyle name="20% - uthevingsfarge 6 3 2 4" xfId="15263" xr:uid="{00000000-0005-0000-0000-0000C23C0000}"/>
    <cellStyle name="20% - uthevingsfarge 6 3 2 4 2" xfId="15264" xr:uid="{00000000-0005-0000-0000-0000C33C0000}"/>
    <cellStyle name="20% - uthevingsfarge 6 3 2 4 2 2" xfId="44847" xr:uid="{00000000-0005-0000-0000-0000C43C0000}"/>
    <cellStyle name="20% - uthevingsfarge 6 3 2 4 3" xfId="15265" xr:uid="{00000000-0005-0000-0000-0000C53C0000}"/>
    <cellStyle name="20% - uthevingsfarge 6 3 2 4 4" xfId="39861" xr:uid="{00000000-0005-0000-0000-0000C63C0000}"/>
    <cellStyle name="20% - uthevingsfarge 6 3 2 4 5" xfId="44848" xr:uid="{00000000-0005-0000-0000-0000C73C0000}"/>
    <cellStyle name="20% - uthevingsfarge 6 3 2 4 6" xfId="44849" xr:uid="{00000000-0005-0000-0000-0000C83C0000}"/>
    <cellStyle name="20% - uthevingsfarge 6 3 2 4_3. Chng in credit spreads" xfId="44850"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2" xr:uid="{00000000-0005-0000-0000-0000CD3C0000}"/>
    <cellStyle name="20% - uthevingsfarge 6 3 2 5 5" xfId="44851" xr:uid="{00000000-0005-0000-0000-0000CE3C0000}"/>
    <cellStyle name="20% - uthevingsfarge 6 3 2 5 6" xfId="44852"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8" xr:uid="{00000000-0005-0000-0000-0000D53C0000}"/>
    <cellStyle name="20% - uthevingsfarge 6 3 2 9" xfId="44853" xr:uid="{00000000-0005-0000-0000-0000D63C0000}"/>
    <cellStyle name="20% - uthevingsfarge 6 3 2_3. Chng in credit spreads" xfId="44854" xr:uid="{00000000-0005-0000-0000-0000D73C0000}"/>
    <cellStyle name="20% - uthevingsfarge 6 3 3" xfId="3801" xr:uid="{00000000-0005-0000-0000-0000D83C0000}"/>
    <cellStyle name="20% - uthevingsfarge 6 3 3 2" xfId="15274" xr:uid="{00000000-0005-0000-0000-0000D93C0000}"/>
    <cellStyle name="20% - uthevingsfarge 6 3 3 2 2" xfId="44855" xr:uid="{00000000-0005-0000-0000-0000DA3C0000}"/>
    <cellStyle name="20% - uthevingsfarge 6 3 3 2 2 2" xfId="44856" xr:uid="{00000000-0005-0000-0000-0000DB3C0000}"/>
    <cellStyle name="20% - uthevingsfarge 6 3 3 2 2 2 2" xfId="44857" xr:uid="{00000000-0005-0000-0000-0000DC3C0000}"/>
    <cellStyle name="20% - uthevingsfarge 6 3 3 2 2 3" xfId="44858" xr:uid="{00000000-0005-0000-0000-0000DD3C0000}"/>
    <cellStyle name="20% - uthevingsfarge 6 3 3 2 2_3. Chng in credit spreads" xfId="44859" xr:uid="{00000000-0005-0000-0000-0000DE3C0000}"/>
    <cellStyle name="20% - uthevingsfarge 6 3 3 2 3" xfId="44860" xr:uid="{00000000-0005-0000-0000-0000DF3C0000}"/>
    <cellStyle name="20% - uthevingsfarge 6 3 3 2 3 2" xfId="44861" xr:uid="{00000000-0005-0000-0000-0000E03C0000}"/>
    <cellStyle name="20% - uthevingsfarge 6 3 3 2 3 2 2" xfId="44862" xr:uid="{00000000-0005-0000-0000-0000E13C0000}"/>
    <cellStyle name="20% - uthevingsfarge 6 3 3 2 3 3" xfId="44863" xr:uid="{00000000-0005-0000-0000-0000E23C0000}"/>
    <cellStyle name="20% - uthevingsfarge 6 3 3 2 3_3. Chng in credit spreads" xfId="44864" xr:uid="{00000000-0005-0000-0000-0000E33C0000}"/>
    <cellStyle name="20% - uthevingsfarge 6 3 3 2 4" xfId="44865" xr:uid="{00000000-0005-0000-0000-0000E43C0000}"/>
    <cellStyle name="20% - uthevingsfarge 6 3 3 2 4 2" xfId="44866" xr:uid="{00000000-0005-0000-0000-0000E53C0000}"/>
    <cellStyle name="20% - uthevingsfarge 6 3 3 2 5" xfId="44867" xr:uid="{00000000-0005-0000-0000-0000E63C0000}"/>
    <cellStyle name="20% - uthevingsfarge 6 3 3 2_3. Chng in credit spreads" xfId="44868" xr:uid="{00000000-0005-0000-0000-0000E73C0000}"/>
    <cellStyle name="20% - uthevingsfarge 6 3 3 3" xfId="15275" xr:uid="{00000000-0005-0000-0000-0000E83C0000}"/>
    <cellStyle name="20% - uthevingsfarge 6 3 3 3 2" xfId="44869" xr:uid="{00000000-0005-0000-0000-0000E93C0000}"/>
    <cellStyle name="20% - uthevingsfarge 6 3 3 3 2 2" xfId="44870" xr:uid="{00000000-0005-0000-0000-0000EA3C0000}"/>
    <cellStyle name="20% - uthevingsfarge 6 3 3 3 3" xfId="44871" xr:uid="{00000000-0005-0000-0000-0000EB3C0000}"/>
    <cellStyle name="20% - uthevingsfarge 6 3 3 3_3. Chng in credit spreads" xfId="44872" xr:uid="{00000000-0005-0000-0000-0000EC3C0000}"/>
    <cellStyle name="20% - uthevingsfarge 6 3 3 4" xfId="39863" xr:uid="{00000000-0005-0000-0000-0000ED3C0000}"/>
    <cellStyle name="20% - uthevingsfarge 6 3 3 4 2" xfId="44873" xr:uid="{00000000-0005-0000-0000-0000EE3C0000}"/>
    <cellStyle name="20% - uthevingsfarge 6 3 3 4 2 2" xfId="44874" xr:uid="{00000000-0005-0000-0000-0000EF3C0000}"/>
    <cellStyle name="20% - uthevingsfarge 6 3 3 4 3" xfId="44875" xr:uid="{00000000-0005-0000-0000-0000F03C0000}"/>
    <cellStyle name="20% - uthevingsfarge 6 3 3 4_3. Chng in credit spreads" xfId="44876" xr:uid="{00000000-0005-0000-0000-0000F13C0000}"/>
    <cellStyle name="20% - uthevingsfarge 6 3 3 5" xfId="44877" xr:uid="{00000000-0005-0000-0000-0000F23C0000}"/>
    <cellStyle name="20% - uthevingsfarge 6 3 3 5 2" xfId="44878" xr:uid="{00000000-0005-0000-0000-0000F33C0000}"/>
    <cellStyle name="20% - uthevingsfarge 6 3 3 6" xfId="44879" xr:uid="{00000000-0005-0000-0000-0000F43C0000}"/>
    <cellStyle name="20% - uthevingsfarge 6 3 3_3. Chng in credit spreads" xfId="44880" xr:uid="{00000000-0005-0000-0000-0000F53C0000}"/>
    <cellStyle name="20% - uthevingsfarge 6 3 4" xfId="15276" xr:uid="{00000000-0005-0000-0000-0000F63C0000}"/>
    <cellStyle name="20% - uthevingsfarge 6 3 4 2" xfId="15277" xr:uid="{00000000-0005-0000-0000-0000F73C0000}"/>
    <cellStyle name="20% - uthevingsfarge 6 3 4 2 2" xfId="44881" xr:uid="{00000000-0005-0000-0000-0000F83C0000}"/>
    <cellStyle name="20% - uthevingsfarge 6 3 4 2 2 2" xfId="44882" xr:uid="{00000000-0005-0000-0000-0000F93C0000}"/>
    <cellStyle name="20% - uthevingsfarge 6 3 4 2 3" xfId="44883" xr:uid="{00000000-0005-0000-0000-0000FA3C0000}"/>
    <cellStyle name="20% - uthevingsfarge 6 3 4 2_3. Chng in credit spreads" xfId="44884" xr:uid="{00000000-0005-0000-0000-0000FB3C0000}"/>
    <cellStyle name="20% - uthevingsfarge 6 3 4 3" xfId="15278" xr:uid="{00000000-0005-0000-0000-0000FC3C0000}"/>
    <cellStyle name="20% - uthevingsfarge 6 3 4 3 2" xfId="44885" xr:uid="{00000000-0005-0000-0000-0000FD3C0000}"/>
    <cellStyle name="20% - uthevingsfarge 6 3 4 3 2 2" xfId="44886" xr:uid="{00000000-0005-0000-0000-0000FE3C0000}"/>
    <cellStyle name="20% - uthevingsfarge 6 3 4 3 3" xfId="44887" xr:uid="{00000000-0005-0000-0000-0000FF3C0000}"/>
    <cellStyle name="20% - uthevingsfarge 6 3 4 3_3. Chng in credit spreads" xfId="44888" xr:uid="{00000000-0005-0000-0000-0000003D0000}"/>
    <cellStyle name="20% - uthevingsfarge 6 3 4 4" xfId="39864" xr:uid="{00000000-0005-0000-0000-0000013D0000}"/>
    <cellStyle name="20% - uthevingsfarge 6 3 4 4 2" xfId="44889" xr:uid="{00000000-0005-0000-0000-0000023D0000}"/>
    <cellStyle name="20% - uthevingsfarge 6 3 4 5" xfId="44890" xr:uid="{00000000-0005-0000-0000-0000033D0000}"/>
    <cellStyle name="20% - uthevingsfarge 6 3 4 6" xfId="44891" xr:uid="{00000000-0005-0000-0000-0000043D0000}"/>
    <cellStyle name="20% - uthevingsfarge 6 3 4_3. Chng in credit spreads" xfId="44892" xr:uid="{00000000-0005-0000-0000-0000053D0000}"/>
    <cellStyle name="20% - uthevingsfarge 6 3 5" xfId="15279" xr:uid="{00000000-0005-0000-0000-0000063D0000}"/>
    <cellStyle name="20% - uthevingsfarge 6 3 5 2" xfId="15280" xr:uid="{00000000-0005-0000-0000-0000073D0000}"/>
    <cellStyle name="20% - uthevingsfarge 6 3 5 2 2" xfId="44893" xr:uid="{00000000-0005-0000-0000-0000083D0000}"/>
    <cellStyle name="20% - uthevingsfarge 6 3 5 3" xfId="15281" xr:uid="{00000000-0005-0000-0000-0000093D0000}"/>
    <cellStyle name="20% - uthevingsfarge 6 3 5 4" xfId="39865" xr:uid="{00000000-0005-0000-0000-00000A3D0000}"/>
    <cellStyle name="20% - uthevingsfarge 6 3 5 5" xfId="44894" xr:uid="{00000000-0005-0000-0000-00000B3D0000}"/>
    <cellStyle name="20% - uthevingsfarge 6 3 5 6" xfId="44895" xr:uid="{00000000-0005-0000-0000-00000C3D0000}"/>
    <cellStyle name="20% - uthevingsfarge 6 3 5_3. Chng in credit spreads" xfId="44896" xr:uid="{00000000-0005-0000-0000-00000D3D0000}"/>
    <cellStyle name="20% - uthevingsfarge 6 3 6" xfId="15282" xr:uid="{00000000-0005-0000-0000-00000E3D0000}"/>
    <cellStyle name="20% - uthevingsfarge 6 3 6 2" xfId="15283" xr:uid="{00000000-0005-0000-0000-00000F3D0000}"/>
    <cellStyle name="20% - uthevingsfarge 6 3 6 2 2" xfId="44897" xr:uid="{00000000-0005-0000-0000-0000103D0000}"/>
    <cellStyle name="20% - uthevingsfarge 6 3 6 3" xfId="15284" xr:uid="{00000000-0005-0000-0000-0000113D0000}"/>
    <cellStyle name="20% - uthevingsfarge 6 3 6 4" xfId="39866" xr:uid="{00000000-0005-0000-0000-0000123D0000}"/>
    <cellStyle name="20% - uthevingsfarge 6 3 6 5" xfId="44898" xr:uid="{00000000-0005-0000-0000-0000133D0000}"/>
    <cellStyle name="20% - uthevingsfarge 6 3 6 6" xfId="44899" xr:uid="{00000000-0005-0000-0000-0000143D0000}"/>
    <cellStyle name="20% - uthevingsfarge 6 3 6_3. Chng in credit spreads" xfId="44900" xr:uid="{00000000-0005-0000-0000-0000153D0000}"/>
    <cellStyle name="20% - uthevingsfarge 6 3 7" xfId="15285" xr:uid="{00000000-0005-0000-0000-0000163D0000}"/>
    <cellStyle name="20% - uthevingsfarge 6 3 7 2" xfId="15286" xr:uid="{00000000-0005-0000-0000-0000173D0000}"/>
    <cellStyle name="20% - uthevingsfarge 6 3 7 2 2" xfId="44901" xr:uid="{00000000-0005-0000-0000-0000183D0000}"/>
    <cellStyle name="20% - uthevingsfarge 6 3 7 3" xfId="44902" xr:uid="{00000000-0005-0000-0000-0000193D0000}"/>
    <cellStyle name="20% - uthevingsfarge 6 3 7_3. Chng in credit spreads" xfId="44903" xr:uid="{00000000-0005-0000-0000-00001A3D0000}"/>
    <cellStyle name="20% - uthevingsfarge 6 3 8" xfId="15287" xr:uid="{00000000-0005-0000-0000-00001B3D0000}"/>
    <cellStyle name="20% - uthevingsfarge 6 3 9" xfId="39857" xr:uid="{00000000-0005-0000-0000-00001C3D0000}"/>
    <cellStyle name="20% - uthevingsfarge 6 3_4 manuell" xfId="54768"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69" xr:uid="{00000000-0005-0000-0000-0000213D0000}"/>
    <cellStyle name="20% - uthevingsfarge 6 30 2 2_CC1" xfId="54769" xr:uid="{2FF607C6-BB2E-4811-8B55-CE4EA95B1270}"/>
    <cellStyle name="20% - uthevingsfarge 6 30 2 3" xfId="39870" xr:uid="{00000000-0005-0000-0000-0000223D0000}"/>
    <cellStyle name="20% - uthevingsfarge 6 30 2 4" xfId="39871" xr:uid="{00000000-0005-0000-0000-0000233D0000}"/>
    <cellStyle name="20% - uthevingsfarge 6 30 2 5" xfId="39872" xr:uid="{00000000-0005-0000-0000-0000243D0000}"/>
    <cellStyle name="20% - uthevingsfarge 6 30 2 6" xfId="39868" xr:uid="{00000000-0005-0000-0000-0000253D0000}"/>
    <cellStyle name="20% - uthevingsfarge 6 30 2_4 manuell" xfId="54770" xr:uid="{FF585681-5D55-41DD-B515-25CE3EF2F009}"/>
    <cellStyle name="20% - uthevingsfarge 6 30 3" xfId="3805" xr:uid="{00000000-0005-0000-0000-0000273D0000}"/>
    <cellStyle name="20% - uthevingsfarge 6 30 3 2" xfId="39873" xr:uid="{00000000-0005-0000-0000-0000283D0000}"/>
    <cellStyle name="20% - uthevingsfarge 6 30 3_CC1" xfId="54771" xr:uid="{48145897-0968-4110-AC2E-BD940AD0AF0E}"/>
    <cellStyle name="20% - uthevingsfarge 6 30 4" xfId="39874" xr:uid="{00000000-0005-0000-0000-0000293D0000}"/>
    <cellStyle name="20% - uthevingsfarge 6 30 5" xfId="39875" xr:uid="{00000000-0005-0000-0000-00002A3D0000}"/>
    <cellStyle name="20% - uthevingsfarge 6 30 6" xfId="39876" xr:uid="{00000000-0005-0000-0000-00002B3D0000}"/>
    <cellStyle name="20% - uthevingsfarge 6 30 7" xfId="39867" xr:uid="{00000000-0005-0000-0000-00002C3D0000}"/>
    <cellStyle name="20% - uthevingsfarge 6 30_4 manuell" xfId="54772"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79" xr:uid="{00000000-0005-0000-0000-0000313D0000}"/>
    <cellStyle name="20% - uthevingsfarge 6 31 2 2_CC1" xfId="54773" xr:uid="{5336DBC1-527B-463E-9972-8EF526DF3AD8}"/>
    <cellStyle name="20% - uthevingsfarge 6 31 2 3" xfId="39880" xr:uid="{00000000-0005-0000-0000-0000323D0000}"/>
    <cellStyle name="20% - uthevingsfarge 6 31 2 4" xfId="39881" xr:uid="{00000000-0005-0000-0000-0000333D0000}"/>
    <cellStyle name="20% - uthevingsfarge 6 31 2 5" xfId="39882" xr:uid="{00000000-0005-0000-0000-0000343D0000}"/>
    <cellStyle name="20% - uthevingsfarge 6 31 2 6" xfId="39878" xr:uid="{00000000-0005-0000-0000-0000353D0000}"/>
    <cellStyle name="20% - uthevingsfarge 6 31 2_4 manuell" xfId="54774" xr:uid="{0E465860-BEA9-4970-969A-EFC7B63C9113}"/>
    <cellStyle name="20% - uthevingsfarge 6 31 3" xfId="3809" xr:uid="{00000000-0005-0000-0000-0000373D0000}"/>
    <cellStyle name="20% - uthevingsfarge 6 31 3 2" xfId="39883" xr:uid="{00000000-0005-0000-0000-0000383D0000}"/>
    <cellStyle name="20% - uthevingsfarge 6 31 3_CC1" xfId="54775" xr:uid="{68E3D349-B2E1-4DF8-9AF9-17D387182A07}"/>
    <cellStyle name="20% - uthevingsfarge 6 31 4" xfId="39884" xr:uid="{00000000-0005-0000-0000-0000393D0000}"/>
    <cellStyle name="20% - uthevingsfarge 6 31 5" xfId="39885" xr:uid="{00000000-0005-0000-0000-00003A3D0000}"/>
    <cellStyle name="20% - uthevingsfarge 6 31 6" xfId="39886" xr:uid="{00000000-0005-0000-0000-00003B3D0000}"/>
    <cellStyle name="20% - uthevingsfarge 6 31 7" xfId="39877" xr:uid="{00000000-0005-0000-0000-00003C3D0000}"/>
    <cellStyle name="20% - uthevingsfarge 6 31_4 manuell" xfId="54776"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89" xr:uid="{00000000-0005-0000-0000-0000413D0000}"/>
    <cellStyle name="20% - uthevingsfarge 6 32 2 2_CC1" xfId="54777" xr:uid="{2578C1D3-721A-41F3-8262-8878E0458663}"/>
    <cellStyle name="20% - uthevingsfarge 6 32 2 3" xfId="39890" xr:uid="{00000000-0005-0000-0000-0000423D0000}"/>
    <cellStyle name="20% - uthevingsfarge 6 32 2 4" xfId="39891" xr:uid="{00000000-0005-0000-0000-0000433D0000}"/>
    <cellStyle name="20% - uthevingsfarge 6 32 2 5" xfId="39892" xr:uid="{00000000-0005-0000-0000-0000443D0000}"/>
    <cellStyle name="20% - uthevingsfarge 6 32 2 6" xfId="39888" xr:uid="{00000000-0005-0000-0000-0000453D0000}"/>
    <cellStyle name="20% - uthevingsfarge 6 32 2_4 manuell" xfId="54778" xr:uid="{EFF4BD0D-6D17-43C3-A8E6-FBE713B52F23}"/>
    <cellStyle name="20% - uthevingsfarge 6 32 3" xfId="3813" xr:uid="{00000000-0005-0000-0000-0000473D0000}"/>
    <cellStyle name="20% - uthevingsfarge 6 32 3 2" xfId="39893" xr:uid="{00000000-0005-0000-0000-0000483D0000}"/>
    <cellStyle name="20% - uthevingsfarge 6 32 3_CC1" xfId="54779" xr:uid="{52E609C1-D906-42FC-BC13-0860D1485924}"/>
    <cellStyle name="20% - uthevingsfarge 6 32 4" xfId="39894" xr:uid="{00000000-0005-0000-0000-0000493D0000}"/>
    <cellStyle name="20% - uthevingsfarge 6 32 5" xfId="39895" xr:uid="{00000000-0005-0000-0000-00004A3D0000}"/>
    <cellStyle name="20% - uthevingsfarge 6 32 6" xfId="39896" xr:uid="{00000000-0005-0000-0000-00004B3D0000}"/>
    <cellStyle name="20% - uthevingsfarge 6 32 7" xfId="39887" xr:uid="{00000000-0005-0000-0000-00004C3D0000}"/>
    <cellStyle name="20% - uthevingsfarge 6 32_4 manuell" xfId="54780"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99" xr:uid="{00000000-0005-0000-0000-0000513D0000}"/>
    <cellStyle name="20% - uthevingsfarge 6 33 2 2_CC1" xfId="54781" xr:uid="{73610AF2-922E-4DE3-B270-D18293B37D9D}"/>
    <cellStyle name="20% - uthevingsfarge 6 33 2 3" xfId="39900" xr:uid="{00000000-0005-0000-0000-0000523D0000}"/>
    <cellStyle name="20% - uthevingsfarge 6 33 2 4" xfId="39901" xr:uid="{00000000-0005-0000-0000-0000533D0000}"/>
    <cellStyle name="20% - uthevingsfarge 6 33 2 5" xfId="39902" xr:uid="{00000000-0005-0000-0000-0000543D0000}"/>
    <cellStyle name="20% - uthevingsfarge 6 33 2 6" xfId="39898" xr:uid="{00000000-0005-0000-0000-0000553D0000}"/>
    <cellStyle name="20% - uthevingsfarge 6 33 2_4 manuell" xfId="54782" xr:uid="{4F66679F-26CB-4F5B-80D5-68DA63157792}"/>
    <cellStyle name="20% - uthevingsfarge 6 33 3" xfId="3817" xr:uid="{00000000-0005-0000-0000-0000573D0000}"/>
    <cellStyle name="20% - uthevingsfarge 6 33 3 2" xfId="39903" xr:uid="{00000000-0005-0000-0000-0000583D0000}"/>
    <cellStyle name="20% - uthevingsfarge 6 33 3_CC1" xfId="54783" xr:uid="{9A6E01F6-C71A-4D4A-A03C-C69AE3F11B4B}"/>
    <cellStyle name="20% - uthevingsfarge 6 33 4" xfId="39904" xr:uid="{00000000-0005-0000-0000-0000593D0000}"/>
    <cellStyle name="20% - uthevingsfarge 6 33 5" xfId="39905" xr:uid="{00000000-0005-0000-0000-00005A3D0000}"/>
    <cellStyle name="20% - uthevingsfarge 6 33 6" xfId="39906" xr:uid="{00000000-0005-0000-0000-00005B3D0000}"/>
    <cellStyle name="20% - uthevingsfarge 6 33 7" xfId="39897" xr:uid="{00000000-0005-0000-0000-00005C3D0000}"/>
    <cellStyle name="20% - uthevingsfarge 6 33_4 manuell" xfId="54784"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09" xr:uid="{00000000-0005-0000-0000-0000613D0000}"/>
    <cellStyle name="20% - uthevingsfarge 6 34 2 2_CC1" xfId="54785" xr:uid="{A81699C2-D7D6-40AF-9AAE-F09F62FF954A}"/>
    <cellStyle name="20% - uthevingsfarge 6 34 2 3" xfId="39910" xr:uid="{00000000-0005-0000-0000-0000623D0000}"/>
    <cellStyle name="20% - uthevingsfarge 6 34 2 4" xfId="39911" xr:uid="{00000000-0005-0000-0000-0000633D0000}"/>
    <cellStyle name="20% - uthevingsfarge 6 34 2 5" xfId="39912" xr:uid="{00000000-0005-0000-0000-0000643D0000}"/>
    <cellStyle name="20% - uthevingsfarge 6 34 2 6" xfId="39908" xr:uid="{00000000-0005-0000-0000-0000653D0000}"/>
    <cellStyle name="20% - uthevingsfarge 6 34 2_4 manuell" xfId="54786" xr:uid="{B822DD3C-4041-4B6F-AF9C-0BFF2BD24056}"/>
    <cellStyle name="20% - uthevingsfarge 6 34 3" xfId="3821" xr:uid="{00000000-0005-0000-0000-0000673D0000}"/>
    <cellStyle name="20% - uthevingsfarge 6 34 3 2" xfId="39913" xr:uid="{00000000-0005-0000-0000-0000683D0000}"/>
    <cellStyle name="20% - uthevingsfarge 6 34 3_CC1" xfId="54787" xr:uid="{102511DA-17F0-4594-9114-CEDD2CC7563C}"/>
    <cellStyle name="20% - uthevingsfarge 6 34 4" xfId="39914" xr:uid="{00000000-0005-0000-0000-0000693D0000}"/>
    <cellStyle name="20% - uthevingsfarge 6 34 5" xfId="39915" xr:uid="{00000000-0005-0000-0000-00006A3D0000}"/>
    <cellStyle name="20% - uthevingsfarge 6 34 6" xfId="39916" xr:uid="{00000000-0005-0000-0000-00006B3D0000}"/>
    <cellStyle name="20% - uthevingsfarge 6 34 7" xfId="39907" xr:uid="{00000000-0005-0000-0000-00006C3D0000}"/>
    <cellStyle name="20% - uthevingsfarge 6 34_4 manuell" xfId="54788"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19" xr:uid="{00000000-0005-0000-0000-0000713D0000}"/>
    <cellStyle name="20% - uthevingsfarge 6 35 2 2_CC1" xfId="54789" xr:uid="{80826BB9-2DCD-4451-901A-924D868AED2F}"/>
    <cellStyle name="20% - uthevingsfarge 6 35 2 3" xfId="39920" xr:uid="{00000000-0005-0000-0000-0000723D0000}"/>
    <cellStyle name="20% - uthevingsfarge 6 35 2 4" xfId="39921" xr:uid="{00000000-0005-0000-0000-0000733D0000}"/>
    <cellStyle name="20% - uthevingsfarge 6 35 2 5" xfId="39918" xr:uid="{00000000-0005-0000-0000-0000743D0000}"/>
    <cellStyle name="20% - uthevingsfarge 6 35 2_4 manuell" xfId="54790" xr:uid="{68FF932C-CBC4-423B-AF5A-C0847A1D258D}"/>
    <cellStyle name="20% - uthevingsfarge 6 35 3" xfId="3825" xr:uid="{00000000-0005-0000-0000-0000763D0000}"/>
    <cellStyle name="20% - uthevingsfarge 6 35 4" xfId="39917" xr:uid="{00000000-0005-0000-0000-0000773D0000}"/>
    <cellStyle name="20% - uthevingsfarge 6 35_4 manuell" xfId="54791"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4" xr:uid="{00000000-0005-0000-0000-00007C3D0000}"/>
    <cellStyle name="20% - uthevingsfarge 6 36 2_4 manuell" xfId="54792" xr:uid="{4D71B6C4-1699-4789-AF1C-8BE4C0761F03}"/>
    <cellStyle name="20% - uthevingsfarge 6 36 3" xfId="3829" xr:uid="{00000000-0005-0000-0000-00007E3D0000}"/>
    <cellStyle name="20% - uthevingsfarge 6 36 4" xfId="44905" xr:uid="{00000000-0005-0000-0000-00007F3D0000}"/>
    <cellStyle name="20% - uthevingsfarge 6 36_4 manuell" xfId="54793"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6" xr:uid="{00000000-0005-0000-0000-0000843D0000}"/>
    <cellStyle name="20% - uthevingsfarge 6 37 2_4 manuell" xfId="54794" xr:uid="{B06DF1C1-A8E4-43C6-AD5D-678A66DFC9B7}"/>
    <cellStyle name="20% - uthevingsfarge 6 37 3" xfId="3833" xr:uid="{00000000-0005-0000-0000-0000863D0000}"/>
    <cellStyle name="20% - uthevingsfarge 6 37 4" xfId="44907" xr:uid="{00000000-0005-0000-0000-0000873D0000}"/>
    <cellStyle name="20% - uthevingsfarge 6 37_4 manuell" xfId="54795"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8" xr:uid="{00000000-0005-0000-0000-00008C3D0000}"/>
    <cellStyle name="20% - uthevingsfarge 6 38 2_4 manuell" xfId="54796" xr:uid="{A4532F0B-1E75-454F-B697-2189B33ED24E}"/>
    <cellStyle name="20% - uthevingsfarge 6 38 3" xfId="3837" xr:uid="{00000000-0005-0000-0000-00008E3D0000}"/>
    <cellStyle name="20% - uthevingsfarge 6 38 4" xfId="44909" xr:uid="{00000000-0005-0000-0000-00008F3D0000}"/>
    <cellStyle name="20% - uthevingsfarge 6 38_4 manuell" xfId="54797"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10" xr:uid="{00000000-0005-0000-0000-0000943D0000}"/>
    <cellStyle name="20% - uthevingsfarge 6 39 2_4 manuell" xfId="54798" xr:uid="{43EA7DEE-3D8D-4FB3-9939-EA22400DF187}"/>
    <cellStyle name="20% - uthevingsfarge 6 39 3" xfId="3841" xr:uid="{00000000-0005-0000-0000-0000963D0000}"/>
    <cellStyle name="20% - uthevingsfarge 6 39 4" xfId="44911" xr:uid="{00000000-0005-0000-0000-0000973D0000}"/>
    <cellStyle name="20% - uthevingsfarge 6 39_4 manuell" xfId="54799" xr:uid="{32B4819D-F743-4E39-B848-107A63294925}"/>
    <cellStyle name="20% - uthevingsfarge 6 4" xfId="3842" xr:uid="{00000000-0005-0000-0000-0000993D0000}"/>
    <cellStyle name="20% - uthevingsfarge 6 4 10" xfId="44912"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3" xr:uid="{00000000-0005-0000-0000-00009E3D0000}"/>
    <cellStyle name="20% - uthevingsfarge 6 4 2 2 3" xfId="44914" xr:uid="{00000000-0005-0000-0000-00009F3D0000}"/>
    <cellStyle name="20% - uthevingsfarge 6 4 2 2_3. Chng in credit spreads" xfId="44915" xr:uid="{00000000-0005-0000-0000-0000A03D0000}"/>
    <cellStyle name="20% - uthevingsfarge 6 4 2 3" xfId="15289" xr:uid="{00000000-0005-0000-0000-0000A13D0000}"/>
    <cellStyle name="20% - uthevingsfarge 6 4 2 3 2" xfId="44916" xr:uid="{00000000-0005-0000-0000-0000A23D0000}"/>
    <cellStyle name="20% - uthevingsfarge 6 4 2 3 2 2" xfId="44917" xr:uid="{00000000-0005-0000-0000-0000A33D0000}"/>
    <cellStyle name="20% - uthevingsfarge 6 4 2 3 3" xfId="44918" xr:uid="{00000000-0005-0000-0000-0000A43D0000}"/>
    <cellStyle name="20% - uthevingsfarge 6 4 2 3_3. Chng in credit spreads" xfId="44919" xr:uid="{00000000-0005-0000-0000-0000A53D0000}"/>
    <cellStyle name="20% - uthevingsfarge 6 4 2 4" xfId="44920" xr:uid="{00000000-0005-0000-0000-0000A63D0000}"/>
    <cellStyle name="20% - uthevingsfarge 6 4 2 4 2" xfId="44921" xr:uid="{00000000-0005-0000-0000-0000A73D0000}"/>
    <cellStyle name="20% - uthevingsfarge 6 4 2 5" xfId="44922" xr:uid="{00000000-0005-0000-0000-0000A83D0000}"/>
    <cellStyle name="20% - uthevingsfarge 6 4 2 6" xfId="44923" xr:uid="{00000000-0005-0000-0000-0000A93D0000}"/>
    <cellStyle name="20% - uthevingsfarge 6 4 2 7" xfId="44924" xr:uid="{00000000-0005-0000-0000-0000AA3D0000}"/>
    <cellStyle name="20% - uthevingsfarge 6 4 2 8" xfId="44925" xr:uid="{00000000-0005-0000-0000-0000AB3D0000}"/>
    <cellStyle name="20% - uthevingsfarge 6 4 2_3. Chng in credit spreads" xfId="44926" xr:uid="{00000000-0005-0000-0000-0000AC3D0000}"/>
    <cellStyle name="20% - uthevingsfarge 6 4 3" xfId="3845" xr:uid="{00000000-0005-0000-0000-0000AD3D0000}"/>
    <cellStyle name="20% - uthevingsfarge 6 4 3 2" xfId="15290" xr:uid="{00000000-0005-0000-0000-0000AE3D0000}"/>
    <cellStyle name="20% - uthevingsfarge 6 4 3 2 2" xfId="44927" xr:uid="{00000000-0005-0000-0000-0000AF3D0000}"/>
    <cellStyle name="20% - uthevingsfarge 6 4 3 3" xfId="15291" xr:uid="{00000000-0005-0000-0000-0000B03D0000}"/>
    <cellStyle name="20% - uthevingsfarge 6 4 3 4" xfId="44928" xr:uid="{00000000-0005-0000-0000-0000B13D0000}"/>
    <cellStyle name="20% - uthevingsfarge 6 4 3 5" xfId="44929" xr:uid="{00000000-0005-0000-0000-0000B23D0000}"/>
    <cellStyle name="20% - uthevingsfarge 6 4 3 6" xfId="44930" xr:uid="{00000000-0005-0000-0000-0000B33D0000}"/>
    <cellStyle name="20% - uthevingsfarge 6 4 3_3. Chng in credit spreads" xfId="44931" xr:uid="{00000000-0005-0000-0000-0000B43D0000}"/>
    <cellStyle name="20% - uthevingsfarge 6 4 4" xfId="15292" xr:uid="{00000000-0005-0000-0000-0000B53D0000}"/>
    <cellStyle name="20% - uthevingsfarge 6 4 4 2" xfId="15293" xr:uid="{00000000-0005-0000-0000-0000B63D0000}"/>
    <cellStyle name="20% - uthevingsfarge 6 4 4 2 2" xfId="44932" xr:uid="{00000000-0005-0000-0000-0000B73D0000}"/>
    <cellStyle name="20% - uthevingsfarge 6 4 4 3" xfId="15294" xr:uid="{00000000-0005-0000-0000-0000B83D0000}"/>
    <cellStyle name="20% - uthevingsfarge 6 4 4 4" xfId="44933" xr:uid="{00000000-0005-0000-0000-0000B93D0000}"/>
    <cellStyle name="20% - uthevingsfarge 6 4 4 5" xfId="44934" xr:uid="{00000000-0005-0000-0000-0000BA3D0000}"/>
    <cellStyle name="20% - uthevingsfarge 6 4 4 6" xfId="44935" xr:uid="{00000000-0005-0000-0000-0000BB3D0000}"/>
    <cellStyle name="20% - uthevingsfarge 6 4 4_3. Chng in credit spreads" xfId="44936"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7" xr:uid="{00000000-0005-0000-0000-0000C03D0000}"/>
    <cellStyle name="20% - uthevingsfarge 6 4 5 5" xfId="44938" xr:uid="{00000000-0005-0000-0000-0000C13D0000}"/>
    <cellStyle name="20% - uthevingsfarge 6 4 5 6" xfId="44939"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2" xr:uid="{00000000-0005-0000-0000-0000C83D0000}"/>
    <cellStyle name="20% - uthevingsfarge 6 4 9" xfId="44940" xr:uid="{00000000-0005-0000-0000-0000C93D0000}"/>
    <cellStyle name="20% - uthevingsfarge 6 4_3. Chng in credit spreads" xfId="44941"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2" xr:uid="{00000000-0005-0000-0000-0000CE3D0000}"/>
    <cellStyle name="20% - uthevingsfarge 6 40 2_4 manuell" xfId="54800" xr:uid="{EAE52264-CB43-4708-9E9F-CBC91AB57889}"/>
    <cellStyle name="20% - uthevingsfarge 6 40 3" xfId="3849" xr:uid="{00000000-0005-0000-0000-0000D03D0000}"/>
    <cellStyle name="20% - uthevingsfarge 6 40 4" xfId="44943" xr:uid="{00000000-0005-0000-0000-0000D13D0000}"/>
    <cellStyle name="20% - uthevingsfarge 6 40_4 manuell" xfId="54801"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4" xr:uid="{00000000-0005-0000-0000-0000D63D0000}"/>
    <cellStyle name="20% - uthevingsfarge 6 41 2_4 manuell" xfId="54802" xr:uid="{E3156995-E4A9-418B-800C-E75FAB653260}"/>
    <cellStyle name="20% - uthevingsfarge 6 41 3" xfId="3853" xr:uid="{00000000-0005-0000-0000-0000D83D0000}"/>
    <cellStyle name="20% - uthevingsfarge 6 41 4" xfId="44945" xr:uid="{00000000-0005-0000-0000-0000D93D0000}"/>
    <cellStyle name="20% - uthevingsfarge 6 41_4 manuell" xfId="54803"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6" xr:uid="{00000000-0005-0000-0000-0000DE3D0000}"/>
    <cellStyle name="20% - uthevingsfarge 6 42 2_4 manuell" xfId="54804" xr:uid="{98E3C4DC-94CD-4113-AB8A-BAB695C6B7FF}"/>
    <cellStyle name="20% - uthevingsfarge 6 42 3" xfId="3857" xr:uid="{00000000-0005-0000-0000-0000E03D0000}"/>
    <cellStyle name="20% - uthevingsfarge 6 42 4" xfId="44947" xr:uid="{00000000-0005-0000-0000-0000E13D0000}"/>
    <cellStyle name="20% - uthevingsfarge 6 42_4 manuell" xfId="54805"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8" xr:uid="{00000000-0005-0000-0000-0000E63D0000}"/>
    <cellStyle name="20% - uthevingsfarge 6 43 2_4 manuell" xfId="54806" xr:uid="{DBB5F4F2-616C-4DC7-B38E-97C03CE8DF1B}"/>
    <cellStyle name="20% - uthevingsfarge 6 43 3" xfId="3861" xr:uid="{00000000-0005-0000-0000-0000E83D0000}"/>
    <cellStyle name="20% - uthevingsfarge 6 43 4" xfId="44949" xr:uid="{00000000-0005-0000-0000-0000E93D0000}"/>
    <cellStyle name="20% - uthevingsfarge 6 43_4 manuell" xfId="54807"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50" xr:uid="{00000000-0005-0000-0000-0000EE3D0000}"/>
    <cellStyle name="20% - uthevingsfarge 6 44 2_4 manuell" xfId="54808" xr:uid="{5F5C2655-7B64-4686-BC27-1B91B91923D6}"/>
    <cellStyle name="20% - uthevingsfarge 6 44 3" xfId="3865" xr:uid="{00000000-0005-0000-0000-0000F03D0000}"/>
    <cellStyle name="20% - uthevingsfarge 6 44 4" xfId="44951" xr:uid="{00000000-0005-0000-0000-0000F13D0000}"/>
    <cellStyle name="20% - uthevingsfarge 6 44_4 manuell" xfId="54809"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2" xr:uid="{00000000-0005-0000-0000-0000F63D0000}"/>
    <cellStyle name="20% - uthevingsfarge 6 45 2_4 manuell" xfId="54810" xr:uid="{968A10E2-E3D6-4592-B45B-5B6736671FA9}"/>
    <cellStyle name="20% - uthevingsfarge 6 45 3" xfId="3869" xr:uid="{00000000-0005-0000-0000-0000F83D0000}"/>
    <cellStyle name="20% - uthevingsfarge 6 45 4" xfId="44953" xr:uid="{00000000-0005-0000-0000-0000F93D0000}"/>
    <cellStyle name="20% - uthevingsfarge 6 45_4 manuell" xfId="54811"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4" xr:uid="{00000000-0005-0000-0000-0000FE3D0000}"/>
    <cellStyle name="20% - uthevingsfarge 6 46 2_4 manuell" xfId="54812" xr:uid="{0BE5513F-340D-4DB9-AF5F-4A7B5C957A60}"/>
    <cellStyle name="20% - uthevingsfarge 6 46 3" xfId="3873" xr:uid="{00000000-0005-0000-0000-0000003E0000}"/>
    <cellStyle name="20% - uthevingsfarge 6 46 4" xfId="44955" xr:uid="{00000000-0005-0000-0000-0000013E0000}"/>
    <cellStyle name="20% - uthevingsfarge 6 46_4 manuell" xfId="54813"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6" xr:uid="{00000000-0005-0000-0000-0000063E0000}"/>
    <cellStyle name="20% - uthevingsfarge 6 47 2_4 manuell" xfId="54814" xr:uid="{F6440F9E-A207-4292-BADC-1F7C0E9A7425}"/>
    <cellStyle name="20% - uthevingsfarge 6 47 3" xfId="3877" xr:uid="{00000000-0005-0000-0000-0000083E0000}"/>
    <cellStyle name="20% - uthevingsfarge 6 47 4" xfId="44957" xr:uid="{00000000-0005-0000-0000-0000093E0000}"/>
    <cellStyle name="20% - uthevingsfarge 6 47_4 manuell" xfId="54815"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8" xr:uid="{00000000-0005-0000-0000-00000E3E0000}"/>
    <cellStyle name="20% - uthevingsfarge 6 48 2_4 manuell" xfId="54816" xr:uid="{D4326921-ED8E-4A17-9752-B88BD8843187}"/>
    <cellStyle name="20% - uthevingsfarge 6 48 3" xfId="3881" xr:uid="{00000000-0005-0000-0000-0000103E0000}"/>
    <cellStyle name="20% - uthevingsfarge 6 48 4" xfId="44959" xr:uid="{00000000-0005-0000-0000-0000113E0000}"/>
    <cellStyle name="20% - uthevingsfarge 6 48_4 manuell" xfId="54817"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60" xr:uid="{00000000-0005-0000-0000-0000163E0000}"/>
    <cellStyle name="20% - uthevingsfarge 6 49 2_4 manuell" xfId="54818" xr:uid="{7481C151-08D0-4316-A7B1-A91654A05823}"/>
    <cellStyle name="20% - uthevingsfarge 6 49 3" xfId="3885" xr:uid="{00000000-0005-0000-0000-0000183E0000}"/>
    <cellStyle name="20% - uthevingsfarge 6 49 4" xfId="44961" xr:uid="{00000000-0005-0000-0000-0000193E0000}"/>
    <cellStyle name="20% - uthevingsfarge 6 49_4 manuell" xfId="54819"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2" xr:uid="{00000000-0005-0000-0000-00001E3E0000}"/>
    <cellStyle name="20% - uthevingsfarge 6 5 2 2 2 2" xfId="44963" xr:uid="{00000000-0005-0000-0000-00001F3E0000}"/>
    <cellStyle name="20% - uthevingsfarge 6 5 2 2 3" xfId="44964" xr:uid="{00000000-0005-0000-0000-0000203E0000}"/>
    <cellStyle name="20% - uthevingsfarge 6 5 2 2_3. Chng in credit spreads" xfId="44965" xr:uid="{00000000-0005-0000-0000-0000213E0000}"/>
    <cellStyle name="20% - uthevingsfarge 6 5 2 3" xfId="44966" xr:uid="{00000000-0005-0000-0000-0000223E0000}"/>
    <cellStyle name="20% - uthevingsfarge 6 5 2 3 2" xfId="44967" xr:uid="{00000000-0005-0000-0000-0000233E0000}"/>
    <cellStyle name="20% - uthevingsfarge 6 5 2 3 2 2" xfId="44968" xr:uid="{00000000-0005-0000-0000-0000243E0000}"/>
    <cellStyle name="20% - uthevingsfarge 6 5 2 3 3" xfId="44969" xr:uid="{00000000-0005-0000-0000-0000253E0000}"/>
    <cellStyle name="20% - uthevingsfarge 6 5 2 3_3. Chng in credit spreads" xfId="44970" xr:uid="{00000000-0005-0000-0000-0000263E0000}"/>
    <cellStyle name="20% - uthevingsfarge 6 5 2 4" xfId="44971" xr:uid="{00000000-0005-0000-0000-0000273E0000}"/>
    <cellStyle name="20% - uthevingsfarge 6 5 2 4 2" xfId="44972" xr:uid="{00000000-0005-0000-0000-0000283E0000}"/>
    <cellStyle name="20% - uthevingsfarge 6 5 2 5" xfId="44973" xr:uid="{00000000-0005-0000-0000-0000293E0000}"/>
    <cellStyle name="20% - uthevingsfarge 6 5 2_3. Chng in credit spreads" xfId="44974" xr:uid="{00000000-0005-0000-0000-00002A3E0000}"/>
    <cellStyle name="20% - uthevingsfarge 6 5 3" xfId="3889" xr:uid="{00000000-0005-0000-0000-00002B3E0000}"/>
    <cellStyle name="20% - uthevingsfarge 6 5 3 2" xfId="15303" xr:uid="{00000000-0005-0000-0000-00002C3E0000}"/>
    <cellStyle name="20% - uthevingsfarge 6 5 3 2 2" xfId="44975" xr:uid="{00000000-0005-0000-0000-00002D3E0000}"/>
    <cellStyle name="20% - uthevingsfarge 6 5 3 3" xfId="44976" xr:uid="{00000000-0005-0000-0000-00002E3E0000}"/>
    <cellStyle name="20% - uthevingsfarge 6 5 3_3. Chng in credit spreads" xfId="44977" xr:uid="{00000000-0005-0000-0000-00002F3E0000}"/>
    <cellStyle name="20% - uthevingsfarge 6 5 4" xfId="15304" xr:uid="{00000000-0005-0000-0000-0000303E0000}"/>
    <cellStyle name="20% - uthevingsfarge 6 5 4 2" xfId="44978" xr:uid="{00000000-0005-0000-0000-0000313E0000}"/>
    <cellStyle name="20% - uthevingsfarge 6 5 4 2 2" xfId="44979" xr:uid="{00000000-0005-0000-0000-0000323E0000}"/>
    <cellStyle name="20% - uthevingsfarge 6 5 4 3" xfId="44980" xr:uid="{00000000-0005-0000-0000-0000333E0000}"/>
    <cellStyle name="20% - uthevingsfarge 6 5 4_3. Chng in credit spreads" xfId="44981" xr:uid="{00000000-0005-0000-0000-0000343E0000}"/>
    <cellStyle name="20% - uthevingsfarge 6 5 5" xfId="15305" xr:uid="{00000000-0005-0000-0000-0000353E0000}"/>
    <cellStyle name="20% - uthevingsfarge 6 5 5 2" xfId="44982" xr:uid="{00000000-0005-0000-0000-0000363E0000}"/>
    <cellStyle name="20% - uthevingsfarge 6 5 6" xfId="39923" xr:uid="{00000000-0005-0000-0000-0000373E0000}"/>
    <cellStyle name="20% - uthevingsfarge 6 5 7" xfId="44983" xr:uid="{00000000-0005-0000-0000-0000383E0000}"/>
    <cellStyle name="20% - uthevingsfarge 6 5 8" xfId="44984" xr:uid="{00000000-0005-0000-0000-0000393E0000}"/>
    <cellStyle name="20% - uthevingsfarge 6 5 9" xfId="44985" xr:uid="{00000000-0005-0000-0000-00003A3E0000}"/>
    <cellStyle name="20% - uthevingsfarge 6 5_3. Chng in credit spreads" xfId="44986"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7" xr:uid="{00000000-0005-0000-0000-00003F3E0000}"/>
    <cellStyle name="20% - uthevingsfarge 6 50 2_4 manuell" xfId="54820" xr:uid="{332E9343-3718-4697-A456-1DB58C2F6756}"/>
    <cellStyle name="20% - uthevingsfarge 6 50 3" xfId="3893" xr:uid="{00000000-0005-0000-0000-0000413E0000}"/>
    <cellStyle name="20% - uthevingsfarge 6 50 4" xfId="44988" xr:uid="{00000000-0005-0000-0000-0000423E0000}"/>
    <cellStyle name="20% - uthevingsfarge 6 50_4 manuell" xfId="54821"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89" xr:uid="{00000000-0005-0000-0000-0000473E0000}"/>
    <cellStyle name="20% - uthevingsfarge 6 51 2_4 manuell" xfId="54822" xr:uid="{EBFC5E37-C4BF-4259-AB04-CB458747A136}"/>
    <cellStyle name="20% - uthevingsfarge 6 51 3" xfId="3897" xr:uid="{00000000-0005-0000-0000-0000493E0000}"/>
    <cellStyle name="20% - uthevingsfarge 6 51 4" xfId="44990" xr:uid="{00000000-0005-0000-0000-00004A3E0000}"/>
    <cellStyle name="20% - uthevingsfarge 6 51_4 manuell" xfId="54823"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1" xr:uid="{00000000-0005-0000-0000-00004F3E0000}"/>
    <cellStyle name="20% - uthevingsfarge 6 52 2_4 manuell" xfId="54824" xr:uid="{6EFD042B-3DDD-4A77-8773-401FFDF09CE6}"/>
    <cellStyle name="20% - uthevingsfarge 6 52 3" xfId="3901" xr:uid="{00000000-0005-0000-0000-0000513E0000}"/>
    <cellStyle name="20% - uthevingsfarge 6 52 4" xfId="44992" xr:uid="{00000000-0005-0000-0000-0000523E0000}"/>
    <cellStyle name="20% - uthevingsfarge 6 52_4 manuell" xfId="54825"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3" xr:uid="{00000000-0005-0000-0000-0000573E0000}"/>
    <cellStyle name="20% - uthevingsfarge 6 53 2_4 manuell" xfId="54826" xr:uid="{C24530A2-FFB0-4C28-87E7-FF3555AC7CC9}"/>
    <cellStyle name="20% - uthevingsfarge 6 53 3" xfId="3905" xr:uid="{00000000-0005-0000-0000-0000593E0000}"/>
    <cellStyle name="20% - uthevingsfarge 6 53 4" xfId="44994" xr:uid="{00000000-0005-0000-0000-00005A3E0000}"/>
    <cellStyle name="20% - uthevingsfarge 6 53_4 manuell" xfId="54827"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5" xr:uid="{00000000-0005-0000-0000-00005F3E0000}"/>
    <cellStyle name="20% - uthevingsfarge 6 54 2_4 manuell" xfId="54828" xr:uid="{F9570E80-E463-45AB-88AA-7928B237725F}"/>
    <cellStyle name="20% - uthevingsfarge 6 54 3" xfId="3909" xr:uid="{00000000-0005-0000-0000-0000613E0000}"/>
    <cellStyle name="20% - uthevingsfarge 6 54 4" xfId="44996" xr:uid="{00000000-0005-0000-0000-0000623E0000}"/>
    <cellStyle name="20% - uthevingsfarge 6 54_4 manuell" xfId="54829"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7" xr:uid="{00000000-0005-0000-0000-0000673E0000}"/>
    <cellStyle name="20% - uthevingsfarge 6 55 2_4 manuell" xfId="54830" xr:uid="{BF03DB68-FC4F-4214-98F0-A76E680B6EBD}"/>
    <cellStyle name="20% - uthevingsfarge 6 55 3" xfId="3913" xr:uid="{00000000-0005-0000-0000-0000693E0000}"/>
    <cellStyle name="20% - uthevingsfarge 6 55 4" xfId="44998" xr:uid="{00000000-0005-0000-0000-00006A3E0000}"/>
    <cellStyle name="20% - uthevingsfarge 6 55_4 manuell" xfId="54831"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99" xr:uid="{00000000-0005-0000-0000-00006F3E0000}"/>
    <cellStyle name="20% - uthevingsfarge 6 56 2_4 manuell" xfId="54832" xr:uid="{86106EE8-396E-45CE-BCF1-BB4296CFECF2}"/>
    <cellStyle name="20% - uthevingsfarge 6 56 3" xfId="3917" xr:uid="{00000000-0005-0000-0000-0000713E0000}"/>
    <cellStyle name="20% - uthevingsfarge 6 56 4" xfId="45000" xr:uid="{00000000-0005-0000-0000-0000723E0000}"/>
    <cellStyle name="20% - uthevingsfarge 6 56_4 manuell" xfId="54833"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1" xr:uid="{00000000-0005-0000-0000-0000773E0000}"/>
    <cellStyle name="20% - uthevingsfarge 6 57 2_4 manuell" xfId="54834" xr:uid="{CAC50D1F-2DE9-476D-A4F0-ED298B4501E7}"/>
    <cellStyle name="20% - uthevingsfarge 6 57 3" xfId="3921" xr:uid="{00000000-0005-0000-0000-0000793E0000}"/>
    <cellStyle name="20% - uthevingsfarge 6 57 4" xfId="45002" xr:uid="{00000000-0005-0000-0000-00007A3E0000}"/>
    <cellStyle name="20% - uthevingsfarge 6 57_4 manuell" xfId="54835"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3" xr:uid="{00000000-0005-0000-0000-00007F3E0000}"/>
    <cellStyle name="20% - uthevingsfarge 6 58 2_4 manuell" xfId="54836" xr:uid="{78C189D8-D17D-47CA-A01D-FE4D20061082}"/>
    <cellStyle name="20% - uthevingsfarge 6 58 3" xfId="3925" xr:uid="{00000000-0005-0000-0000-0000813E0000}"/>
    <cellStyle name="20% - uthevingsfarge 6 58 4" xfId="45004" xr:uid="{00000000-0005-0000-0000-0000823E0000}"/>
    <cellStyle name="20% - uthevingsfarge 6 58_4 manuell" xfId="54837"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5" xr:uid="{00000000-0005-0000-0000-0000873E0000}"/>
    <cellStyle name="20% - uthevingsfarge 6 59 2_4 manuell" xfId="54838" xr:uid="{5DB69921-B994-4690-9264-4E45A200F3ED}"/>
    <cellStyle name="20% - uthevingsfarge 6 59 3" xfId="3929" xr:uid="{00000000-0005-0000-0000-0000893E0000}"/>
    <cellStyle name="20% - uthevingsfarge 6 59 4" xfId="45006" xr:uid="{00000000-0005-0000-0000-00008A3E0000}"/>
    <cellStyle name="20% - uthevingsfarge 6 59_4 manuell" xfId="54839"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7" xr:uid="{00000000-0005-0000-0000-00008F3E0000}"/>
    <cellStyle name="20% - uthevingsfarge 6 6 2 2_CC1" xfId="54840" xr:uid="{8E0863CC-221E-42A2-AD5C-879E4EC4DCAD}"/>
    <cellStyle name="20% - uthevingsfarge 6 6 2 3" xfId="45008" xr:uid="{00000000-0005-0000-0000-0000903E0000}"/>
    <cellStyle name="20% - uthevingsfarge 6 6 2 4" xfId="45009" xr:uid="{00000000-0005-0000-0000-0000913E0000}"/>
    <cellStyle name="20% - uthevingsfarge 6 6 2_3. Chng in credit spreads" xfId="45010" xr:uid="{00000000-0005-0000-0000-0000923E0000}"/>
    <cellStyle name="20% - uthevingsfarge 6 6 3" xfId="3933" xr:uid="{00000000-0005-0000-0000-0000933E0000}"/>
    <cellStyle name="20% - uthevingsfarge 6 6 3 2" xfId="15306" xr:uid="{00000000-0005-0000-0000-0000943E0000}"/>
    <cellStyle name="20% - uthevingsfarge 6 6 3 2 2" xfId="45011" xr:uid="{00000000-0005-0000-0000-0000953E0000}"/>
    <cellStyle name="20% - uthevingsfarge 6 6 3 3" xfId="45012" xr:uid="{00000000-0005-0000-0000-0000963E0000}"/>
    <cellStyle name="20% - uthevingsfarge 6 6 3_3. Chng in credit spreads" xfId="45013" xr:uid="{00000000-0005-0000-0000-0000973E0000}"/>
    <cellStyle name="20% - uthevingsfarge 6 6 4" xfId="15307" xr:uid="{00000000-0005-0000-0000-0000983E0000}"/>
    <cellStyle name="20% - uthevingsfarge 6 6 4 2" xfId="45014" xr:uid="{00000000-0005-0000-0000-0000993E0000}"/>
    <cellStyle name="20% - uthevingsfarge 6 6 5" xfId="15308" xr:uid="{00000000-0005-0000-0000-00009A3E0000}"/>
    <cellStyle name="20% - uthevingsfarge 6 6 6" xfId="39924" xr:uid="{00000000-0005-0000-0000-00009B3E0000}"/>
    <cellStyle name="20% - uthevingsfarge 6 6 7" xfId="45015" xr:uid="{00000000-0005-0000-0000-00009C3E0000}"/>
    <cellStyle name="20% - uthevingsfarge 6 6 8" xfId="45016" xr:uid="{00000000-0005-0000-0000-00009D3E0000}"/>
    <cellStyle name="20% - uthevingsfarge 6 6 9" xfId="45017" xr:uid="{00000000-0005-0000-0000-00009E3E0000}"/>
    <cellStyle name="20% - uthevingsfarge 6 6_3. Chng in credit spreads" xfId="45018" xr:uid="{00000000-0005-0000-0000-00009F3E0000}"/>
    <cellStyle name="20% - uthevingsfarge 6 60" xfId="15309" xr:uid="{00000000-0005-0000-0000-0000A03E0000}"/>
    <cellStyle name="20% - uthevingsfarge 6 60 2" xfId="15310" xr:uid="{00000000-0005-0000-0000-0000A13E0000}"/>
    <cellStyle name="20% - uthevingsfarge 6 60 2 2" xfId="36612" xr:uid="{00000000-0005-0000-0000-0000A23E0000}"/>
    <cellStyle name="20% - uthevingsfarge 6 60 3" xfId="15311" xr:uid="{00000000-0005-0000-0000-0000A33E0000}"/>
    <cellStyle name="20% - uthevingsfarge 6 60 4" xfId="36376"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3" xr:uid="{00000000-0005-0000-0000-0000A83E0000}"/>
    <cellStyle name="20% - uthevingsfarge 6 61 3" xfId="15315" xr:uid="{00000000-0005-0000-0000-0000A93E0000}"/>
    <cellStyle name="20% - uthevingsfarge 6 61 4" xfId="36402"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2" xr:uid="{00000000-0005-0000-0000-0000AE3E0000}"/>
    <cellStyle name="20% - uthevingsfarge 6 62 3" xfId="36306" xr:uid="{00000000-0005-0000-0000-0000AF3E0000}"/>
    <cellStyle name="20% - uthevingsfarge 6 62_AVA DVA EL" xfId="15319" xr:uid="{00000000-0005-0000-0000-0000B03E0000}"/>
    <cellStyle name="20% - uthevingsfarge 6 63" xfId="15320" xr:uid="{00000000-0005-0000-0000-0000B13E0000}"/>
    <cellStyle name="20% - uthevingsfarge 6 63 2" xfId="36586" xr:uid="{00000000-0005-0000-0000-0000B23E0000}"/>
    <cellStyle name="20% - uthevingsfarge 6 64" xfId="15321" xr:uid="{00000000-0005-0000-0000-0000B33E0000}"/>
    <cellStyle name="20% - uthevingsfarge 6 64 2" xfId="36665" xr:uid="{00000000-0005-0000-0000-0000B43E0000}"/>
    <cellStyle name="20% - uthevingsfarge 6 65" xfId="15322" xr:uid="{00000000-0005-0000-0000-0000B53E0000}"/>
    <cellStyle name="20% - uthevingsfarge 6 65 2" xfId="36556" xr:uid="{00000000-0005-0000-0000-0000B63E0000}"/>
    <cellStyle name="20% - uthevingsfarge 6 66" xfId="15323" xr:uid="{00000000-0005-0000-0000-0000B73E0000}"/>
    <cellStyle name="20% - uthevingsfarge 6 66 2" xfId="36651" xr:uid="{00000000-0005-0000-0000-0000B83E0000}"/>
    <cellStyle name="20% - uthevingsfarge 6 67" xfId="36642" xr:uid="{00000000-0005-0000-0000-0000B93E0000}"/>
    <cellStyle name="20% - uthevingsfarge 6 68" xfId="45019" xr:uid="{00000000-0005-0000-0000-0000BA3E0000}"/>
    <cellStyle name="20% - uthevingsfarge 6 69" xfId="45020"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1" xr:uid="{00000000-0005-0000-0000-0000BF3E0000}"/>
    <cellStyle name="20% - uthevingsfarge 6 7 2 4" xfId="45022" xr:uid="{00000000-0005-0000-0000-0000C03E0000}"/>
    <cellStyle name="20% - uthevingsfarge 6 7 2_4 manuell" xfId="54841"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3" xr:uid="{00000000-0005-0000-0000-0000C73E0000}"/>
    <cellStyle name="20% - uthevingsfarge 6 7 7" xfId="45024" xr:uid="{00000000-0005-0000-0000-0000C83E0000}"/>
    <cellStyle name="20% - uthevingsfarge 6 7 8" xfId="45025" xr:uid="{00000000-0005-0000-0000-0000C93E0000}"/>
    <cellStyle name="20% - uthevingsfarge 6 7_3. Chng in credit spreads" xfId="45026" xr:uid="{00000000-0005-0000-0000-0000CA3E0000}"/>
    <cellStyle name="20% - uthevingsfarge 6 70" xfId="45027" xr:uid="{00000000-0005-0000-0000-0000CB3E0000}"/>
    <cellStyle name="20% - uthevingsfarge 6 71" xfId="45028" xr:uid="{00000000-0005-0000-0000-0000CC3E0000}"/>
    <cellStyle name="20% - uthevingsfarge 6 72" xfId="45029" xr:uid="{00000000-0005-0000-0000-0000CD3E0000}"/>
    <cellStyle name="20% - uthevingsfarge 6 73" xfId="45030" xr:uid="{00000000-0005-0000-0000-0000CE3E0000}"/>
    <cellStyle name="20% - uthevingsfarge 6 74" xfId="45031"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2" xr:uid="{00000000-0005-0000-0000-0000D33E0000}"/>
    <cellStyle name="20% - uthevingsfarge 6 8 2 4" xfId="45033" xr:uid="{00000000-0005-0000-0000-0000D43E0000}"/>
    <cellStyle name="20% - uthevingsfarge 6 8 2_4 manuell" xfId="54842" xr:uid="{D3AC830B-7414-4739-8C05-F90BB44C1A80}"/>
    <cellStyle name="20% - uthevingsfarge 6 8 3" xfId="3941" xr:uid="{00000000-0005-0000-0000-0000D63E0000}"/>
    <cellStyle name="20% - uthevingsfarge 6 8 4" xfId="45034" xr:uid="{00000000-0005-0000-0000-0000D73E0000}"/>
    <cellStyle name="20% - uthevingsfarge 6 8 5" xfId="45035" xr:uid="{00000000-0005-0000-0000-0000D83E0000}"/>
    <cellStyle name="20% - uthevingsfarge 6 8_3. Chng in credit spreads" xfId="45036"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7" xr:uid="{00000000-0005-0000-0000-0000DD3E0000}"/>
    <cellStyle name="20% - uthevingsfarge 6 9 2_4 manuell" xfId="54843" xr:uid="{8AC9690A-AAB9-4243-82C9-CBF560816F4A}"/>
    <cellStyle name="20% - uthevingsfarge 6 9 3" xfId="3945" xr:uid="{00000000-0005-0000-0000-0000DF3E0000}"/>
    <cellStyle name="20% - uthevingsfarge 6 9 4" xfId="45038" xr:uid="{00000000-0005-0000-0000-0000E03E0000}"/>
    <cellStyle name="20% - uthevingsfarge 6 9 5" xfId="45039" xr:uid="{00000000-0005-0000-0000-0000E13E0000}"/>
    <cellStyle name="20% - uthevingsfarge 6 9_4 manuell" xfId="54844" xr:uid="{07655AEF-7CDB-4D5B-9DAD-86ABB02A33DC}"/>
    <cellStyle name="20% - uthevingsfarge 6_4 manuell" xfId="54845"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40" xr:uid="{00000000-0005-0000-0000-00001E3F0000}"/>
    <cellStyle name="40% - 1. jelölőszín 2 2_4 manuell" xfId="54846" xr:uid="{D420C193-080D-4DE4-9CB5-4CD5BFCABEBC}"/>
    <cellStyle name="40% - 1. jelölőszín 2 3" xfId="3951" xr:uid="{00000000-0005-0000-0000-0000203F0000}"/>
    <cellStyle name="40% - 1. jelölőszín 2 3 2" xfId="15379" xr:uid="{00000000-0005-0000-0000-0000213F0000}"/>
    <cellStyle name="40% - 1. jelölőszín 2 3 3" xfId="45041" xr:uid="{00000000-0005-0000-0000-0000223F0000}"/>
    <cellStyle name="40% - 1. jelölőszín 2 3_4 manuell" xfId="54847" xr:uid="{1D94126D-FC58-4BC7-AA23-40C697CEE1BF}"/>
    <cellStyle name="40% - 1. jelölőszín 2 4" xfId="15380" xr:uid="{00000000-0005-0000-0000-0000243F0000}"/>
    <cellStyle name="40% - 1. jelölőszín 2 5" xfId="45042" xr:uid="{00000000-0005-0000-0000-0000253F0000}"/>
    <cellStyle name="40% - 1. jelölőszín 2_4 manuell" xfId="54848" xr:uid="{51E5BFAB-02E4-4906-AD41-1F52EC7BE09E}"/>
    <cellStyle name="40% - 1. jelölőszín 3" xfId="3952" xr:uid="{00000000-0005-0000-0000-0000273F0000}"/>
    <cellStyle name="40% - 1. jelölőszín 3 2" xfId="15381" xr:uid="{00000000-0005-0000-0000-0000283F0000}"/>
    <cellStyle name="40% - 1. jelölőszín 3 3" xfId="45043" xr:uid="{00000000-0005-0000-0000-0000293F0000}"/>
    <cellStyle name="40% - 1. jelölőszín 3_4 manuell" xfId="54849" xr:uid="{D45C983C-A95D-43CA-BCDE-D6BCA5487875}"/>
    <cellStyle name="40% - 1. jelölőszín 4" xfId="3953" xr:uid="{00000000-0005-0000-0000-00002B3F0000}"/>
    <cellStyle name="40% - 1. jelölőszín 4 2" xfId="15382" xr:uid="{00000000-0005-0000-0000-00002C3F0000}"/>
    <cellStyle name="40% - 1. jelölőszín 4 3" xfId="45044" xr:uid="{00000000-0005-0000-0000-00002D3F0000}"/>
    <cellStyle name="40% - 1. jelölőszín 4_4 manuell" xfId="54850" xr:uid="{9F2E4234-894D-4EE9-A7CE-BAE76087A0A4}"/>
    <cellStyle name="40% - 1. jelölőszín 5" xfId="15383" xr:uid="{00000000-0005-0000-0000-00002F3F0000}"/>
    <cellStyle name="40% - 1. jelölőszín 6" xfId="45045"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6" xr:uid="{00000000-0005-0000-0000-0000363F0000}"/>
    <cellStyle name="40% - 2. jelölőszín 2 2_4 manuell" xfId="54851" xr:uid="{503995A0-303A-499D-9126-7D42DDC1AD3E}"/>
    <cellStyle name="40% - 2. jelölőszín 2 3" xfId="3958" xr:uid="{00000000-0005-0000-0000-0000383F0000}"/>
    <cellStyle name="40% - 2. jelölőszín 2 3 2" xfId="15385" xr:uid="{00000000-0005-0000-0000-0000393F0000}"/>
    <cellStyle name="40% - 2. jelölőszín 2 3 3" xfId="45047" xr:uid="{00000000-0005-0000-0000-00003A3F0000}"/>
    <cellStyle name="40% - 2. jelölőszín 2 3_4 manuell" xfId="54852" xr:uid="{FD6EE167-9099-4D89-B0BE-BC3712BD3566}"/>
    <cellStyle name="40% - 2. jelölőszín 2 4" xfId="15386" xr:uid="{00000000-0005-0000-0000-00003C3F0000}"/>
    <cellStyle name="40% - 2. jelölőszín 2 5" xfId="45048" xr:uid="{00000000-0005-0000-0000-00003D3F0000}"/>
    <cellStyle name="40% - 2. jelölőszín 2_4 manuell" xfId="54853" xr:uid="{2D2B6F29-A294-4B3E-8409-2C80F51F1AA2}"/>
    <cellStyle name="40% - 2. jelölőszín 3" xfId="3959" xr:uid="{00000000-0005-0000-0000-00003F3F0000}"/>
    <cellStyle name="40% - 2. jelölőszín 3 2" xfId="15387" xr:uid="{00000000-0005-0000-0000-0000403F0000}"/>
    <cellStyle name="40% - 2. jelölőszín 3 3" xfId="45049" xr:uid="{00000000-0005-0000-0000-0000413F0000}"/>
    <cellStyle name="40% - 2. jelölőszín 3_4 manuell" xfId="54854" xr:uid="{5C775092-798E-4958-A067-73C41C4720E9}"/>
    <cellStyle name="40% - 2. jelölőszín 4" xfId="3960" xr:uid="{00000000-0005-0000-0000-0000433F0000}"/>
    <cellStyle name="40% - 2. jelölőszín 4 2" xfId="15388" xr:uid="{00000000-0005-0000-0000-0000443F0000}"/>
    <cellStyle name="40% - 2. jelölőszín 4 3" xfId="45050" xr:uid="{00000000-0005-0000-0000-0000453F0000}"/>
    <cellStyle name="40% - 2. jelölőszín 4_4 manuell" xfId="54855" xr:uid="{59B7650F-72EE-4EC0-8F70-74605B314886}"/>
    <cellStyle name="40% - 2. jelölőszín 5" xfId="15389" xr:uid="{00000000-0005-0000-0000-0000473F0000}"/>
    <cellStyle name="40% - 2. jelölőszín 6" xfId="45051"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2" xr:uid="{00000000-0005-0000-0000-00004E3F0000}"/>
    <cellStyle name="40% - 3. jelölőszín 2 2_4 manuell" xfId="54856" xr:uid="{DC3150D7-DF6A-452E-B9A0-64BCF2A7DBB4}"/>
    <cellStyle name="40% - 3. jelölőszín 2 3" xfId="3965" xr:uid="{00000000-0005-0000-0000-0000503F0000}"/>
    <cellStyle name="40% - 3. jelölőszín 2 3 2" xfId="15391" xr:uid="{00000000-0005-0000-0000-0000513F0000}"/>
    <cellStyle name="40% - 3. jelölőszín 2 3 3" xfId="45053" xr:uid="{00000000-0005-0000-0000-0000523F0000}"/>
    <cellStyle name="40% - 3. jelölőszín 2 3_4 manuell" xfId="54857" xr:uid="{F95CF898-4070-4465-9403-7CD4CCF72D30}"/>
    <cellStyle name="40% - 3. jelölőszín 2 4" xfId="15392" xr:uid="{00000000-0005-0000-0000-0000543F0000}"/>
    <cellStyle name="40% - 3. jelölőszín 2 5" xfId="45054" xr:uid="{00000000-0005-0000-0000-0000553F0000}"/>
    <cellStyle name="40% - 3. jelölőszín 2_4 manuell" xfId="54858" xr:uid="{A425C8DE-DC8D-43F1-8225-F7CD3D9B69CD}"/>
    <cellStyle name="40% - 3. jelölőszín 3" xfId="3966" xr:uid="{00000000-0005-0000-0000-0000573F0000}"/>
    <cellStyle name="40% - 3. jelölőszín 3 2" xfId="15393" xr:uid="{00000000-0005-0000-0000-0000583F0000}"/>
    <cellStyle name="40% - 3. jelölőszín 3 3" xfId="45055" xr:uid="{00000000-0005-0000-0000-0000593F0000}"/>
    <cellStyle name="40% - 3. jelölőszín 3_4 manuell" xfId="54859" xr:uid="{B2B4D83E-A2E4-4D4B-89D2-FF272ED06C7B}"/>
    <cellStyle name="40% - 3. jelölőszín 4" xfId="3967" xr:uid="{00000000-0005-0000-0000-00005B3F0000}"/>
    <cellStyle name="40% - 3. jelölőszín 4 2" xfId="15394" xr:uid="{00000000-0005-0000-0000-00005C3F0000}"/>
    <cellStyle name="40% - 3. jelölőszín 4 3" xfId="45056" xr:uid="{00000000-0005-0000-0000-00005D3F0000}"/>
    <cellStyle name="40% - 3. jelölőszín 4_4 manuell" xfId="54860" xr:uid="{66150C89-633C-49FA-BB7D-0D2891356EC4}"/>
    <cellStyle name="40% - 3. jelölőszín 5" xfId="15395" xr:uid="{00000000-0005-0000-0000-00005F3F0000}"/>
    <cellStyle name="40% - 3. jelölőszín 6" xfId="45057"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8" xr:uid="{00000000-0005-0000-0000-0000663F0000}"/>
    <cellStyle name="40% - 4. jelölőszín 2 2_4 manuell" xfId="54861" xr:uid="{B9CDDCDE-F6B1-4674-AECB-802931948FF1}"/>
    <cellStyle name="40% - 4. jelölőszín 2 3" xfId="3972" xr:uid="{00000000-0005-0000-0000-0000683F0000}"/>
    <cellStyle name="40% - 4. jelölőszín 2 3 2" xfId="15397" xr:uid="{00000000-0005-0000-0000-0000693F0000}"/>
    <cellStyle name="40% - 4. jelölőszín 2 3 3" xfId="45059" xr:uid="{00000000-0005-0000-0000-00006A3F0000}"/>
    <cellStyle name="40% - 4. jelölőszín 2 3_4 manuell" xfId="54862" xr:uid="{86A9443D-81CA-4461-88B2-029874DE7213}"/>
    <cellStyle name="40% - 4. jelölőszín 2 4" xfId="15398" xr:uid="{00000000-0005-0000-0000-00006C3F0000}"/>
    <cellStyle name="40% - 4. jelölőszín 2 5" xfId="45060" xr:uid="{00000000-0005-0000-0000-00006D3F0000}"/>
    <cellStyle name="40% - 4. jelölőszín 2_4 manuell" xfId="54863" xr:uid="{0B5E8B43-8D30-4BE1-958D-9796D8120DB5}"/>
    <cellStyle name="40% - 4. jelölőszín 3" xfId="3973" xr:uid="{00000000-0005-0000-0000-00006F3F0000}"/>
    <cellStyle name="40% - 4. jelölőszín 3 2" xfId="15399" xr:uid="{00000000-0005-0000-0000-0000703F0000}"/>
    <cellStyle name="40% - 4. jelölőszín 3 3" xfId="45061" xr:uid="{00000000-0005-0000-0000-0000713F0000}"/>
    <cellStyle name="40% - 4. jelölőszín 3_4 manuell" xfId="54864" xr:uid="{E00EAD19-6904-40B2-A5D9-76C50A5D8E16}"/>
    <cellStyle name="40% - 4. jelölőszín 4" xfId="3974" xr:uid="{00000000-0005-0000-0000-0000733F0000}"/>
    <cellStyle name="40% - 4. jelölőszín 4 2" xfId="15400" xr:uid="{00000000-0005-0000-0000-0000743F0000}"/>
    <cellStyle name="40% - 4. jelölőszín 4 3" xfId="45062" xr:uid="{00000000-0005-0000-0000-0000753F0000}"/>
    <cellStyle name="40% - 4. jelölőszín 4_4 manuell" xfId="54865" xr:uid="{F15332DF-9752-45C6-B857-E14116EC419F}"/>
    <cellStyle name="40% - 4. jelölőszín 5" xfId="15401" xr:uid="{00000000-0005-0000-0000-0000773F0000}"/>
    <cellStyle name="40% - 4. jelölőszín 6" xfId="45063"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4" xr:uid="{00000000-0005-0000-0000-00007E3F0000}"/>
    <cellStyle name="40% - 5. jelölőszín 2 2_4 manuell" xfId="54866" xr:uid="{FA882E83-85D5-42F2-91DB-ED82014E2E6C}"/>
    <cellStyle name="40% - 5. jelölőszín 2 3" xfId="3979" xr:uid="{00000000-0005-0000-0000-0000803F0000}"/>
    <cellStyle name="40% - 5. jelölőszín 2 3 2" xfId="15403" xr:uid="{00000000-0005-0000-0000-0000813F0000}"/>
    <cellStyle name="40% - 5. jelölőszín 2 3 3" xfId="45065" xr:uid="{00000000-0005-0000-0000-0000823F0000}"/>
    <cellStyle name="40% - 5. jelölőszín 2 3_4 manuell" xfId="54867" xr:uid="{A2F0F554-E350-447E-A86F-76188DD4E803}"/>
    <cellStyle name="40% - 5. jelölőszín 2 4" xfId="15404" xr:uid="{00000000-0005-0000-0000-0000843F0000}"/>
    <cellStyle name="40% - 5. jelölőszín 2 5" xfId="45066" xr:uid="{00000000-0005-0000-0000-0000853F0000}"/>
    <cellStyle name="40% - 5. jelölőszín 2_4 manuell" xfId="54868" xr:uid="{23AC50A5-568C-4901-AE9D-768E0172C9E0}"/>
    <cellStyle name="40% - 5. jelölőszín 3" xfId="3980" xr:uid="{00000000-0005-0000-0000-0000873F0000}"/>
    <cellStyle name="40% - 5. jelölőszín 3 2" xfId="15405" xr:uid="{00000000-0005-0000-0000-0000883F0000}"/>
    <cellStyle name="40% - 5. jelölőszín 3 3" xfId="45067" xr:uid="{00000000-0005-0000-0000-0000893F0000}"/>
    <cellStyle name="40% - 5. jelölőszín 3_4 manuell" xfId="54869" xr:uid="{4BE3A89B-F432-4F86-A355-15AD8291FBF3}"/>
    <cellStyle name="40% - 5. jelölőszín 4" xfId="3981" xr:uid="{00000000-0005-0000-0000-00008B3F0000}"/>
    <cellStyle name="40% - 5. jelölőszín 4 2" xfId="15406" xr:uid="{00000000-0005-0000-0000-00008C3F0000}"/>
    <cellStyle name="40% - 5. jelölőszín 4 3" xfId="45068" xr:uid="{00000000-0005-0000-0000-00008D3F0000}"/>
    <cellStyle name="40% - 5. jelölőszín 4_4 manuell" xfId="54870" xr:uid="{3C3482A5-0BA2-40FD-803B-41656B07B588}"/>
    <cellStyle name="40% - 5. jelölőszín 5" xfId="15407" xr:uid="{00000000-0005-0000-0000-00008F3F0000}"/>
    <cellStyle name="40% - 5. jelölőszín 6" xfId="45069"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70" xr:uid="{00000000-0005-0000-0000-0000963F0000}"/>
    <cellStyle name="40% - 6. jelölőszín 2 2_4 manuell" xfId="54871" xr:uid="{2DE9936D-3E11-4844-A333-68C1E8E7D8C5}"/>
    <cellStyle name="40% - 6. jelölőszín 2 3" xfId="3986" xr:uid="{00000000-0005-0000-0000-0000983F0000}"/>
    <cellStyle name="40% - 6. jelölőszín 2 3 2" xfId="15409" xr:uid="{00000000-0005-0000-0000-0000993F0000}"/>
    <cellStyle name="40% - 6. jelölőszín 2 3 3" xfId="45071" xr:uid="{00000000-0005-0000-0000-00009A3F0000}"/>
    <cellStyle name="40% - 6. jelölőszín 2 3_4 manuell" xfId="54872" xr:uid="{AA013330-1ABE-4E67-9F61-DC97FBE82793}"/>
    <cellStyle name="40% - 6. jelölőszín 2 4" xfId="15410" xr:uid="{00000000-0005-0000-0000-00009C3F0000}"/>
    <cellStyle name="40% - 6. jelölőszín 2 5" xfId="45072" xr:uid="{00000000-0005-0000-0000-00009D3F0000}"/>
    <cellStyle name="40% - 6. jelölőszín 2_4 manuell" xfId="54873" xr:uid="{AD316F6E-9394-4EAC-BECC-1B28986B6DCA}"/>
    <cellStyle name="40% - 6. jelölőszín 3" xfId="3987" xr:uid="{00000000-0005-0000-0000-00009F3F0000}"/>
    <cellStyle name="40% - 6. jelölőszín 3 2" xfId="15411" xr:uid="{00000000-0005-0000-0000-0000A03F0000}"/>
    <cellStyle name="40% - 6. jelölőszín 3 3" xfId="45073" xr:uid="{00000000-0005-0000-0000-0000A13F0000}"/>
    <cellStyle name="40% - 6. jelölőszín 3_4 manuell" xfId="54874" xr:uid="{C19A32F8-FE2D-4FB9-92FC-F84103B65338}"/>
    <cellStyle name="40% - 6. jelölőszín 4" xfId="3988" xr:uid="{00000000-0005-0000-0000-0000A33F0000}"/>
    <cellStyle name="40% - 6. jelölőszín 4 2" xfId="15412" xr:uid="{00000000-0005-0000-0000-0000A43F0000}"/>
    <cellStyle name="40% - 6. jelölőszín 4 3" xfId="45074" xr:uid="{00000000-0005-0000-0000-0000A53F0000}"/>
    <cellStyle name="40% - 6. jelölőszín 4_4 manuell" xfId="54875" xr:uid="{8FBD3579-50D9-44BD-8A9E-A6368F44A5AE}"/>
    <cellStyle name="40% - 6. jelölőszín 5" xfId="15413" xr:uid="{00000000-0005-0000-0000-0000A73F0000}"/>
    <cellStyle name="40% - 6. jelölőszín 6" xfId="45075"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5" xr:uid="{00000000-0005-0000-0000-0000C13F0000}"/>
    <cellStyle name="40% - Accent1 18" xfId="45076" xr:uid="{00000000-0005-0000-0000-0000C23F0000}"/>
    <cellStyle name="40% - Accent1 19" xfId="45077"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8"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79" xr:uid="{00000000-0005-0000-0000-0000E13F0000}"/>
    <cellStyle name="40% - Accent1 2 3 2_AVA DVA EL" xfId="15455" xr:uid="{00000000-0005-0000-0000-0000E23F0000}"/>
    <cellStyle name="40% - Accent1 2 3 3" xfId="15456" xr:uid="{00000000-0005-0000-0000-0000E33F0000}"/>
    <cellStyle name="40% - Accent1 2 3 3 2" xfId="45080" xr:uid="{00000000-0005-0000-0000-0000E43F0000}"/>
    <cellStyle name="40% - Accent1 2 3 4" xfId="45081" xr:uid="{00000000-0005-0000-0000-0000E53F0000}"/>
    <cellStyle name="40% - Accent1 2 3 5" xfId="45082" xr:uid="{00000000-0005-0000-0000-0000E63F0000}"/>
    <cellStyle name="40% - Accent1 2 3 6" xfId="45083"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4"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5" xr:uid="{00000000-0005-0000-0000-0000FF3F0000}"/>
    <cellStyle name="40% - Accent1 2_4 manuell" xfId="54876"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6"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7"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6" xr:uid="{00000000-0005-0000-0000-000043420000}"/>
    <cellStyle name="40% - Accent2 14" xfId="45087" xr:uid="{00000000-0005-0000-0000-000044420000}"/>
    <cellStyle name="40% - Accent2 15" xfId="45088" xr:uid="{00000000-0005-0000-0000-000045420000}"/>
    <cellStyle name="40% - Accent2 16" xfId="45089"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90"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1" xr:uid="{00000000-0005-0000-0000-00005C420000}"/>
    <cellStyle name="40% - Accent2 2_4 manuell" xfId="54878"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2" xr:uid="{00000000-0005-0000-0000-000064420000}"/>
    <cellStyle name="40% - Accent2 3_4 manuell" xfId="54879"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7" xr:uid="{00000000-0005-0000-0000-0000B8420000}"/>
    <cellStyle name="40% - Accent3 19" xfId="45093"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4"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5" xr:uid="{00000000-0005-0000-0000-0000C7420000}"/>
    <cellStyle name="40% - Accent3 2 3 2_AVA DVA EL" xfId="16123" xr:uid="{00000000-0005-0000-0000-0000C8420000}"/>
    <cellStyle name="40% - Accent3 2 3 3" xfId="16124" xr:uid="{00000000-0005-0000-0000-0000C9420000}"/>
    <cellStyle name="40% - Accent3 2 3 3 2" xfId="45096" xr:uid="{00000000-0005-0000-0000-0000CA420000}"/>
    <cellStyle name="40% - Accent3 2 3 4" xfId="45097" xr:uid="{00000000-0005-0000-0000-0000CB420000}"/>
    <cellStyle name="40% - Accent3 2 3 5" xfId="45098" xr:uid="{00000000-0005-0000-0000-0000CC420000}"/>
    <cellStyle name="40% - Accent3 2 3 6" xfId="45099"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100"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1" xr:uid="{00000000-0005-0000-0000-0000E5420000}"/>
    <cellStyle name="40% - Accent3 2_4 manuell" xfId="54880" xr:uid="{775B86C6-8D0D-443C-8BA2-3EF6F9CA3D9A}"/>
    <cellStyle name="40% - Accent3 20" xfId="45102"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3" xr:uid="{00000000-0005-0000-0000-0000EE420000}"/>
    <cellStyle name="40% - Accent3 3_4 manuell" xfId="54881"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8" xr:uid="{00000000-0005-0000-0000-000056430000}"/>
    <cellStyle name="40% - Accent4 19" xfId="45104"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5"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6" xr:uid="{00000000-0005-0000-0000-000075430000}"/>
    <cellStyle name="40% - Accent4 2 3 2_AVA DVA EL" xfId="16257" xr:uid="{00000000-0005-0000-0000-000076430000}"/>
    <cellStyle name="40% - Accent4 2 3 3" xfId="16258" xr:uid="{00000000-0005-0000-0000-000077430000}"/>
    <cellStyle name="40% - Accent4 2 3 3 2" xfId="45107" xr:uid="{00000000-0005-0000-0000-000078430000}"/>
    <cellStyle name="40% - Accent4 2 3 4" xfId="45108" xr:uid="{00000000-0005-0000-0000-000079430000}"/>
    <cellStyle name="40% - Accent4 2 3 5" xfId="45109" xr:uid="{00000000-0005-0000-0000-00007A430000}"/>
    <cellStyle name="40% - Accent4 2 3 6" xfId="45110"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1"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2" xr:uid="{00000000-0005-0000-0000-000093430000}"/>
    <cellStyle name="40% - Accent4 2_4 manuell" xfId="54882" xr:uid="{4DFAF6D9-B33B-4250-918C-8749C69C98AF}"/>
    <cellStyle name="40% - Accent4 20" xfId="45113"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4" xr:uid="{00000000-0005-0000-0000-00009C430000}"/>
    <cellStyle name="40% - Accent4 3_4 manuell" xfId="54883"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29" xr:uid="{00000000-0005-0000-0000-0000E4430000}"/>
    <cellStyle name="40% - Accent5 14" xfId="45115" xr:uid="{00000000-0005-0000-0000-0000E5430000}"/>
    <cellStyle name="40% - Accent5 15" xfId="45116" xr:uid="{00000000-0005-0000-0000-0000E6430000}"/>
    <cellStyle name="40% - Accent5 16" xfId="45117"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8"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19" xr:uid="{00000000-0005-0000-0000-00001D440000}"/>
    <cellStyle name="40% - Accent5 2_4 manuell" xfId="54884"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20" xr:uid="{00000000-0005-0000-0000-000025440000}"/>
    <cellStyle name="40% - Accent5 3_4 manuell" xfId="54885"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30" xr:uid="{00000000-0005-0000-0000-000081440000}"/>
    <cellStyle name="40% - Accent6 19" xfId="45121"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2"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3" xr:uid="{00000000-0005-0000-0000-0000A0440000}"/>
    <cellStyle name="40% - Accent6 2 3 2_AVA DVA EL" xfId="16481" xr:uid="{00000000-0005-0000-0000-0000A1440000}"/>
    <cellStyle name="40% - Accent6 2 3 3" xfId="16482" xr:uid="{00000000-0005-0000-0000-0000A2440000}"/>
    <cellStyle name="40% - Accent6 2 3 3 2" xfId="45124" xr:uid="{00000000-0005-0000-0000-0000A3440000}"/>
    <cellStyle name="40% - Accent6 2 3 4" xfId="45125" xr:uid="{00000000-0005-0000-0000-0000A4440000}"/>
    <cellStyle name="40% - Accent6 2 3 5" xfId="45126" xr:uid="{00000000-0005-0000-0000-0000A5440000}"/>
    <cellStyle name="40% - Accent6 2 3 6" xfId="45127"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8"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29" xr:uid="{00000000-0005-0000-0000-0000BE440000}"/>
    <cellStyle name="40% - Accent6 2_4 manuell" xfId="54886" xr:uid="{BE1CFF84-6BB7-4452-B538-CF47DB9275DB}"/>
    <cellStyle name="40% - Accent6 20" xfId="45130"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1" xr:uid="{00000000-0005-0000-0000-0000C7440000}"/>
    <cellStyle name="40% - Accent6 3_4 manuell" xfId="54887"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2" xr:uid="{00000000-0005-0000-0000-000023450000}"/>
    <cellStyle name="40% - Énfasis1 2_4 manuell" xfId="54888" xr:uid="{D755F8ED-BFC9-4134-809C-704AE858F874}"/>
    <cellStyle name="40% - Énfasis1 3" xfId="4100" xr:uid="{00000000-0005-0000-0000-000025450000}"/>
    <cellStyle name="40% - Énfasis1 3 2" xfId="16583" xr:uid="{00000000-0005-0000-0000-000026450000}"/>
    <cellStyle name="40% - Énfasis1 3 3" xfId="45133" xr:uid="{00000000-0005-0000-0000-000027450000}"/>
    <cellStyle name="40% - Énfasis1 3_4 manuell" xfId="54889" xr:uid="{8D5D30EE-5D72-48C5-B7D5-D7AB94B0BE14}"/>
    <cellStyle name="40% - Énfasis1 4" xfId="16584" xr:uid="{00000000-0005-0000-0000-000029450000}"/>
    <cellStyle name="40% - Énfasis1 5" xfId="45134" xr:uid="{00000000-0005-0000-0000-00002A450000}"/>
    <cellStyle name="40% - Énfasis1_4 manuell" xfId="54890"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5" xr:uid="{00000000-0005-0000-0000-00002F450000}"/>
    <cellStyle name="40% - Énfasis2 2_4 manuell" xfId="54891" xr:uid="{29F3E08E-FFEE-442C-BDC9-B92D857BC788}"/>
    <cellStyle name="40% - Énfasis2 3" xfId="4103" xr:uid="{00000000-0005-0000-0000-000031450000}"/>
    <cellStyle name="40% - Énfasis2 3 2" xfId="16586" xr:uid="{00000000-0005-0000-0000-000032450000}"/>
    <cellStyle name="40% - Énfasis2 3 3" xfId="45136" xr:uid="{00000000-0005-0000-0000-000033450000}"/>
    <cellStyle name="40% - Énfasis2 3_4 manuell" xfId="54892" xr:uid="{31AD13DE-F016-4713-AC8D-64F7AD8C5AB1}"/>
    <cellStyle name="40% - Énfasis2 4" xfId="16587" xr:uid="{00000000-0005-0000-0000-000035450000}"/>
    <cellStyle name="40% - Énfasis2 5" xfId="45137" xr:uid="{00000000-0005-0000-0000-000036450000}"/>
    <cellStyle name="40% - Énfasis2_4 manuell" xfId="54893"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8" xr:uid="{00000000-0005-0000-0000-00003B450000}"/>
    <cellStyle name="40% - Énfasis3 2_4 manuell" xfId="54894" xr:uid="{9E26CF44-C050-4B94-8484-947E675E960E}"/>
    <cellStyle name="40% - Énfasis3 3" xfId="4106" xr:uid="{00000000-0005-0000-0000-00003D450000}"/>
    <cellStyle name="40% - Énfasis3 3 2" xfId="16589" xr:uid="{00000000-0005-0000-0000-00003E450000}"/>
    <cellStyle name="40% - Énfasis3 3 3" xfId="45139" xr:uid="{00000000-0005-0000-0000-00003F450000}"/>
    <cellStyle name="40% - Énfasis3 3_4 manuell" xfId="54895" xr:uid="{5DA57F6D-2059-4011-9702-8D62539210B7}"/>
    <cellStyle name="40% - Énfasis3 4" xfId="16590" xr:uid="{00000000-0005-0000-0000-000041450000}"/>
    <cellStyle name="40% - Énfasis3 5" xfId="45140" xr:uid="{00000000-0005-0000-0000-000042450000}"/>
    <cellStyle name="40% - Énfasis3_4 manuell" xfId="54896"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1" xr:uid="{00000000-0005-0000-0000-000047450000}"/>
    <cellStyle name="40% - Énfasis4 2_4 manuell" xfId="54897" xr:uid="{8A719BF1-A911-4D9A-A3D4-4EE6CAC6271A}"/>
    <cellStyle name="40% - Énfasis4 3" xfId="4109" xr:uid="{00000000-0005-0000-0000-000049450000}"/>
    <cellStyle name="40% - Énfasis4 3 2" xfId="16592" xr:uid="{00000000-0005-0000-0000-00004A450000}"/>
    <cellStyle name="40% - Énfasis4 3 3" xfId="45142" xr:uid="{00000000-0005-0000-0000-00004B450000}"/>
    <cellStyle name="40% - Énfasis4 3_4 manuell" xfId="54898" xr:uid="{9A66B504-EE34-4BCB-94F0-E833F6F0022F}"/>
    <cellStyle name="40% - Énfasis4 4" xfId="16593" xr:uid="{00000000-0005-0000-0000-00004D450000}"/>
    <cellStyle name="40% - Énfasis4 5" xfId="45143" xr:uid="{00000000-0005-0000-0000-00004E450000}"/>
    <cellStyle name="40% - Énfasis4_4 manuell" xfId="54899"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4" xr:uid="{00000000-0005-0000-0000-000053450000}"/>
    <cellStyle name="40% - Énfasis5 2_4 manuell" xfId="54900" xr:uid="{1F98F3CA-6A65-4947-8EBD-D794713F56D5}"/>
    <cellStyle name="40% - Énfasis5 3" xfId="4112" xr:uid="{00000000-0005-0000-0000-000055450000}"/>
    <cellStyle name="40% - Énfasis5 3 2" xfId="16595" xr:uid="{00000000-0005-0000-0000-000056450000}"/>
    <cellStyle name="40% - Énfasis5 3 3" xfId="45145" xr:uid="{00000000-0005-0000-0000-000057450000}"/>
    <cellStyle name="40% - Énfasis5 3_4 manuell" xfId="54901" xr:uid="{6A32E7F5-6E91-41B6-AC15-D8DC76F0102B}"/>
    <cellStyle name="40% - Énfasis5 4" xfId="16596" xr:uid="{00000000-0005-0000-0000-000059450000}"/>
    <cellStyle name="40% - Énfasis5 5" xfId="45146" xr:uid="{00000000-0005-0000-0000-00005A450000}"/>
    <cellStyle name="40% - Énfasis5_4 manuell" xfId="54902"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7" xr:uid="{00000000-0005-0000-0000-00005F450000}"/>
    <cellStyle name="40% - Énfasis6 2_4 manuell" xfId="54903" xr:uid="{17A4F3B8-5573-479F-A02F-C60BE05D0695}"/>
    <cellStyle name="40% - Énfasis6 3" xfId="4115" xr:uid="{00000000-0005-0000-0000-000061450000}"/>
    <cellStyle name="40% - Énfasis6 3 2" xfId="16598" xr:uid="{00000000-0005-0000-0000-000062450000}"/>
    <cellStyle name="40% - Énfasis6 3 3" xfId="45148" xr:uid="{00000000-0005-0000-0000-000063450000}"/>
    <cellStyle name="40% - Énfasis6 3_4 manuell" xfId="54904" xr:uid="{EF7ECED0-7CE5-4DE0-8D3E-AC8A1A53FE6D}"/>
    <cellStyle name="40% - Énfasis6 4" xfId="16599" xr:uid="{00000000-0005-0000-0000-000065450000}"/>
    <cellStyle name="40% - Énfasis6 5" xfId="45149" xr:uid="{00000000-0005-0000-0000-000066450000}"/>
    <cellStyle name="40% - Énfasis6_4 manuell" xfId="54905"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1"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50" xr:uid="{00000000-0005-0000-0000-00007E450000}"/>
    <cellStyle name="40% - uthevingsfarge 1 10 2_4 manuell" xfId="54906" xr:uid="{31FD8204-BBE6-4D3A-93EE-F3C291393401}"/>
    <cellStyle name="40% - uthevingsfarge 1 10 3" xfId="4125" xr:uid="{00000000-0005-0000-0000-000080450000}"/>
    <cellStyle name="40% - uthevingsfarge 1 10 4" xfId="45151" xr:uid="{00000000-0005-0000-0000-000081450000}"/>
    <cellStyle name="40% - uthevingsfarge 1 10 5" xfId="45152" xr:uid="{00000000-0005-0000-0000-000082450000}"/>
    <cellStyle name="40% - uthevingsfarge 1 10_4 manuell" xfId="54907"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3" xr:uid="{00000000-0005-0000-0000-000087450000}"/>
    <cellStyle name="40% - uthevingsfarge 1 11 2_4 manuell" xfId="54908" xr:uid="{0B48F0E3-849C-40B1-8A2F-A4076EF7A2DB}"/>
    <cellStyle name="40% - uthevingsfarge 1 11 3" xfId="4129" xr:uid="{00000000-0005-0000-0000-000089450000}"/>
    <cellStyle name="40% - uthevingsfarge 1 11 4" xfId="45154" xr:uid="{00000000-0005-0000-0000-00008A450000}"/>
    <cellStyle name="40% - uthevingsfarge 1 11_4 manuell" xfId="54909"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5" xr:uid="{00000000-0005-0000-0000-00008F450000}"/>
    <cellStyle name="40% - uthevingsfarge 1 12 2_4 manuell" xfId="54910" xr:uid="{F16E8AC3-98AE-4D51-A420-340FFF524EB8}"/>
    <cellStyle name="40% - uthevingsfarge 1 12 3" xfId="4133" xr:uid="{00000000-0005-0000-0000-000091450000}"/>
    <cellStyle name="40% - uthevingsfarge 1 12 4" xfId="45156" xr:uid="{00000000-0005-0000-0000-000092450000}"/>
    <cellStyle name="40% - uthevingsfarge 1 12_4 manuell" xfId="54911"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7" xr:uid="{00000000-0005-0000-0000-000097450000}"/>
    <cellStyle name="40% - uthevingsfarge 1 13 2_4 manuell" xfId="54912" xr:uid="{3B42527C-6F19-432C-A501-F1AB7F464DB7}"/>
    <cellStyle name="40% - uthevingsfarge 1 13 3" xfId="4137" xr:uid="{00000000-0005-0000-0000-000099450000}"/>
    <cellStyle name="40% - uthevingsfarge 1 13 4" xfId="45158" xr:uid="{00000000-0005-0000-0000-00009A450000}"/>
    <cellStyle name="40% - uthevingsfarge 1 13_4 manuell" xfId="54913"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59" xr:uid="{00000000-0005-0000-0000-00009F450000}"/>
    <cellStyle name="40% - uthevingsfarge 1 14 2_4 manuell" xfId="54914" xr:uid="{CFCE23DE-E258-4C6E-850D-A8A087C24D29}"/>
    <cellStyle name="40% - uthevingsfarge 1 14 3" xfId="4141" xr:uid="{00000000-0005-0000-0000-0000A1450000}"/>
    <cellStyle name="40% - uthevingsfarge 1 14 4" xfId="45160" xr:uid="{00000000-0005-0000-0000-0000A2450000}"/>
    <cellStyle name="40% - uthevingsfarge 1 14_4 manuell" xfId="54915"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1" xr:uid="{00000000-0005-0000-0000-0000A7450000}"/>
    <cellStyle name="40% - uthevingsfarge 1 15 2_4 manuell" xfId="54916" xr:uid="{4619FE8A-1592-4D45-BAE6-BBBDE057450F}"/>
    <cellStyle name="40% - uthevingsfarge 1 15 3" xfId="4145" xr:uid="{00000000-0005-0000-0000-0000A9450000}"/>
    <cellStyle name="40% - uthevingsfarge 1 15 4" xfId="45162" xr:uid="{00000000-0005-0000-0000-0000AA450000}"/>
    <cellStyle name="40% - uthevingsfarge 1 15_4 manuell" xfId="54917"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3" xr:uid="{00000000-0005-0000-0000-0000AF450000}"/>
    <cellStyle name="40% - uthevingsfarge 1 16 2_4 manuell" xfId="54918" xr:uid="{8201A2B6-D0F2-4D71-9258-384F9BAC80D3}"/>
    <cellStyle name="40% - uthevingsfarge 1 16 3" xfId="4149" xr:uid="{00000000-0005-0000-0000-0000B1450000}"/>
    <cellStyle name="40% - uthevingsfarge 1 16 4" xfId="45164" xr:uid="{00000000-0005-0000-0000-0000B2450000}"/>
    <cellStyle name="40% - uthevingsfarge 1 16_4 manuell" xfId="54919"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5" xr:uid="{00000000-0005-0000-0000-0000B7450000}"/>
    <cellStyle name="40% - uthevingsfarge 1 17 2_4 manuell" xfId="54920" xr:uid="{B0FC29D0-9A9B-4543-8C87-4049D5C6BE88}"/>
    <cellStyle name="40% - uthevingsfarge 1 17 3" xfId="4153" xr:uid="{00000000-0005-0000-0000-0000B9450000}"/>
    <cellStyle name="40% - uthevingsfarge 1 17 4" xfId="45166" xr:uid="{00000000-0005-0000-0000-0000BA450000}"/>
    <cellStyle name="40% - uthevingsfarge 1 17_4 manuell" xfId="54921"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7" xr:uid="{00000000-0005-0000-0000-0000BF450000}"/>
    <cellStyle name="40% - uthevingsfarge 1 18 2_4 manuell" xfId="54922" xr:uid="{A6AC5308-7FC6-4C05-AE80-D45908DD7A93}"/>
    <cellStyle name="40% - uthevingsfarge 1 18 3" xfId="4157" xr:uid="{00000000-0005-0000-0000-0000C1450000}"/>
    <cellStyle name="40% - uthevingsfarge 1 18 4" xfId="45168" xr:uid="{00000000-0005-0000-0000-0000C2450000}"/>
    <cellStyle name="40% - uthevingsfarge 1 18_4 manuell" xfId="54923"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69" xr:uid="{00000000-0005-0000-0000-0000C7450000}"/>
    <cellStyle name="40% - uthevingsfarge 1 19 2_4 manuell" xfId="54924" xr:uid="{237B9927-6E3F-4942-9F25-71CCCCA49268}"/>
    <cellStyle name="40% - uthevingsfarge 1 19 3" xfId="4161" xr:uid="{00000000-0005-0000-0000-0000C9450000}"/>
    <cellStyle name="40% - uthevingsfarge 1 19 4" xfId="45170" xr:uid="{00000000-0005-0000-0000-0000CA450000}"/>
    <cellStyle name="40% - uthevingsfarge 1 19_4 manuell" xfId="54925"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1" xr:uid="{00000000-0005-0000-0000-0000D3450000}"/>
    <cellStyle name="40% - uthevingsfarge 1 2 14" xfId="45172" xr:uid="{00000000-0005-0000-0000-0000D4450000}"/>
    <cellStyle name="40% - uthevingsfarge 1 2 15" xfId="45173" xr:uid="{00000000-0005-0000-0000-0000D5450000}"/>
    <cellStyle name="40% - uthevingsfarge 1 2 16" xfId="45174" xr:uid="{00000000-0005-0000-0000-0000D6450000}"/>
    <cellStyle name="40% - uthevingsfarge 1 2 2" xfId="4163" xr:uid="{00000000-0005-0000-0000-0000D7450000}"/>
    <cellStyle name="40% - uthevingsfarge 1 2 2 10" xfId="45175" xr:uid="{00000000-0005-0000-0000-0000D8450000}"/>
    <cellStyle name="40% - uthevingsfarge 1 2 2 11" xfId="45176" xr:uid="{00000000-0005-0000-0000-0000D9450000}"/>
    <cellStyle name="40% - uthevingsfarge 1 2 2 2" xfId="4164" xr:uid="{00000000-0005-0000-0000-0000DA450000}"/>
    <cellStyle name="40% - uthevingsfarge 1 2 2 2 10" xfId="45177" xr:uid="{00000000-0005-0000-0000-0000DB450000}"/>
    <cellStyle name="40% - uthevingsfarge 1 2 2 2 2" xfId="16612" xr:uid="{00000000-0005-0000-0000-0000DC450000}"/>
    <cellStyle name="40% - uthevingsfarge 1 2 2 2 2 2" xfId="16613" xr:uid="{00000000-0005-0000-0000-0000DD450000}"/>
    <cellStyle name="40% - uthevingsfarge 1 2 2 2 2 2 2" xfId="45178" xr:uid="{00000000-0005-0000-0000-0000DE450000}"/>
    <cellStyle name="40% - uthevingsfarge 1 2 2 2 2 2 2 2" xfId="45179" xr:uid="{00000000-0005-0000-0000-0000DF450000}"/>
    <cellStyle name="40% - uthevingsfarge 1 2 2 2 2 2 3" xfId="45180" xr:uid="{00000000-0005-0000-0000-0000E0450000}"/>
    <cellStyle name="40% - uthevingsfarge 1 2 2 2 2 2_3. Chng in credit spreads" xfId="45181" xr:uid="{00000000-0005-0000-0000-0000E1450000}"/>
    <cellStyle name="40% - uthevingsfarge 1 2 2 2 2 3" xfId="16614" xr:uid="{00000000-0005-0000-0000-0000E2450000}"/>
    <cellStyle name="40% - uthevingsfarge 1 2 2 2 2 3 2" xfId="45182" xr:uid="{00000000-0005-0000-0000-0000E3450000}"/>
    <cellStyle name="40% - uthevingsfarge 1 2 2 2 2 4" xfId="45183" xr:uid="{00000000-0005-0000-0000-0000E4450000}"/>
    <cellStyle name="40% - uthevingsfarge 1 2 2 2 2 5" xfId="45184" xr:uid="{00000000-0005-0000-0000-0000E5450000}"/>
    <cellStyle name="40% - uthevingsfarge 1 2 2 2 2 6" xfId="45185" xr:uid="{00000000-0005-0000-0000-0000E6450000}"/>
    <cellStyle name="40% - uthevingsfarge 1 2 2 2 2_3. Chng in credit spreads" xfId="45186" xr:uid="{00000000-0005-0000-0000-0000E7450000}"/>
    <cellStyle name="40% - uthevingsfarge 1 2 2 2 3" xfId="16615" xr:uid="{00000000-0005-0000-0000-0000E8450000}"/>
    <cellStyle name="40% - uthevingsfarge 1 2 2 2 3 2" xfId="16616" xr:uid="{00000000-0005-0000-0000-0000E9450000}"/>
    <cellStyle name="40% - uthevingsfarge 1 2 2 2 3 2 2" xfId="45187" xr:uid="{00000000-0005-0000-0000-0000EA450000}"/>
    <cellStyle name="40% - uthevingsfarge 1 2 2 2 3 2 2 2" xfId="45188" xr:uid="{00000000-0005-0000-0000-0000EB450000}"/>
    <cellStyle name="40% - uthevingsfarge 1 2 2 2 3 2 3" xfId="45189" xr:uid="{00000000-0005-0000-0000-0000EC450000}"/>
    <cellStyle name="40% - uthevingsfarge 1 2 2 2 3 2_3. Chng in credit spreads" xfId="45190" xr:uid="{00000000-0005-0000-0000-0000ED450000}"/>
    <cellStyle name="40% - uthevingsfarge 1 2 2 2 3 3" xfId="16617" xr:uid="{00000000-0005-0000-0000-0000EE450000}"/>
    <cellStyle name="40% - uthevingsfarge 1 2 2 2 3 3 2" xfId="45191" xr:uid="{00000000-0005-0000-0000-0000EF450000}"/>
    <cellStyle name="40% - uthevingsfarge 1 2 2 2 3 4" xfId="45192" xr:uid="{00000000-0005-0000-0000-0000F0450000}"/>
    <cellStyle name="40% - uthevingsfarge 1 2 2 2 3 5" xfId="45193" xr:uid="{00000000-0005-0000-0000-0000F1450000}"/>
    <cellStyle name="40% - uthevingsfarge 1 2 2 2 3 6" xfId="45194" xr:uid="{00000000-0005-0000-0000-0000F2450000}"/>
    <cellStyle name="40% - uthevingsfarge 1 2 2 2 3_3. Chng in credit spreads" xfId="45195" xr:uid="{00000000-0005-0000-0000-0000F3450000}"/>
    <cellStyle name="40% - uthevingsfarge 1 2 2 2 4" xfId="16618" xr:uid="{00000000-0005-0000-0000-0000F4450000}"/>
    <cellStyle name="40% - uthevingsfarge 1 2 2 2 4 2" xfId="16619" xr:uid="{00000000-0005-0000-0000-0000F5450000}"/>
    <cellStyle name="40% - uthevingsfarge 1 2 2 2 4 2 2" xfId="45196" xr:uid="{00000000-0005-0000-0000-0000F6450000}"/>
    <cellStyle name="40% - uthevingsfarge 1 2 2 2 4 3" xfId="16620" xr:uid="{00000000-0005-0000-0000-0000F7450000}"/>
    <cellStyle name="40% - uthevingsfarge 1 2 2 2 4 4" xfId="45197" xr:uid="{00000000-0005-0000-0000-0000F8450000}"/>
    <cellStyle name="40% - uthevingsfarge 1 2 2 2 4 5" xfId="45198" xr:uid="{00000000-0005-0000-0000-0000F9450000}"/>
    <cellStyle name="40% - uthevingsfarge 1 2 2 2 4 6" xfId="45199" xr:uid="{00000000-0005-0000-0000-0000FA450000}"/>
    <cellStyle name="40% - uthevingsfarge 1 2 2 2 4_3. Chng in credit spreads" xfId="45200" xr:uid="{00000000-0005-0000-0000-0000FB450000}"/>
    <cellStyle name="40% - uthevingsfarge 1 2 2 2 5" xfId="16621" xr:uid="{00000000-0005-0000-0000-0000FC450000}"/>
    <cellStyle name="40% - uthevingsfarge 1 2 2 2 5 2" xfId="16622" xr:uid="{00000000-0005-0000-0000-0000FD450000}"/>
    <cellStyle name="40% - uthevingsfarge 1 2 2 2 5 2 2" xfId="45201" xr:uid="{00000000-0005-0000-0000-0000FE450000}"/>
    <cellStyle name="40% - uthevingsfarge 1 2 2 2 5 3" xfId="16623" xr:uid="{00000000-0005-0000-0000-0000FF450000}"/>
    <cellStyle name="40% - uthevingsfarge 1 2 2 2 5 4" xfId="45202" xr:uid="{00000000-0005-0000-0000-000000460000}"/>
    <cellStyle name="40% - uthevingsfarge 1 2 2 2 5 5" xfId="45203" xr:uid="{00000000-0005-0000-0000-000001460000}"/>
    <cellStyle name="40% - uthevingsfarge 1 2 2 2 5_3. Chng in credit spreads" xfId="45204" xr:uid="{00000000-0005-0000-0000-000002460000}"/>
    <cellStyle name="40% - uthevingsfarge 1 2 2 2 6" xfId="16624" xr:uid="{00000000-0005-0000-0000-000003460000}"/>
    <cellStyle name="40% - uthevingsfarge 1 2 2 2 6 2" xfId="45205" xr:uid="{00000000-0005-0000-0000-000004460000}"/>
    <cellStyle name="40% - uthevingsfarge 1 2 2 2 7" xfId="16625" xr:uid="{00000000-0005-0000-0000-000005460000}"/>
    <cellStyle name="40% - uthevingsfarge 1 2 2 2 8" xfId="45206" xr:uid="{00000000-0005-0000-0000-000006460000}"/>
    <cellStyle name="40% - uthevingsfarge 1 2 2 2 9" xfId="45207" xr:uid="{00000000-0005-0000-0000-000007460000}"/>
    <cellStyle name="40% - uthevingsfarge 1 2 2 2_3. Chng in credit spreads" xfId="45208" xr:uid="{00000000-0005-0000-0000-000008460000}"/>
    <cellStyle name="40% - uthevingsfarge 1 2 2 3" xfId="16626" xr:uid="{00000000-0005-0000-0000-000009460000}"/>
    <cellStyle name="40% - uthevingsfarge 1 2 2 3 2" xfId="16627" xr:uid="{00000000-0005-0000-0000-00000A460000}"/>
    <cellStyle name="40% - uthevingsfarge 1 2 2 3 2 2" xfId="45209" xr:uid="{00000000-0005-0000-0000-00000B460000}"/>
    <cellStyle name="40% - uthevingsfarge 1 2 2 3 2 2 2" xfId="45210" xr:uid="{00000000-0005-0000-0000-00000C460000}"/>
    <cellStyle name="40% - uthevingsfarge 1 2 2 3 2 3" xfId="45211" xr:uid="{00000000-0005-0000-0000-00000D460000}"/>
    <cellStyle name="40% - uthevingsfarge 1 2 2 3 2_3. Chng in credit spreads" xfId="45212" xr:uid="{00000000-0005-0000-0000-00000E460000}"/>
    <cellStyle name="40% - uthevingsfarge 1 2 2 3 3" xfId="16628" xr:uid="{00000000-0005-0000-0000-00000F460000}"/>
    <cellStyle name="40% - uthevingsfarge 1 2 2 3 3 2" xfId="45213" xr:uid="{00000000-0005-0000-0000-000010460000}"/>
    <cellStyle name="40% - uthevingsfarge 1 2 2 3 4" xfId="45214" xr:uid="{00000000-0005-0000-0000-000011460000}"/>
    <cellStyle name="40% - uthevingsfarge 1 2 2 3 5" xfId="45215" xr:uid="{00000000-0005-0000-0000-000012460000}"/>
    <cellStyle name="40% - uthevingsfarge 1 2 2 3 6" xfId="45216" xr:uid="{00000000-0005-0000-0000-000013460000}"/>
    <cellStyle name="40% - uthevingsfarge 1 2 2 3_3. Chng in credit spreads" xfId="45217" xr:uid="{00000000-0005-0000-0000-000014460000}"/>
    <cellStyle name="40% - uthevingsfarge 1 2 2 4" xfId="16629" xr:uid="{00000000-0005-0000-0000-000015460000}"/>
    <cellStyle name="40% - uthevingsfarge 1 2 2 4 2" xfId="16630" xr:uid="{00000000-0005-0000-0000-000016460000}"/>
    <cellStyle name="40% - uthevingsfarge 1 2 2 4 2 2" xfId="45218" xr:uid="{00000000-0005-0000-0000-000017460000}"/>
    <cellStyle name="40% - uthevingsfarge 1 2 2 4 2 2 2" xfId="45219" xr:uid="{00000000-0005-0000-0000-000018460000}"/>
    <cellStyle name="40% - uthevingsfarge 1 2 2 4 2 3" xfId="45220" xr:uid="{00000000-0005-0000-0000-000019460000}"/>
    <cellStyle name="40% - uthevingsfarge 1 2 2 4 2_3. Chng in credit spreads" xfId="45221" xr:uid="{00000000-0005-0000-0000-00001A460000}"/>
    <cellStyle name="40% - uthevingsfarge 1 2 2 4 3" xfId="16631" xr:uid="{00000000-0005-0000-0000-00001B460000}"/>
    <cellStyle name="40% - uthevingsfarge 1 2 2 4 3 2" xfId="45222" xr:uid="{00000000-0005-0000-0000-00001C460000}"/>
    <cellStyle name="40% - uthevingsfarge 1 2 2 4 4" xfId="45223" xr:uid="{00000000-0005-0000-0000-00001D460000}"/>
    <cellStyle name="40% - uthevingsfarge 1 2 2 4 5" xfId="45224" xr:uid="{00000000-0005-0000-0000-00001E460000}"/>
    <cellStyle name="40% - uthevingsfarge 1 2 2 4 6" xfId="45225" xr:uid="{00000000-0005-0000-0000-00001F460000}"/>
    <cellStyle name="40% - uthevingsfarge 1 2 2 4_3. Chng in credit spreads" xfId="45226" xr:uid="{00000000-0005-0000-0000-000020460000}"/>
    <cellStyle name="40% - uthevingsfarge 1 2 2 5" xfId="16632" xr:uid="{00000000-0005-0000-0000-000021460000}"/>
    <cellStyle name="40% - uthevingsfarge 1 2 2 5 2" xfId="16633" xr:uid="{00000000-0005-0000-0000-000022460000}"/>
    <cellStyle name="40% - uthevingsfarge 1 2 2 5 2 2" xfId="45227" xr:uid="{00000000-0005-0000-0000-000023460000}"/>
    <cellStyle name="40% - uthevingsfarge 1 2 2 5 2 2 2" xfId="45228" xr:uid="{00000000-0005-0000-0000-000024460000}"/>
    <cellStyle name="40% - uthevingsfarge 1 2 2 5 2 3" xfId="45229" xr:uid="{00000000-0005-0000-0000-000025460000}"/>
    <cellStyle name="40% - uthevingsfarge 1 2 2 5 2_3. Chng in credit spreads" xfId="45230" xr:uid="{00000000-0005-0000-0000-000026460000}"/>
    <cellStyle name="40% - uthevingsfarge 1 2 2 5 3" xfId="16634" xr:uid="{00000000-0005-0000-0000-000027460000}"/>
    <cellStyle name="40% - uthevingsfarge 1 2 2 5 3 2" xfId="45231" xr:uid="{00000000-0005-0000-0000-000028460000}"/>
    <cellStyle name="40% - uthevingsfarge 1 2 2 5 4" xfId="45232" xr:uid="{00000000-0005-0000-0000-000029460000}"/>
    <cellStyle name="40% - uthevingsfarge 1 2 2 5 5" xfId="45233" xr:uid="{00000000-0005-0000-0000-00002A460000}"/>
    <cellStyle name="40% - uthevingsfarge 1 2 2 5 6" xfId="45234" xr:uid="{00000000-0005-0000-0000-00002B460000}"/>
    <cellStyle name="40% - uthevingsfarge 1 2 2 5_3. Chng in credit spreads" xfId="45235" xr:uid="{00000000-0005-0000-0000-00002C460000}"/>
    <cellStyle name="40% - uthevingsfarge 1 2 2 6" xfId="16635" xr:uid="{00000000-0005-0000-0000-00002D460000}"/>
    <cellStyle name="40% - uthevingsfarge 1 2 2 6 2" xfId="16636" xr:uid="{00000000-0005-0000-0000-00002E460000}"/>
    <cellStyle name="40% - uthevingsfarge 1 2 2 6 2 2" xfId="45236" xr:uid="{00000000-0005-0000-0000-00002F460000}"/>
    <cellStyle name="40% - uthevingsfarge 1 2 2 6 3" xfId="16637" xr:uid="{00000000-0005-0000-0000-000030460000}"/>
    <cellStyle name="40% - uthevingsfarge 1 2 2 6 4" xfId="45237" xr:uid="{00000000-0005-0000-0000-000031460000}"/>
    <cellStyle name="40% - uthevingsfarge 1 2 2 6 5" xfId="45238" xr:uid="{00000000-0005-0000-0000-000032460000}"/>
    <cellStyle name="40% - uthevingsfarge 1 2 2 6 6" xfId="45239" xr:uid="{00000000-0005-0000-0000-000033460000}"/>
    <cellStyle name="40% - uthevingsfarge 1 2 2 6_3. Chng in credit spreads" xfId="45240" xr:uid="{00000000-0005-0000-0000-000034460000}"/>
    <cellStyle name="40% - uthevingsfarge 1 2 2 7" xfId="16638" xr:uid="{00000000-0005-0000-0000-000035460000}"/>
    <cellStyle name="40% - uthevingsfarge 1 2 2 7 2" xfId="45241" xr:uid="{00000000-0005-0000-0000-000036460000}"/>
    <cellStyle name="40% - uthevingsfarge 1 2 2 8" xfId="39931" xr:uid="{00000000-0005-0000-0000-000037460000}"/>
    <cellStyle name="40% - uthevingsfarge 1 2 2 9" xfId="45242" xr:uid="{00000000-0005-0000-0000-000038460000}"/>
    <cellStyle name="40% - uthevingsfarge 1 2 2_3. Chng in credit spreads" xfId="45243" xr:uid="{00000000-0005-0000-0000-000039460000}"/>
    <cellStyle name="40% - uthevingsfarge 1 2 3" xfId="12464" xr:uid="{00000000-0005-0000-0000-00003A460000}"/>
    <cellStyle name="40% - uthevingsfarge 1 2 3 10" xfId="45244" xr:uid="{00000000-0005-0000-0000-00003B460000}"/>
    <cellStyle name="40% - uthevingsfarge 1 2 3 2" xfId="16639" xr:uid="{00000000-0005-0000-0000-00003C460000}"/>
    <cellStyle name="40% - uthevingsfarge 1 2 3 2 2" xfId="16640" xr:uid="{00000000-0005-0000-0000-00003D460000}"/>
    <cellStyle name="40% - uthevingsfarge 1 2 3 2 2 2" xfId="45245" xr:uid="{00000000-0005-0000-0000-00003E460000}"/>
    <cellStyle name="40% - uthevingsfarge 1 2 3 2 2 2 2" xfId="45246" xr:uid="{00000000-0005-0000-0000-00003F460000}"/>
    <cellStyle name="40% - uthevingsfarge 1 2 3 2 2 3" xfId="45247" xr:uid="{00000000-0005-0000-0000-000040460000}"/>
    <cellStyle name="40% - uthevingsfarge 1 2 3 2 2_3. Chng in credit spreads" xfId="45248" xr:uid="{00000000-0005-0000-0000-000041460000}"/>
    <cellStyle name="40% - uthevingsfarge 1 2 3 2 3" xfId="16641" xr:uid="{00000000-0005-0000-0000-000042460000}"/>
    <cellStyle name="40% - uthevingsfarge 1 2 3 2 3 2" xfId="45249" xr:uid="{00000000-0005-0000-0000-000043460000}"/>
    <cellStyle name="40% - uthevingsfarge 1 2 3 2 3 2 2" xfId="45250" xr:uid="{00000000-0005-0000-0000-000044460000}"/>
    <cellStyle name="40% - uthevingsfarge 1 2 3 2 3 3" xfId="45251" xr:uid="{00000000-0005-0000-0000-000045460000}"/>
    <cellStyle name="40% - uthevingsfarge 1 2 3 2 3_3. Chng in credit spreads" xfId="45252" xr:uid="{00000000-0005-0000-0000-000046460000}"/>
    <cellStyle name="40% - uthevingsfarge 1 2 3 2 4" xfId="45253" xr:uid="{00000000-0005-0000-0000-000047460000}"/>
    <cellStyle name="40% - uthevingsfarge 1 2 3 2 4 2" xfId="45254" xr:uid="{00000000-0005-0000-0000-000048460000}"/>
    <cellStyle name="40% - uthevingsfarge 1 2 3 2 4 2 2" xfId="45255" xr:uid="{00000000-0005-0000-0000-000049460000}"/>
    <cellStyle name="40% - uthevingsfarge 1 2 3 2 4 3" xfId="45256" xr:uid="{00000000-0005-0000-0000-00004A460000}"/>
    <cellStyle name="40% - uthevingsfarge 1 2 3 2 4_3. Chng in credit spreads" xfId="45257" xr:uid="{00000000-0005-0000-0000-00004B460000}"/>
    <cellStyle name="40% - uthevingsfarge 1 2 3 2 5" xfId="45258" xr:uid="{00000000-0005-0000-0000-00004C460000}"/>
    <cellStyle name="40% - uthevingsfarge 1 2 3 2 5 2" xfId="45259" xr:uid="{00000000-0005-0000-0000-00004D460000}"/>
    <cellStyle name="40% - uthevingsfarge 1 2 3 2 6" xfId="45260" xr:uid="{00000000-0005-0000-0000-00004E460000}"/>
    <cellStyle name="40% - uthevingsfarge 1 2 3 2_3. Chng in credit spreads" xfId="45261" xr:uid="{00000000-0005-0000-0000-00004F460000}"/>
    <cellStyle name="40% - uthevingsfarge 1 2 3 3" xfId="16642" xr:uid="{00000000-0005-0000-0000-000050460000}"/>
    <cellStyle name="40% - uthevingsfarge 1 2 3 3 2" xfId="16643" xr:uid="{00000000-0005-0000-0000-000051460000}"/>
    <cellStyle name="40% - uthevingsfarge 1 2 3 3 2 2" xfId="45262" xr:uid="{00000000-0005-0000-0000-000052460000}"/>
    <cellStyle name="40% - uthevingsfarge 1 2 3 3 2 2 2" xfId="45263" xr:uid="{00000000-0005-0000-0000-000053460000}"/>
    <cellStyle name="40% - uthevingsfarge 1 2 3 3 2 3" xfId="45264" xr:uid="{00000000-0005-0000-0000-000054460000}"/>
    <cellStyle name="40% - uthevingsfarge 1 2 3 3 2_3. Chng in credit spreads" xfId="45265" xr:uid="{00000000-0005-0000-0000-000055460000}"/>
    <cellStyle name="40% - uthevingsfarge 1 2 3 3 3" xfId="16644" xr:uid="{00000000-0005-0000-0000-000056460000}"/>
    <cellStyle name="40% - uthevingsfarge 1 2 3 3 3 2" xfId="45266" xr:uid="{00000000-0005-0000-0000-000057460000}"/>
    <cellStyle name="40% - uthevingsfarge 1 2 3 3 4" xfId="45267" xr:uid="{00000000-0005-0000-0000-000058460000}"/>
    <cellStyle name="40% - uthevingsfarge 1 2 3 3 5" xfId="45268" xr:uid="{00000000-0005-0000-0000-000059460000}"/>
    <cellStyle name="40% - uthevingsfarge 1 2 3 3 6" xfId="45269" xr:uid="{00000000-0005-0000-0000-00005A460000}"/>
    <cellStyle name="40% - uthevingsfarge 1 2 3 3_3. Chng in credit spreads" xfId="45270" xr:uid="{00000000-0005-0000-0000-00005B460000}"/>
    <cellStyle name="40% - uthevingsfarge 1 2 3 4" xfId="16645" xr:uid="{00000000-0005-0000-0000-00005C460000}"/>
    <cellStyle name="40% - uthevingsfarge 1 2 3 4 2" xfId="16646" xr:uid="{00000000-0005-0000-0000-00005D460000}"/>
    <cellStyle name="40% - uthevingsfarge 1 2 3 4 2 2" xfId="45271" xr:uid="{00000000-0005-0000-0000-00005E460000}"/>
    <cellStyle name="40% - uthevingsfarge 1 2 3 4 3" xfId="16647" xr:uid="{00000000-0005-0000-0000-00005F460000}"/>
    <cellStyle name="40% - uthevingsfarge 1 2 3 4 4" xfId="45272" xr:uid="{00000000-0005-0000-0000-000060460000}"/>
    <cellStyle name="40% - uthevingsfarge 1 2 3 4 5" xfId="45273" xr:uid="{00000000-0005-0000-0000-000061460000}"/>
    <cellStyle name="40% - uthevingsfarge 1 2 3 4 6" xfId="45274" xr:uid="{00000000-0005-0000-0000-000062460000}"/>
    <cellStyle name="40% - uthevingsfarge 1 2 3 4_3. Chng in credit spreads" xfId="45275" xr:uid="{00000000-0005-0000-0000-000063460000}"/>
    <cellStyle name="40% - uthevingsfarge 1 2 3 5" xfId="16648" xr:uid="{00000000-0005-0000-0000-000064460000}"/>
    <cellStyle name="40% - uthevingsfarge 1 2 3 5 2" xfId="16649" xr:uid="{00000000-0005-0000-0000-000065460000}"/>
    <cellStyle name="40% - uthevingsfarge 1 2 3 5 2 2" xfId="45276" xr:uid="{00000000-0005-0000-0000-000066460000}"/>
    <cellStyle name="40% - uthevingsfarge 1 2 3 5 3" xfId="16650" xr:uid="{00000000-0005-0000-0000-000067460000}"/>
    <cellStyle name="40% - uthevingsfarge 1 2 3 5 4" xfId="45277" xr:uid="{00000000-0005-0000-0000-000068460000}"/>
    <cellStyle name="40% - uthevingsfarge 1 2 3 5 5" xfId="45278" xr:uid="{00000000-0005-0000-0000-000069460000}"/>
    <cellStyle name="40% - uthevingsfarge 1 2 3 5 6" xfId="45279" xr:uid="{00000000-0005-0000-0000-00006A460000}"/>
    <cellStyle name="40% - uthevingsfarge 1 2 3 5_3. Chng in credit spreads" xfId="45280" xr:uid="{00000000-0005-0000-0000-00006B460000}"/>
    <cellStyle name="40% - uthevingsfarge 1 2 3 6" xfId="16651" xr:uid="{00000000-0005-0000-0000-00006C460000}"/>
    <cellStyle name="40% - uthevingsfarge 1 2 3 6 2" xfId="45281" xr:uid="{00000000-0005-0000-0000-00006D460000}"/>
    <cellStyle name="40% - uthevingsfarge 1 2 3 6 2 2" xfId="45282" xr:uid="{00000000-0005-0000-0000-00006E460000}"/>
    <cellStyle name="40% - uthevingsfarge 1 2 3 6 3" xfId="45283" xr:uid="{00000000-0005-0000-0000-00006F460000}"/>
    <cellStyle name="40% - uthevingsfarge 1 2 3 6_3. Chng in credit spreads" xfId="45284" xr:uid="{00000000-0005-0000-0000-000070460000}"/>
    <cellStyle name="40% - uthevingsfarge 1 2 3 7" xfId="16652" xr:uid="{00000000-0005-0000-0000-000071460000}"/>
    <cellStyle name="40% - uthevingsfarge 1 2 3 7 2" xfId="45285" xr:uid="{00000000-0005-0000-0000-000072460000}"/>
    <cellStyle name="40% - uthevingsfarge 1 2 3 8" xfId="39932" xr:uid="{00000000-0005-0000-0000-000073460000}"/>
    <cellStyle name="40% - uthevingsfarge 1 2 3 9" xfId="45286" xr:uid="{00000000-0005-0000-0000-000074460000}"/>
    <cellStyle name="40% - uthevingsfarge 1 2 3_3. Chng in credit spreads" xfId="45287"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8" xr:uid="{00000000-0005-0000-0000-000079460000}"/>
    <cellStyle name="40% - uthevingsfarge 1 2 4 2 3" xfId="45289" xr:uid="{00000000-0005-0000-0000-00007A460000}"/>
    <cellStyle name="40% - uthevingsfarge 1 2 4 2_3. Chng in credit spreads" xfId="45290" xr:uid="{00000000-0005-0000-0000-00007B460000}"/>
    <cellStyle name="40% - uthevingsfarge 1 2 4 3" xfId="16656" xr:uid="{00000000-0005-0000-0000-00007C460000}"/>
    <cellStyle name="40% - uthevingsfarge 1 2 4 3 2" xfId="45291" xr:uid="{00000000-0005-0000-0000-00007D460000}"/>
    <cellStyle name="40% - uthevingsfarge 1 2 4 3 2 2" xfId="45292" xr:uid="{00000000-0005-0000-0000-00007E460000}"/>
    <cellStyle name="40% - uthevingsfarge 1 2 4 3 3" xfId="45293" xr:uid="{00000000-0005-0000-0000-00007F460000}"/>
    <cellStyle name="40% - uthevingsfarge 1 2 4 3_3. Chng in credit spreads" xfId="45294" xr:uid="{00000000-0005-0000-0000-000080460000}"/>
    <cellStyle name="40% - uthevingsfarge 1 2 4 4" xfId="16657" xr:uid="{00000000-0005-0000-0000-000081460000}"/>
    <cellStyle name="40% - uthevingsfarge 1 2 4 4 2" xfId="45295" xr:uid="{00000000-0005-0000-0000-000082460000}"/>
    <cellStyle name="40% - uthevingsfarge 1 2 4 4 2 2" xfId="45296" xr:uid="{00000000-0005-0000-0000-000083460000}"/>
    <cellStyle name="40% - uthevingsfarge 1 2 4 4 3" xfId="45297" xr:uid="{00000000-0005-0000-0000-000084460000}"/>
    <cellStyle name="40% - uthevingsfarge 1 2 4 4_3. Chng in credit spreads" xfId="45298" xr:uid="{00000000-0005-0000-0000-000085460000}"/>
    <cellStyle name="40% - uthevingsfarge 1 2 4 5" xfId="45299" xr:uid="{00000000-0005-0000-0000-000086460000}"/>
    <cellStyle name="40% - uthevingsfarge 1 2 4 5 2" xfId="45300" xr:uid="{00000000-0005-0000-0000-000087460000}"/>
    <cellStyle name="40% - uthevingsfarge 1 2 4 6" xfId="45301" xr:uid="{00000000-0005-0000-0000-000088460000}"/>
    <cellStyle name="40% - uthevingsfarge 1 2 4 7" xfId="45302" xr:uid="{00000000-0005-0000-0000-000089460000}"/>
    <cellStyle name="40% - uthevingsfarge 1 2 4_3. Chng in credit spreads" xfId="45303"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4" xr:uid="{00000000-0005-0000-0000-00008E460000}"/>
    <cellStyle name="40% - uthevingsfarge 1 2 5 2 3" xfId="45305" xr:uid="{00000000-0005-0000-0000-00008F460000}"/>
    <cellStyle name="40% - uthevingsfarge 1 2 5 2_3. Chng in credit spreads" xfId="45306" xr:uid="{00000000-0005-0000-0000-000090460000}"/>
    <cellStyle name="40% - uthevingsfarge 1 2 5 3" xfId="16661" xr:uid="{00000000-0005-0000-0000-000091460000}"/>
    <cellStyle name="40% - uthevingsfarge 1 2 5 3 2" xfId="45307" xr:uid="{00000000-0005-0000-0000-000092460000}"/>
    <cellStyle name="40% - uthevingsfarge 1 2 5 4" xfId="16662" xr:uid="{00000000-0005-0000-0000-000093460000}"/>
    <cellStyle name="40% - uthevingsfarge 1 2 5 5" xfId="45308" xr:uid="{00000000-0005-0000-0000-000094460000}"/>
    <cellStyle name="40% - uthevingsfarge 1 2 5 6" xfId="45309" xr:uid="{00000000-0005-0000-0000-000095460000}"/>
    <cellStyle name="40% - uthevingsfarge 1 2 5 7" xfId="45310" xr:uid="{00000000-0005-0000-0000-000096460000}"/>
    <cellStyle name="40% - uthevingsfarge 1 2 5_3. Chng in credit spreads" xfId="45311"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2" xr:uid="{00000000-0005-0000-0000-00009B460000}"/>
    <cellStyle name="40% - uthevingsfarge 1 2 6 2 3" xfId="45313" xr:uid="{00000000-0005-0000-0000-00009C460000}"/>
    <cellStyle name="40% - uthevingsfarge 1 2 6 2_3. Chng in credit spreads" xfId="45314" xr:uid="{00000000-0005-0000-0000-00009D460000}"/>
    <cellStyle name="40% - uthevingsfarge 1 2 6 3" xfId="16666" xr:uid="{00000000-0005-0000-0000-00009E460000}"/>
    <cellStyle name="40% - uthevingsfarge 1 2 6 3 2" xfId="45315" xr:uid="{00000000-0005-0000-0000-00009F460000}"/>
    <cellStyle name="40% - uthevingsfarge 1 2 6 4" xfId="16667" xr:uid="{00000000-0005-0000-0000-0000A0460000}"/>
    <cellStyle name="40% - uthevingsfarge 1 2 6 5" xfId="45316" xr:uid="{00000000-0005-0000-0000-0000A1460000}"/>
    <cellStyle name="40% - uthevingsfarge 1 2 6 6" xfId="45317" xr:uid="{00000000-0005-0000-0000-0000A2460000}"/>
    <cellStyle name="40% - uthevingsfarge 1 2 6 7" xfId="45318" xr:uid="{00000000-0005-0000-0000-0000A3460000}"/>
    <cellStyle name="40% - uthevingsfarge 1 2 6_3. Chng in credit spreads" xfId="45319"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20"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1" xr:uid="{00000000-0005-0000-0000-0000AC460000}"/>
    <cellStyle name="40% - uthevingsfarge 1 2 7 6" xfId="45322" xr:uid="{00000000-0005-0000-0000-0000AD460000}"/>
    <cellStyle name="40% - uthevingsfarge 1 2 7_3. Chng in credit spreads" xfId="45323" xr:uid="{00000000-0005-0000-0000-0000AE460000}"/>
    <cellStyle name="40% - uthevingsfarge 1 2 8" xfId="16674" xr:uid="{00000000-0005-0000-0000-0000AF460000}"/>
    <cellStyle name="40% - uthevingsfarge 1 2 8 2" xfId="16675" xr:uid="{00000000-0005-0000-0000-0000B0460000}"/>
    <cellStyle name="40% - uthevingsfarge 1 2 8 2 2" xfId="45324" xr:uid="{00000000-0005-0000-0000-0000B1460000}"/>
    <cellStyle name="40% - uthevingsfarge 1 2 8 3" xfId="16676" xr:uid="{00000000-0005-0000-0000-0000B2460000}"/>
    <cellStyle name="40% - uthevingsfarge 1 2 8 4" xfId="45325" xr:uid="{00000000-0005-0000-0000-0000B3460000}"/>
    <cellStyle name="40% - uthevingsfarge 1 2 8_3. Chng in credit spreads" xfId="45326"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7" xr:uid="{00000000-0005-0000-0000-0000BD460000}"/>
    <cellStyle name="40% - uthevingsfarge 1 20 2_4 manuell" xfId="54926" xr:uid="{D1554FFD-6F87-4703-8B1A-0955BC7E9504}"/>
    <cellStyle name="40% - uthevingsfarge 1 20 3" xfId="4169" xr:uid="{00000000-0005-0000-0000-0000BF460000}"/>
    <cellStyle name="40% - uthevingsfarge 1 20 4" xfId="45328" xr:uid="{00000000-0005-0000-0000-0000C0460000}"/>
    <cellStyle name="40% - uthevingsfarge 1 20_4 manuell" xfId="54927"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29" xr:uid="{00000000-0005-0000-0000-0000C5460000}"/>
    <cellStyle name="40% - uthevingsfarge 1 21 2_4 manuell" xfId="54928" xr:uid="{897F3432-3F81-4C47-B3DE-74A1A673BD6B}"/>
    <cellStyle name="40% - uthevingsfarge 1 21 3" xfId="4173" xr:uid="{00000000-0005-0000-0000-0000C7460000}"/>
    <cellStyle name="40% - uthevingsfarge 1 21 4" xfId="45330" xr:uid="{00000000-0005-0000-0000-0000C8460000}"/>
    <cellStyle name="40% - uthevingsfarge 1 21_4 manuell" xfId="54929"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1" xr:uid="{00000000-0005-0000-0000-0000CD460000}"/>
    <cellStyle name="40% - uthevingsfarge 1 22 2_4 manuell" xfId="54930" xr:uid="{8A79A53F-2C55-4E96-935A-6085B3A7F101}"/>
    <cellStyle name="40% - uthevingsfarge 1 22 3" xfId="4177" xr:uid="{00000000-0005-0000-0000-0000CF460000}"/>
    <cellStyle name="40% - uthevingsfarge 1 22 4" xfId="45332" xr:uid="{00000000-0005-0000-0000-0000D0460000}"/>
    <cellStyle name="40% - uthevingsfarge 1 22_4 manuell" xfId="54931"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3" xr:uid="{00000000-0005-0000-0000-0000D5460000}"/>
    <cellStyle name="40% - uthevingsfarge 1 23 2_4 manuell" xfId="54932" xr:uid="{31D65B93-E2BF-430B-B7CE-3BAD649AD787}"/>
    <cellStyle name="40% - uthevingsfarge 1 23 3" xfId="4181" xr:uid="{00000000-0005-0000-0000-0000D7460000}"/>
    <cellStyle name="40% - uthevingsfarge 1 23 4" xfId="45334" xr:uid="{00000000-0005-0000-0000-0000D8460000}"/>
    <cellStyle name="40% - uthevingsfarge 1 23_4 manuell" xfId="54933"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5" xr:uid="{00000000-0005-0000-0000-0000DD460000}"/>
    <cellStyle name="40% - uthevingsfarge 1 24 2_4 manuell" xfId="54934" xr:uid="{6E54B2C6-F9E9-46D0-98D3-A988EDE97641}"/>
    <cellStyle name="40% - uthevingsfarge 1 24 3" xfId="4185" xr:uid="{00000000-0005-0000-0000-0000DF460000}"/>
    <cellStyle name="40% - uthevingsfarge 1 24 4" xfId="45336" xr:uid="{00000000-0005-0000-0000-0000E0460000}"/>
    <cellStyle name="40% - uthevingsfarge 1 24_4 manuell" xfId="54935"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7" xr:uid="{00000000-0005-0000-0000-0000E5460000}"/>
    <cellStyle name="40% - uthevingsfarge 1 25 2_4 manuell" xfId="54936" xr:uid="{6B6D49ED-3F7E-4C5E-91D4-C8BC03F017A0}"/>
    <cellStyle name="40% - uthevingsfarge 1 25 3" xfId="4189" xr:uid="{00000000-0005-0000-0000-0000E7460000}"/>
    <cellStyle name="40% - uthevingsfarge 1 25 4" xfId="45338" xr:uid="{00000000-0005-0000-0000-0000E8460000}"/>
    <cellStyle name="40% - uthevingsfarge 1 25_4 manuell" xfId="54937"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39" xr:uid="{00000000-0005-0000-0000-0000ED460000}"/>
    <cellStyle name="40% - uthevingsfarge 1 26 2_4 manuell" xfId="54938" xr:uid="{64875226-CAFF-4BED-87A8-0EA3083C6432}"/>
    <cellStyle name="40% - uthevingsfarge 1 26 3" xfId="4193" xr:uid="{00000000-0005-0000-0000-0000EF460000}"/>
    <cellStyle name="40% - uthevingsfarge 1 26 4" xfId="45340" xr:uid="{00000000-0005-0000-0000-0000F0460000}"/>
    <cellStyle name="40% - uthevingsfarge 1 26_4 manuell" xfId="54939"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1" xr:uid="{00000000-0005-0000-0000-0000F5460000}"/>
    <cellStyle name="40% - uthevingsfarge 1 27 2_4 manuell" xfId="54940" xr:uid="{9AA40B94-6913-4987-A8FF-3E1EE9A80459}"/>
    <cellStyle name="40% - uthevingsfarge 1 27 3" xfId="4197" xr:uid="{00000000-0005-0000-0000-0000F7460000}"/>
    <cellStyle name="40% - uthevingsfarge 1 27 4" xfId="45342" xr:uid="{00000000-0005-0000-0000-0000F8460000}"/>
    <cellStyle name="40% - uthevingsfarge 1 27_4 manuell" xfId="54941"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3" xr:uid="{00000000-0005-0000-0000-0000FD460000}"/>
    <cellStyle name="40% - uthevingsfarge 1 28 2_4 manuell" xfId="54942" xr:uid="{E031CE10-0FE8-4D9D-A805-8E3B11D628BF}"/>
    <cellStyle name="40% - uthevingsfarge 1 28 3" xfId="4201" xr:uid="{00000000-0005-0000-0000-0000FF460000}"/>
    <cellStyle name="40% - uthevingsfarge 1 28 4" xfId="45344" xr:uid="{00000000-0005-0000-0000-000000470000}"/>
    <cellStyle name="40% - uthevingsfarge 1 28_4 manuell" xfId="54943"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5" xr:uid="{00000000-0005-0000-0000-000005470000}"/>
    <cellStyle name="40% - uthevingsfarge 1 29 2_4 manuell" xfId="54944" xr:uid="{CFFB1101-2BFA-4F8F-B60C-B50F2C34C31D}"/>
    <cellStyle name="40% - uthevingsfarge 1 29 3" xfId="4205" xr:uid="{00000000-0005-0000-0000-000007470000}"/>
    <cellStyle name="40% - uthevingsfarge 1 29 4" xfId="45346" xr:uid="{00000000-0005-0000-0000-000008470000}"/>
    <cellStyle name="40% - uthevingsfarge 1 29_4 manuell" xfId="54945" xr:uid="{8CBE596F-F439-43E8-9783-FE01ED80B1DB}"/>
    <cellStyle name="40% - uthevingsfarge 1 3" xfId="4206" xr:uid="{00000000-0005-0000-0000-00000A470000}"/>
    <cellStyle name="40% - uthevingsfarge 1 3 10" xfId="45347" xr:uid="{00000000-0005-0000-0000-00000B470000}"/>
    <cellStyle name="40% - uthevingsfarge 1 3 11" xfId="45348" xr:uid="{00000000-0005-0000-0000-00000C470000}"/>
    <cellStyle name="40% - uthevingsfarge 1 3 2" xfId="4207" xr:uid="{00000000-0005-0000-0000-00000D470000}"/>
    <cellStyle name="40% - uthevingsfarge 1 3 2 10" xfId="45349" xr:uid="{00000000-0005-0000-0000-00000E470000}"/>
    <cellStyle name="40% - uthevingsfarge 1 3 2 2" xfId="4208" xr:uid="{00000000-0005-0000-0000-00000F470000}"/>
    <cellStyle name="40% - uthevingsfarge 1 3 2 2 2" xfId="16681" xr:uid="{00000000-0005-0000-0000-000010470000}"/>
    <cellStyle name="40% - uthevingsfarge 1 3 2 2 2 2" xfId="45350" xr:uid="{00000000-0005-0000-0000-000011470000}"/>
    <cellStyle name="40% - uthevingsfarge 1 3 2 2 2 2 2" xfId="45351" xr:uid="{00000000-0005-0000-0000-000012470000}"/>
    <cellStyle name="40% - uthevingsfarge 1 3 2 2 2 3" xfId="45352" xr:uid="{00000000-0005-0000-0000-000013470000}"/>
    <cellStyle name="40% - uthevingsfarge 1 3 2 2 2_3. Chng in credit spreads" xfId="45353" xr:uid="{00000000-0005-0000-0000-000014470000}"/>
    <cellStyle name="40% - uthevingsfarge 1 3 2 2 3" xfId="16682" xr:uid="{00000000-0005-0000-0000-000015470000}"/>
    <cellStyle name="40% - uthevingsfarge 1 3 2 2 3 2" xfId="45354" xr:uid="{00000000-0005-0000-0000-000016470000}"/>
    <cellStyle name="40% - uthevingsfarge 1 3 2 2 3 2 2" xfId="45355" xr:uid="{00000000-0005-0000-0000-000017470000}"/>
    <cellStyle name="40% - uthevingsfarge 1 3 2 2 3 3" xfId="45356" xr:uid="{00000000-0005-0000-0000-000018470000}"/>
    <cellStyle name="40% - uthevingsfarge 1 3 2 2 3_3. Chng in credit spreads" xfId="45357" xr:uid="{00000000-0005-0000-0000-000019470000}"/>
    <cellStyle name="40% - uthevingsfarge 1 3 2 2 4" xfId="45358" xr:uid="{00000000-0005-0000-0000-00001A470000}"/>
    <cellStyle name="40% - uthevingsfarge 1 3 2 2 4 2" xfId="45359" xr:uid="{00000000-0005-0000-0000-00001B470000}"/>
    <cellStyle name="40% - uthevingsfarge 1 3 2 2 5" xfId="45360" xr:uid="{00000000-0005-0000-0000-00001C470000}"/>
    <cellStyle name="40% - uthevingsfarge 1 3 2 2 6" xfId="45361" xr:uid="{00000000-0005-0000-0000-00001D470000}"/>
    <cellStyle name="40% - uthevingsfarge 1 3 2 2_3. Chng in credit spreads" xfId="45362" xr:uid="{00000000-0005-0000-0000-00001E470000}"/>
    <cellStyle name="40% - uthevingsfarge 1 3 2 3" xfId="16683" xr:uid="{00000000-0005-0000-0000-00001F470000}"/>
    <cellStyle name="40% - uthevingsfarge 1 3 2 3 2" xfId="16684" xr:uid="{00000000-0005-0000-0000-000020470000}"/>
    <cellStyle name="40% - uthevingsfarge 1 3 2 3 2 2" xfId="45363" xr:uid="{00000000-0005-0000-0000-000021470000}"/>
    <cellStyle name="40% - uthevingsfarge 1 3 2 3 3" xfId="16685" xr:uid="{00000000-0005-0000-0000-000022470000}"/>
    <cellStyle name="40% - uthevingsfarge 1 3 2 3 4" xfId="45364" xr:uid="{00000000-0005-0000-0000-000023470000}"/>
    <cellStyle name="40% - uthevingsfarge 1 3 2 3 5" xfId="45365" xr:uid="{00000000-0005-0000-0000-000024470000}"/>
    <cellStyle name="40% - uthevingsfarge 1 3 2 3 6" xfId="45366" xr:uid="{00000000-0005-0000-0000-000025470000}"/>
    <cellStyle name="40% - uthevingsfarge 1 3 2 3_3. Chng in credit spreads" xfId="45367" xr:uid="{00000000-0005-0000-0000-000026470000}"/>
    <cellStyle name="40% - uthevingsfarge 1 3 2 4" xfId="16686" xr:uid="{00000000-0005-0000-0000-000027470000}"/>
    <cellStyle name="40% - uthevingsfarge 1 3 2 4 2" xfId="16687" xr:uid="{00000000-0005-0000-0000-000028470000}"/>
    <cellStyle name="40% - uthevingsfarge 1 3 2 4 2 2" xfId="45368" xr:uid="{00000000-0005-0000-0000-000029470000}"/>
    <cellStyle name="40% - uthevingsfarge 1 3 2 4 3" xfId="16688" xr:uid="{00000000-0005-0000-0000-00002A470000}"/>
    <cellStyle name="40% - uthevingsfarge 1 3 2 4 4" xfId="45369" xr:uid="{00000000-0005-0000-0000-00002B470000}"/>
    <cellStyle name="40% - uthevingsfarge 1 3 2 4 5" xfId="45370" xr:uid="{00000000-0005-0000-0000-00002C470000}"/>
    <cellStyle name="40% - uthevingsfarge 1 3 2 4 6" xfId="45371" xr:uid="{00000000-0005-0000-0000-00002D470000}"/>
    <cellStyle name="40% - uthevingsfarge 1 3 2 4_3. Chng in credit spreads" xfId="45372"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3" xr:uid="{00000000-0005-0000-0000-000032470000}"/>
    <cellStyle name="40% - uthevingsfarge 1 3 2 5 5" xfId="45374" xr:uid="{00000000-0005-0000-0000-000033470000}"/>
    <cellStyle name="40% - uthevingsfarge 1 3 2 5 6" xfId="45375"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6" xr:uid="{00000000-0005-0000-0000-00003A470000}"/>
    <cellStyle name="40% - uthevingsfarge 1 3 2 9" xfId="45377" xr:uid="{00000000-0005-0000-0000-00003B470000}"/>
    <cellStyle name="40% - uthevingsfarge 1 3 2_3. Chng in credit spreads" xfId="45378" xr:uid="{00000000-0005-0000-0000-00003C470000}"/>
    <cellStyle name="40% - uthevingsfarge 1 3 3" xfId="4209" xr:uid="{00000000-0005-0000-0000-00003D470000}"/>
    <cellStyle name="40% - uthevingsfarge 1 3 3 2" xfId="16697" xr:uid="{00000000-0005-0000-0000-00003E470000}"/>
    <cellStyle name="40% - uthevingsfarge 1 3 3 2 2" xfId="45379" xr:uid="{00000000-0005-0000-0000-00003F470000}"/>
    <cellStyle name="40% - uthevingsfarge 1 3 3 2 2 2" xfId="45380" xr:uid="{00000000-0005-0000-0000-000040470000}"/>
    <cellStyle name="40% - uthevingsfarge 1 3 3 2 2 2 2" xfId="45381" xr:uid="{00000000-0005-0000-0000-000041470000}"/>
    <cellStyle name="40% - uthevingsfarge 1 3 3 2 2 3" xfId="45382" xr:uid="{00000000-0005-0000-0000-000042470000}"/>
    <cellStyle name="40% - uthevingsfarge 1 3 3 2 2_3. Chng in credit spreads" xfId="45383" xr:uid="{00000000-0005-0000-0000-000043470000}"/>
    <cellStyle name="40% - uthevingsfarge 1 3 3 2 3" xfId="45384" xr:uid="{00000000-0005-0000-0000-000044470000}"/>
    <cellStyle name="40% - uthevingsfarge 1 3 3 2 3 2" xfId="45385" xr:uid="{00000000-0005-0000-0000-000045470000}"/>
    <cellStyle name="40% - uthevingsfarge 1 3 3 2 3 2 2" xfId="45386" xr:uid="{00000000-0005-0000-0000-000046470000}"/>
    <cellStyle name="40% - uthevingsfarge 1 3 3 2 3 3" xfId="45387" xr:uid="{00000000-0005-0000-0000-000047470000}"/>
    <cellStyle name="40% - uthevingsfarge 1 3 3 2 3_3. Chng in credit spreads" xfId="45388" xr:uid="{00000000-0005-0000-0000-000048470000}"/>
    <cellStyle name="40% - uthevingsfarge 1 3 3 2 4" xfId="45389" xr:uid="{00000000-0005-0000-0000-000049470000}"/>
    <cellStyle name="40% - uthevingsfarge 1 3 3 2 4 2" xfId="45390" xr:uid="{00000000-0005-0000-0000-00004A470000}"/>
    <cellStyle name="40% - uthevingsfarge 1 3 3 2 5" xfId="45391" xr:uid="{00000000-0005-0000-0000-00004B470000}"/>
    <cellStyle name="40% - uthevingsfarge 1 3 3 2_3. Chng in credit spreads" xfId="45392" xr:uid="{00000000-0005-0000-0000-00004C470000}"/>
    <cellStyle name="40% - uthevingsfarge 1 3 3 3" xfId="16698" xr:uid="{00000000-0005-0000-0000-00004D470000}"/>
    <cellStyle name="40% - uthevingsfarge 1 3 3 3 2" xfId="45393" xr:uid="{00000000-0005-0000-0000-00004E470000}"/>
    <cellStyle name="40% - uthevingsfarge 1 3 3 3 2 2" xfId="45394" xr:uid="{00000000-0005-0000-0000-00004F470000}"/>
    <cellStyle name="40% - uthevingsfarge 1 3 3 3 3" xfId="45395" xr:uid="{00000000-0005-0000-0000-000050470000}"/>
    <cellStyle name="40% - uthevingsfarge 1 3 3 3_3. Chng in credit spreads" xfId="45396" xr:uid="{00000000-0005-0000-0000-000051470000}"/>
    <cellStyle name="40% - uthevingsfarge 1 3 3 4" xfId="45397" xr:uid="{00000000-0005-0000-0000-000052470000}"/>
    <cellStyle name="40% - uthevingsfarge 1 3 3 4 2" xfId="45398" xr:uid="{00000000-0005-0000-0000-000053470000}"/>
    <cellStyle name="40% - uthevingsfarge 1 3 3 4 2 2" xfId="45399" xr:uid="{00000000-0005-0000-0000-000054470000}"/>
    <cellStyle name="40% - uthevingsfarge 1 3 3 4 3" xfId="45400" xr:uid="{00000000-0005-0000-0000-000055470000}"/>
    <cellStyle name="40% - uthevingsfarge 1 3 3 4_3. Chng in credit spreads" xfId="45401" xr:uid="{00000000-0005-0000-0000-000056470000}"/>
    <cellStyle name="40% - uthevingsfarge 1 3 3 5" xfId="45402" xr:uid="{00000000-0005-0000-0000-000057470000}"/>
    <cellStyle name="40% - uthevingsfarge 1 3 3 5 2" xfId="45403" xr:uid="{00000000-0005-0000-0000-000058470000}"/>
    <cellStyle name="40% - uthevingsfarge 1 3 3 6" xfId="45404" xr:uid="{00000000-0005-0000-0000-000059470000}"/>
    <cellStyle name="40% - uthevingsfarge 1 3 3_3. Chng in credit spreads" xfId="45405" xr:uid="{00000000-0005-0000-0000-00005A470000}"/>
    <cellStyle name="40% - uthevingsfarge 1 3 4" xfId="16699" xr:uid="{00000000-0005-0000-0000-00005B470000}"/>
    <cellStyle name="40% - uthevingsfarge 1 3 4 2" xfId="16700" xr:uid="{00000000-0005-0000-0000-00005C470000}"/>
    <cellStyle name="40% - uthevingsfarge 1 3 4 2 2" xfId="45406" xr:uid="{00000000-0005-0000-0000-00005D470000}"/>
    <cellStyle name="40% - uthevingsfarge 1 3 4 2 2 2" xfId="45407" xr:uid="{00000000-0005-0000-0000-00005E470000}"/>
    <cellStyle name="40% - uthevingsfarge 1 3 4 2 3" xfId="45408" xr:uid="{00000000-0005-0000-0000-00005F470000}"/>
    <cellStyle name="40% - uthevingsfarge 1 3 4 2_3. Chng in credit spreads" xfId="45409" xr:uid="{00000000-0005-0000-0000-000060470000}"/>
    <cellStyle name="40% - uthevingsfarge 1 3 4 3" xfId="16701" xr:uid="{00000000-0005-0000-0000-000061470000}"/>
    <cellStyle name="40% - uthevingsfarge 1 3 4 3 2" xfId="45410" xr:uid="{00000000-0005-0000-0000-000062470000}"/>
    <cellStyle name="40% - uthevingsfarge 1 3 4 3 2 2" xfId="45411" xr:uid="{00000000-0005-0000-0000-000063470000}"/>
    <cellStyle name="40% - uthevingsfarge 1 3 4 3 3" xfId="45412" xr:uid="{00000000-0005-0000-0000-000064470000}"/>
    <cellStyle name="40% - uthevingsfarge 1 3 4 3_3. Chng in credit spreads" xfId="45413" xr:uid="{00000000-0005-0000-0000-000065470000}"/>
    <cellStyle name="40% - uthevingsfarge 1 3 4 4" xfId="45414" xr:uid="{00000000-0005-0000-0000-000066470000}"/>
    <cellStyle name="40% - uthevingsfarge 1 3 4 4 2" xfId="45415" xr:uid="{00000000-0005-0000-0000-000067470000}"/>
    <cellStyle name="40% - uthevingsfarge 1 3 4 5" xfId="45416" xr:uid="{00000000-0005-0000-0000-000068470000}"/>
    <cellStyle name="40% - uthevingsfarge 1 3 4 6" xfId="45417" xr:uid="{00000000-0005-0000-0000-000069470000}"/>
    <cellStyle name="40% - uthevingsfarge 1 3 4_3. Chng in credit spreads" xfId="45418" xr:uid="{00000000-0005-0000-0000-00006A470000}"/>
    <cellStyle name="40% - uthevingsfarge 1 3 5" xfId="16702" xr:uid="{00000000-0005-0000-0000-00006B470000}"/>
    <cellStyle name="40% - uthevingsfarge 1 3 5 2" xfId="16703" xr:uid="{00000000-0005-0000-0000-00006C470000}"/>
    <cellStyle name="40% - uthevingsfarge 1 3 5 2 2" xfId="45419" xr:uid="{00000000-0005-0000-0000-00006D470000}"/>
    <cellStyle name="40% - uthevingsfarge 1 3 5 3" xfId="16704" xr:uid="{00000000-0005-0000-0000-00006E470000}"/>
    <cellStyle name="40% - uthevingsfarge 1 3 5 4" xfId="45420" xr:uid="{00000000-0005-0000-0000-00006F470000}"/>
    <cellStyle name="40% - uthevingsfarge 1 3 5 5" xfId="45421" xr:uid="{00000000-0005-0000-0000-000070470000}"/>
    <cellStyle name="40% - uthevingsfarge 1 3 5 6" xfId="45422" xr:uid="{00000000-0005-0000-0000-000071470000}"/>
    <cellStyle name="40% - uthevingsfarge 1 3 5_3. Chng in credit spreads" xfId="45423" xr:uid="{00000000-0005-0000-0000-000072470000}"/>
    <cellStyle name="40% - uthevingsfarge 1 3 6" xfId="16705" xr:uid="{00000000-0005-0000-0000-000073470000}"/>
    <cellStyle name="40% - uthevingsfarge 1 3 6 2" xfId="16706" xr:uid="{00000000-0005-0000-0000-000074470000}"/>
    <cellStyle name="40% - uthevingsfarge 1 3 6 2 2" xfId="45424" xr:uid="{00000000-0005-0000-0000-000075470000}"/>
    <cellStyle name="40% - uthevingsfarge 1 3 6 3" xfId="16707" xr:uid="{00000000-0005-0000-0000-000076470000}"/>
    <cellStyle name="40% - uthevingsfarge 1 3 6 4" xfId="45425" xr:uid="{00000000-0005-0000-0000-000077470000}"/>
    <cellStyle name="40% - uthevingsfarge 1 3 6 5" xfId="45426" xr:uid="{00000000-0005-0000-0000-000078470000}"/>
    <cellStyle name="40% - uthevingsfarge 1 3 6 6" xfId="45427" xr:uid="{00000000-0005-0000-0000-000079470000}"/>
    <cellStyle name="40% - uthevingsfarge 1 3 6_3. Chng in credit spreads" xfId="45428" xr:uid="{00000000-0005-0000-0000-00007A470000}"/>
    <cellStyle name="40% - uthevingsfarge 1 3 7" xfId="16708" xr:uid="{00000000-0005-0000-0000-00007B470000}"/>
    <cellStyle name="40% - uthevingsfarge 1 3 7 2" xfId="16709" xr:uid="{00000000-0005-0000-0000-00007C470000}"/>
    <cellStyle name="40% - uthevingsfarge 1 3 7 2 2" xfId="45429" xr:uid="{00000000-0005-0000-0000-00007D470000}"/>
    <cellStyle name="40% - uthevingsfarge 1 3 7 3" xfId="45430" xr:uid="{00000000-0005-0000-0000-00007E470000}"/>
    <cellStyle name="40% - uthevingsfarge 1 3 7_3. Chng in credit spreads" xfId="45431" xr:uid="{00000000-0005-0000-0000-00007F470000}"/>
    <cellStyle name="40% - uthevingsfarge 1 3 8" xfId="16710" xr:uid="{00000000-0005-0000-0000-000080470000}"/>
    <cellStyle name="40% - uthevingsfarge 1 3 9" xfId="39933" xr:uid="{00000000-0005-0000-0000-000081470000}"/>
    <cellStyle name="40% - uthevingsfarge 1 3_4 manuell" xfId="54946"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2" xr:uid="{00000000-0005-0000-0000-000086470000}"/>
    <cellStyle name="40% - uthevingsfarge 1 30 2_4 manuell" xfId="54947" xr:uid="{FE0DCCBA-C3E2-4DE8-A6E0-DA1C89CE432B}"/>
    <cellStyle name="40% - uthevingsfarge 1 30 3" xfId="4213" xr:uid="{00000000-0005-0000-0000-000088470000}"/>
    <cellStyle name="40% - uthevingsfarge 1 30 4" xfId="45433" xr:uid="{00000000-0005-0000-0000-000089470000}"/>
    <cellStyle name="40% - uthevingsfarge 1 30_4 manuell" xfId="54948"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4" xr:uid="{00000000-0005-0000-0000-00008E470000}"/>
    <cellStyle name="40% - uthevingsfarge 1 31 2_4 manuell" xfId="54949" xr:uid="{C3750134-D098-4E89-A44E-D5357D80EF30}"/>
    <cellStyle name="40% - uthevingsfarge 1 31 3" xfId="4217" xr:uid="{00000000-0005-0000-0000-000090470000}"/>
    <cellStyle name="40% - uthevingsfarge 1 31 4" xfId="45435" xr:uid="{00000000-0005-0000-0000-000091470000}"/>
    <cellStyle name="40% - uthevingsfarge 1 31_4 manuell" xfId="54950"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6" xr:uid="{00000000-0005-0000-0000-000096470000}"/>
    <cellStyle name="40% - uthevingsfarge 1 32 2_4 manuell" xfId="54951" xr:uid="{E4E74880-0B59-4676-9925-27389A8FC4EC}"/>
    <cellStyle name="40% - uthevingsfarge 1 32 3" xfId="4221" xr:uid="{00000000-0005-0000-0000-000098470000}"/>
    <cellStyle name="40% - uthevingsfarge 1 32 4" xfId="45437" xr:uid="{00000000-0005-0000-0000-000099470000}"/>
    <cellStyle name="40% - uthevingsfarge 1 32_4 manuell" xfId="54952"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8" xr:uid="{00000000-0005-0000-0000-00009E470000}"/>
    <cellStyle name="40% - uthevingsfarge 1 33 2_4 manuell" xfId="54953" xr:uid="{4A8A7B79-B051-4F2B-8140-8A9EB6406452}"/>
    <cellStyle name="40% - uthevingsfarge 1 33 3" xfId="4225" xr:uid="{00000000-0005-0000-0000-0000A0470000}"/>
    <cellStyle name="40% - uthevingsfarge 1 33 4" xfId="45439" xr:uid="{00000000-0005-0000-0000-0000A1470000}"/>
    <cellStyle name="40% - uthevingsfarge 1 33_4 manuell" xfId="54954"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40" xr:uid="{00000000-0005-0000-0000-0000A6470000}"/>
    <cellStyle name="40% - uthevingsfarge 1 34 2_4 manuell" xfId="54955" xr:uid="{34311076-B12B-49C6-8A10-46C5BFD02366}"/>
    <cellStyle name="40% - uthevingsfarge 1 34 3" xfId="4229" xr:uid="{00000000-0005-0000-0000-0000A8470000}"/>
    <cellStyle name="40% - uthevingsfarge 1 34 4" xfId="45441" xr:uid="{00000000-0005-0000-0000-0000A9470000}"/>
    <cellStyle name="40% - uthevingsfarge 1 34_4 manuell" xfId="54956"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2" xr:uid="{00000000-0005-0000-0000-0000AE470000}"/>
    <cellStyle name="40% - uthevingsfarge 1 35 2_4 manuell" xfId="54957" xr:uid="{53F58A97-2D1C-4683-B0A4-524E14C03F55}"/>
    <cellStyle name="40% - uthevingsfarge 1 35 3" xfId="4233" xr:uid="{00000000-0005-0000-0000-0000B0470000}"/>
    <cellStyle name="40% - uthevingsfarge 1 35 4" xfId="45443" xr:uid="{00000000-0005-0000-0000-0000B1470000}"/>
    <cellStyle name="40% - uthevingsfarge 1 35_4 manuell" xfId="54958"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4" xr:uid="{00000000-0005-0000-0000-0000B6470000}"/>
    <cellStyle name="40% - uthevingsfarge 1 36 2_4 manuell" xfId="54959" xr:uid="{F071C7BB-382E-438E-B3D2-9636C36D24E0}"/>
    <cellStyle name="40% - uthevingsfarge 1 36 3" xfId="4237" xr:uid="{00000000-0005-0000-0000-0000B8470000}"/>
    <cellStyle name="40% - uthevingsfarge 1 36 4" xfId="45445" xr:uid="{00000000-0005-0000-0000-0000B9470000}"/>
    <cellStyle name="40% - uthevingsfarge 1 36_4 manuell" xfId="54960"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6" xr:uid="{00000000-0005-0000-0000-0000BE470000}"/>
    <cellStyle name="40% - uthevingsfarge 1 37 2_4 manuell" xfId="54961" xr:uid="{245B72A4-258C-4CA5-8E8B-5DA30236816E}"/>
    <cellStyle name="40% - uthevingsfarge 1 37 3" xfId="4241" xr:uid="{00000000-0005-0000-0000-0000C0470000}"/>
    <cellStyle name="40% - uthevingsfarge 1 37 4" xfId="45447" xr:uid="{00000000-0005-0000-0000-0000C1470000}"/>
    <cellStyle name="40% - uthevingsfarge 1 37_4 manuell" xfId="54962"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8" xr:uid="{00000000-0005-0000-0000-0000C6470000}"/>
    <cellStyle name="40% - uthevingsfarge 1 38 2_4 manuell" xfId="54963" xr:uid="{887471FC-C677-42AB-A2B4-A895025E668E}"/>
    <cellStyle name="40% - uthevingsfarge 1 38 3" xfId="4245" xr:uid="{00000000-0005-0000-0000-0000C8470000}"/>
    <cellStyle name="40% - uthevingsfarge 1 38 4" xfId="45449" xr:uid="{00000000-0005-0000-0000-0000C9470000}"/>
    <cellStyle name="40% - uthevingsfarge 1 38_4 manuell" xfId="54964"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50" xr:uid="{00000000-0005-0000-0000-0000CE470000}"/>
    <cellStyle name="40% - uthevingsfarge 1 39 2_4 manuell" xfId="54965" xr:uid="{ACBEA710-0370-4245-8FFA-E720B2191C1E}"/>
    <cellStyle name="40% - uthevingsfarge 1 39 3" xfId="4249" xr:uid="{00000000-0005-0000-0000-0000D0470000}"/>
    <cellStyle name="40% - uthevingsfarge 1 39 4" xfId="45451" xr:uid="{00000000-0005-0000-0000-0000D1470000}"/>
    <cellStyle name="40% - uthevingsfarge 1 39_4 manuell" xfId="54966" xr:uid="{A89B5594-19A9-478C-A8F5-89738E2D21FE}"/>
    <cellStyle name="40% - uthevingsfarge 1 4" xfId="4250" xr:uid="{00000000-0005-0000-0000-0000D3470000}"/>
    <cellStyle name="40% - uthevingsfarge 1 4 10" xfId="45452"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3" xr:uid="{00000000-0005-0000-0000-0000D8470000}"/>
    <cellStyle name="40% - uthevingsfarge 1 4 2 2 3" xfId="45454" xr:uid="{00000000-0005-0000-0000-0000D9470000}"/>
    <cellStyle name="40% - uthevingsfarge 1 4 2 2_3. Chng in credit spreads" xfId="45455" xr:uid="{00000000-0005-0000-0000-0000DA470000}"/>
    <cellStyle name="40% - uthevingsfarge 1 4 2 3" xfId="16712" xr:uid="{00000000-0005-0000-0000-0000DB470000}"/>
    <cellStyle name="40% - uthevingsfarge 1 4 2 3 2" xfId="45456" xr:uid="{00000000-0005-0000-0000-0000DC470000}"/>
    <cellStyle name="40% - uthevingsfarge 1 4 2 3 2 2" xfId="45457" xr:uid="{00000000-0005-0000-0000-0000DD470000}"/>
    <cellStyle name="40% - uthevingsfarge 1 4 2 3 3" xfId="45458" xr:uid="{00000000-0005-0000-0000-0000DE470000}"/>
    <cellStyle name="40% - uthevingsfarge 1 4 2 3_3. Chng in credit spreads" xfId="45459" xr:uid="{00000000-0005-0000-0000-0000DF470000}"/>
    <cellStyle name="40% - uthevingsfarge 1 4 2 4" xfId="45460" xr:uid="{00000000-0005-0000-0000-0000E0470000}"/>
    <cellStyle name="40% - uthevingsfarge 1 4 2 4 2" xfId="45461" xr:uid="{00000000-0005-0000-0000-0000E1470000}"/>
    <cellStyle name="40% - uthevingsfarge 1 4 2 5" xfId="45462" xr:uid="{00000000-0005-0000-0000-0000E2470000}"/>
    <cellStyle name="40% - uthevingsfarge 1 4 2 6" xfId="45463" xr:uid="{00000000-0005-0000-0000-0000E3470000}"/>
    <cellStyle name="40% - uthevingsfarge 1 4 2 7" xfId="45464" xr:uid="{00000000-0005-0000-0000-0000E4470000}"/>
    <cellStyle name="40% - uthevingsfarge 1 4 2 8" xfId="45465" xr:uid="{00000000-0005-0000-0000-0000E5470000}"/>
    <cellStyle name="40% - uthevingsfarge 1 4 2_3. Chng in credit spreads" xfId="45466" xr:uid="{00000000-0005-0000-0000-0000E6470000}"/>
    <cellStyle name="40% - uthevingsfarge 1 4 3" xfId="4253" xr:uid="{00000000-0005-0000-0000-0000E7470000}"/>
    <cellStyle name="40% - uthevingsfarge 1 4 3 2" xfId="16713" xr:uid="{00000000-0005-0000-0000-0000E8470000}"/>
    <cellStyle name="40% - uthevingsfarge 1 4 3 2 2" xfId="45467" xr:uid="{00000000-0005-0000-0000-0000E9470000}"/>
    <cellStyle name="40% - uthevingsfarge 1 4 3 3" xfId="16714" xr:uid="{00000000-0005-0000-0000-0000EA470000}"/>
    <cellStyle name="40% - uthevingsfarge 1 4 3 4" xfId="45468" xr:uid="{00000000-0005-0000-0000-0000EB470000}"/>
    <cellStyle name="40% - uthevingsfarge 1 4 3 5" xfId="45469" xr:uid="{00000000-0005-0000-0000-0000EC470000}"/>
    <cellStyle name="40% - uthevingsfarge 1 4 3 6" xfId="45470" xr:uid="{00000000-0005-0000-0000-0000ED470000}"/>
    <cellStyle name="40% - uthevingsfarge 1 4 3_3. Chng in credit spreads" xfId="45471" xr:uid="{00000000-0005-0000-0000-0000EE470000}"/>
    <cellStyle name="40% - uthevingsfarge 1 4 4" xfId="16715" xr:uid="{00000000-0005-0000-0000-0000EF470000}"/>
    <cellStyle name="40% - uthevingsfarge 1 4 4 2" xfId="16716" xr:uid="{00000000-0005-0000-0000-0000F0470000}"/>
    <cellStyle name="40% - uthevingsfarge 1 4 4 2 2" xfId="45472" xr:uid="{00000000-0005-0000-0000-0000F1470000}"/>
    <cellStyle name="40% - uthevingsfarge 1 4 4 3" xfId="16717" xr:uid="{00000000-0005-0000-0000-0000F2470000}"/>
    <cellStyle name="40% - uthevingsfarge 1 4 4 4" xfId="45473" xr:uid="{00000000-0005-0000-0000-0000F3470000}"/>
    <cellStyle name="40% - uthevingsfarge 1 4 4 5" xfId="45474" xr:uid="{00000000-0005-0000-0000-0000F4470000}"/>
    <cellStyle name="40% - uthevingsfarge 1 4 4 6" xfId="45475" xr:uid="{00000000-0005-0000-0000-0000F5470000}"/>
    <cellStyle name="40% - uthevingsfarge 1 4 4_3. Chng in credit spreads" xfId="45476"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7" xr:uid="{00000000-0005-0000-0000-0000FA470000}"/>
    <cellStyle name="40% - uthevingsfarge 1 4 5 5" xfId="45478" xr:uid="{00000000-0005-0000-0000-0000FB470000}"/>
    <cellStyle name="40% - uthevingsfarge 1 4 5 6" xfId="45479"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4" xr:uid="{00000000-0005-0000-0000-000002480000}"/>
    <cellStyle name="40% - uthevingsfarge 1 4 9" xfId="45480" xr:uid="{00000000-0005-0000-0000-000003480000}"/>
    <cellStyle name="40% - uthevingsfarge 1 4_3. Chng in credit spreads" xfId="45481"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2" xr:uid="{00000000-0005-0000-0000-000008480000}"/>
    <cellStyle name="40% - uthevingsfarge 1 40 2_4 manuell" xfId="54967" xr:uid="{B62041AF-557A-49D1-A167-701A5D2754CC}"/>
    <cellStyle name="40% - uthevingsfarge 1 40 3" xfId="4257" xr:uid="{00000000-0005-0000-0000-00000A480000}"/>
    <cellStyle name="40% - uthevingsfarge 1 40 4" xfId="45483" xr:uid="{00000000-0005-0000-0000-00000B480000}"/>
    <cellStyle name="40% - uthevingsfarge 1 40_4 manuell" xfId="54968"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4" xr:uid="{00000000-0005-0000-0000-000010480000}"/>
    <cellStyle name="40% - uthevingsfarge 1 41 2_4 manuell" xfId="54969" xr:uid="{ED0E8533-8EE2-4C58-AFB7-FC184B35BEF5}"/>
    <cellStyle name="40% - uthevingsfarge 1 41 3" xfId="4261" xr:uid="{00000000-0005-0000-0000-000012480000}"/>
    <cellStyle name="40% - uthevingsfarge 1 41 4" xfId="45485" xr:uid="{00000000-0005-0000-0000-000013480000}"/>
    <cellStyle name="40% - uthevingsfarge 1 41_4 manuell" xfId="54970"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6" xr:uid="{00000000-0005-0000-0000-000018480000}"/>
    <cellStyle name="40% - uthevingsfarge 1 42 2_4 manuell" xfId="54971" xr:uid="{CF83A82D-D19B-4320-8E4F-1C852FAC082F}"/>
    <cellStyle name="40% - uthevingsfarge 1 42 3" xfId="4265" xr:uid="{00000000-0005-0000-0000-00001A480000}"/>
    <cellStyle name="40% - uthevingsfarge 1 42 4" xfId="45487" xr:uid="{00000000-0005-0000-0000-00001B480000}"/>
    <cellStyle name="40% - uthevingsfarge 1 42_4 manuell" xfId="54972"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8" xr:uid="{00000000-0005-0000-0000-000020480000}"/>
    <cellStyle name="40% - uthevingsfarge 1 43 2_4 manuell" xfId="54973" xr:uid="{894A9FBB-5344-4B57-8A9E-962C783AE65A}"/>
    <cellStyle name="40% - uthevingsfarge 1 43 3" xfId="4269" xr:uid="{00000000-0005-0000-0000-000022480000}"/>
    <cellStyle name="40% - uthevingsfarge 1 43 4" xfId="45489" xr:uid="{00000000-0005-0000-0000-000023480000}"/>
    <cellStyle name="40% - uthevingsfarge 1 43_4 manuell" xfId="54974"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90" xr:uid="{00000000-0005-0000-0000-000028480000}"/>
    <cellStyle name="40% - uthevingsfarge 1 44 2_4 manuell" xfId="54975" xr:uid="{E426E0D6-6350-4C29-9B27-0FFB4E46F651}"/>
    <cellStyle name="40% - uthevingsfarge 1 44 3" xfId="4273" xr:uid="{00000000-0005-0000-0000-00002A480000}"/>
    <cellStyle name="40% - uthevingsfarge 1 44 4" xfId="45491" xr:uid="{00000000-0005-0000-0000-00002B480000}"/>
    <cellStyle name="40% - uthevingsfarge 1 44_4 manuell" xfId="54976"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2" xr:uid="{00000000-0005-0000-0000-000030480000}"/>
    <cellStyle name="40% - uthevingsfarge 1 45 2_4 manuell" xfId="54977" xr:uid="{E7327AAD-691A-4474-BB39-358EFF984FB9}"/>
    <cellStyle name="40% - uthevingsfarge 1 45 3" xfId="4277" xr:uid="{00000000-0005-0000-0000-000032480000}"/>
    <cellStyle name="40% - uthevingsfarge 1 45 4" xfId="45493" xr:uid="{00000000-0005-0000-0000-000033480000}"/>
    <cellStyle name="40% - uthevingsfarge 1 45_4 manuell" xfId="54978"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4" xr:uid="{00000000-0005-0000-0000-000038480000}"/>
    <cellStyle name="40% - uthevingsfarge 1 46 2_4 manuell" xfId="54979" xr:uid="{4D9F68D0-A351-418E-9970-360FCAB39B91}"/>
    <cellStyle name="40% - uthevingsfarge 1 46 3" xfId="4281" xr:uid="{00000000-0005-0000-0000-00003A480000}"/>
    <cellStyle name="40% - uthevingsfarge 1 46 4" xfId="45495" xr:uid="{00000000-0005-0000-0000-00003B480000}"/>
    <cellStyle name="40% - uthevingsfarge 1 46_4 manuell" xfId="54980"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6" xr:uid="{00000000-0005-0000-0000-000040480000}"/>
    <cellStyle name="40% - uthevingsfarge 1 47 2_4 manuell" xfId="54981" xr:uid="{614BFB82-DF7A-42CD-8689-58C5993D7D3C}"/>
    <cellStyle name="40% - uthevingsfarge 1 47 3" xfId="4285" xr:uid="{00000000-0005-0000-0000-000042480000}"/>
    <cellStyle name="40% - uthevingsfarge 1 47 4" xfId="45497" xr:uid="{00000000-0005-0000-0000-000043480000}"/>
    <cellStyle name="40% - uthevingsfarge 1 47_4 manuell" xfId="54982"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8" xr:uid="{00000000-0005-0000-0000-000048480000}"/>
    <cellStyle name="40% - uthevingsfarge 1 48 2_4 manuell" xfId="54983" xr:uid="{A823C18A-1568-45D2-9887-AFB1CCC5528B}"/>
    <cellStyle name="40% - uthevingsfarge 1 48 3" xfId="4289" xr:uid="{00000000-0005-0000-0000-00004A480000}"/>
    <cellStyle name="40% - uthevingsfarge 1 48 4" xfId="45499" xr:uid="{00000000-0005-0000-0000-00004B480000}"/>
    <cellStyle name="40% - uthevingsfarge 1 48_4 manuell" xfId="54984"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500" xr:uid="{00000000-0005-0000-0000-000050480000}"/>
    <cellStyle name="40% - uthevingsfarge 1 49 2_4 manuell" xfId="54985" xr:uid="{AA1584A9-5287-418A-A3BA-29D324EDC8CD}"/>
    <cellStyle name="40% - uthevingsfarge 1 49 3" xfId="4293" xr:uid="{00000000-0005-0000-0000-000052480000}"/>
    <cellStyle name="40% - uthevingsfarge 1 49 4" xfId="45501" xr:uid="{00000000-0005-0000-0000-000053480000}"/>
    <cellStyle name="40% - uthevingsfarge 1 49_4 manuell" xfId="54986"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2" xr:uid="{00000000-0005-0000-0000-000058480000}"/>
    <cellStyle name="40% - uthevingsfarge 1 5 2 2 2 2" xfId="45503" xr:uid="{00000000-0005-0000-0000-000059480000}"/>
    <cellStyle name="40% - uthevingsfarge 1 5 2 2 3" xfId="45504" xr:uid="{00000000-0005-0000-0000-00005A480000}"/>
    <cellStyle name="40% - uthevingsfarge 1 5 2 2_3. Chng in credit spreads" xfId="45505" xr:uid="{00000000-0005-0000-0000-00005B480000}"/>
    <cellStyle name="40% - uthevingsfarge 1 5 2 3" xfId="45506" xr:uid="{00000000-0005-0000-0000-00005C480000}"/>
    <cellStyle name="40% - uthevingsfarge 1 5 2 3 2" xfId="45507" xr:uid="{00000000-0005-0000-0000-00005D480000}"/>
    <cellStyle name="40% - uthevingsfarge 1 5 2 3 2 2" xfId="45508" xr:uid="{00000000-0005-0000-0000-00005E480000}"/>
    <cellStyle name="40% - uthevingsfarge 1 5 2 3 3" xfId="45509" xr:uid="{00000000-0005-0000-0000-00005F480000}"/>
    <cellStyle name="40% - uthevingsfarge 1 5 2 3_3. Chng in credit spreads" xfId="45510" xr:uid="{00000000-0005-0000-0000-000060480000}"/>
    <cellStyle name="40% - uthevingsfarge 1 5 2 4" xfId="45511" xr:uid="{00000000-0005-0000-0000-000061480000}"/>
    <cellStyle name="40% - uthevingsfarge 1 5 2 4 2" xfId="45512" xr:uid="{00000000-0005-0000-0000-000062480000}"/>
    <cellStyle name="40% - uthevingsfarge 1 5 2 5" xfId="45513" xr:uid="{00000000-0005-0000-0000-000063480000}"/>
    <cellStyle name="40% - uthevingsfarge 1 5 2_3. Chng in credit spreads" xfId="45514" xr:uid="{00000000-0005-0000-0000-000064480000}"/>
    <cellStyle name="40% - uthevingsfarge 1 5 3" xfId="4297" xr:uid="{00000000-0005-0000-0000-000065480000}"/>
    <cellStyle name="40% - uthevingsfarge 1 5 3 2" xfId="16726" xr:uid="{00000000-0005-0000-0000-000066480000}"/>
    <cellStyle name="40% - uthevingsfarge 1 5 3 2 2" xfId="45515" xr:uid="{00000000-0005-0000-0000-000067480000}"/>
    <cellStyle name="40% - uthevingsfarge 1 5 3 3" xfId="45516" xr:uid="{00000000-0005-0000-0000-000068480000}"/>
    <cellStyle name="40% - uthevingsfarge 1 5 3_3. Chng in credit spreads" xfId="45517" xr:uid="{00000000-0005-0000-0000-000069480000}"/>
    <cellStyle name="40% - uthevingsfarge 1 5 4" xfId="16727" xr:uid="{00000000-0005-0000-0000-00006A480000}"/>
    <cellStyle name="40% - uthevingsfarge 1 5 4 2" xfId="45518" xr:uid="{00000000-0005-0000-0000-00006B480000}"/>
    <cellStyle name="40% - uthevingsfarge 1 5 4 2 2" xfId="45519" xr:uid="{00000000-0005-0000-0000-00006C480000}"/>
    <cellStyle name="40% - uthevingsfarge 1 5 4 3" xfId="45520" xr:uid="{00000000-0005-0000-0000-00006D480000}"/>
    <cellStyle name="40% - uthevingsfarge 1 5 4_3. Chng in credit spreads" xfId="45521" xr:uid="{00000000-0005-0000-0000-00006E480000}"/>
    <cellStyle name="40% - uthevingsfarge 1 5 5" xfId="16728" xr:uid="{00000000-0005-0000-0000-00006F480000}"/>
    <cellStyle name="40% - uthevingsfarge 1 5 5 2" xfId="45522" xr:uid="{00000000-0005-0000-0000-000070480000}"/>
    <cellStyle name="40% - uthevingsfarge 1 5 6" xfId="39935" xr:uid="{00000000-0005-0000-0000-000071480000}"/>
    <cellStyle name="40% - uthevingsfarge 1 5 7" xfId="45523" xr:uid="{00000000-0005-0000-0000-000072480000}"/>
    <cellStyle name="40% - uthevingsfarge 1 5 8" xfId="45524" xr:uid="{00000000-0005-0000-0000-000073480000}"/>
    <cellStyle name="40% - uthevingsfarge 1 5 9" xfId="45525" xr:uid="{00000000-0005-0000-0000-000074480000}"/>
    <cellStyle name="40% - uthevingsfarge 1 5_3. Chng in credit spreads" xfId="45526"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7" xr:uid="{00000000-0005-0000-0000-000079480000}"/>
    <cellStyle name="40% - uthevingsfarge 1 50 2_4 manuell" xfId="54987" xr:uid="{309219C1-0105-41F6-8F25-48B61F0ADBD4}"/>
    <cellStyle name="40% - uthevingsfarge 1 50 3" xfId="4301" xr:uid="{00000000-0005-0000-0000-00007B480000}"/>
    <cellStyle name="40% - uthevingsfarge 1 50 4" xfId="45528" xr:uid="{00000000-0005-0000-0000-00007C480000}"/>
    <cellStyle name="40% - uthevingsfarge 1 50_4 manuell" xfId="54988"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29" xr:uid="{00000000-0005-0000-0000-000081480000}"/>
    <cellStyle name="40% - uthevingsfarge 1 51 2_4 manuell" xfId="54989" xr:uid="{5E4DF552-221F-46C8-A471-588E2A71ED92}"/>
    <cellStyle name="40% - uthevingsfarge 1 51 3" xfId="4305" xr:uid="{00000000-0005-0000-0000-000083480000}"/>
    <cellStyle name="40% - uthevingsfarge 1 51 4" xfId="45530" xr:uid="{00000000-0005-0000-0000-000084480000}"/>
    <cellStyle name="40% - uthevingsfarge 1 51_4 manuell" xfId="54990"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1" xr:uid="{00000000-0005-0000-0000-000089480000}"/>
    <cellStyle name="40% - uthevingsfarge 1 52 2_4 manuell" xfId="54991" xr:uid="{80C5B153-2A65-402C-AE57-FE87DF00A9DD}"/>
    <cellStyle name="40% - uthevingsfarge 1 52 3" xfId="4309" xr:uid="{00000000-0005-0000-0000-00008B480000}"/>
    <cellStyle name="40% - uthevingsfarge 1 52 4" xfId="45532" xr:uid="{00000000-0005-0000-0000-00008C480000}"/>
    <cellStyle name="40% - uthevingsfarge 1 52_4 manuell" xfId="54992"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3" xr:uid="{00000000-0005-0000-0000-000091480000}"/>
    <cellStyle name="40% - uthevingsfarge 1 53 2_4 manuell" xfId="54993" xr:uid="{17A15296-309B-495B-BFE0-720B83A2A493}"/>
    <cellStyle name="40% - uthevingsfarge 1 53 3" xfId="4313" xr:uid="{00000000-0005-0000-0000-000093480000}"/>
    <cellStyle name="40% - uthevingsfarge 1 53 4" xfId="45534" xr:uid="{00000000-0005-0000-0000-000094480000}"/>
    <cellStyle name="40% - uthevingsfarge 1 53_4 manuell" xfId="54994"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5" xr:uid="{00000000-0005-0000-0000-000099480000}"/>
    <cellStyle name="40% - uthevingsfarge 1 54 2_4 manuell" xfId="54995" xr:uid="{13083A62-247E-4DE5-8B52-0B0FAC12075E}"/>
    <cellStyle name="40% - uthevingsfarge 1 54 3" xfId="4317" xr:uid="{00000000-0005-0000-0000-00009B480000}"/>
    <cellStyle name="40% - uthevingsfarge 1 54 4" xfId="45536" xr:uid="{00000000-0005-0000-0000-00009C480000}"/>
    <cellStyle name="40% - uthevingsfarge 1 54_4 manuell" xfId="54996"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7" xr:uid="{00000000-0005-0000-0000-0000A1480000}"/>
    <cellStyle name="40% - uthevingsfarge 1 55 2_4 manuell" xfId="54997" xr:uid="{72C9BB17-4A8A-4B0C-A59B-4E5B19D3561F}"/>
    <cellStyle name="40% - uthevingsfarge 1 55 3" xfId="4321" xr:uid="{00000000-0005-0000-0000-0000A3480000}"/>
    <cellStyle name="40% - uthevingsfarge 1 55 4" xfId="45538" xr:uid="{00000000-0005-0000-0000-0000A4480000}"/>
    <cellStyle name="40% - uthevingsfarge 1 55_4 manuell" xfId="54998"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39" xr:uid="{00000000-0005-0000-0000-0000A9480000}"/>
    <cellStyle name="40% - uthevingsfarge 1 56 2_4 manuell" xfId="54999" xr:uid="{577254E1-D1B0-43C0-8703-AEED5E95E2D4}"/>
    <cellStyle name="40% - uthevingsfarge 1 56 3" xfId="4325" xr:uid="{00000000-0005-0000-0000-0000AB480000}"/>
    <cellStyle name="40% - uthevingsfarge 1 56 4" xfId="45540" xr:uid="{00000000-0005-0000-0000-0000AC480000}"/>
    <cellStyle name="40% - uthevingsfarge 1 56_4 manuell" xfId="55000"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1" xr:uid="{00000000-0005-0000-0000-0000B1480000}"/>
    <cellStyle name="40% - uthevingsfarge 1 57 2_4 manuell" xfId="55001" xr:uid="{3AB507E1-FAA3-44AE-BB3E-B9806556BD9A}"/>
    <cellStyle name="40% - uthevingsfarge 1 57 3" xfId="4329" xr:uid="{00000000-0005-0000-0000-0000B3480000}"/>
    <cellStyle name="40% - uthevingsfarge 1 57 4" xfId="45542" xr:uid="{00000000-0005-0000-0000-0000B4480000}"/>
    <cellStyle name="40% - uthevingsfarge 1 57_4 manuell" xfId="55002"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3" xr:uid="{00000000-0005-0000-0000-0000B9480000}"/>
    <cellStyle name="40% - uthevingsfarge 1 58 2_4 manuell" xfId="55003" xr:uid="{C1F80F92-E5CD-49DD-9562-DC4DBB9CDC55}"/>
    <cellStyle name="40% - uthevingsfarge 1 58 3" xfId="4333" xr:uid="{00000000-0005-0000-0000-0000BB480000}"/>
    <cellStyle name="40% - uthevingsfarge 1 58 4" xfId="45544" xr:uid="{00000000-0005-0000-0000-0000BC480000}"/>
    <cellStyle name="40% - uthevingsfarge 1 58_4 manuell" xfId="55004"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5" xr:uid="{00000000-0005-0000-0000-0000C1480000}"/>
    <cellStyle name="40% - uthevingsfarge 1 59 2_4 manuell" xfId="55005" xr:uid="{F6C4A8A9-D98D-4926-8055-057C0022FF87}"/>
    <cellStyle name="40% - uthevingsfarge 1 59 3" xfId="4337" xr:uid="{00000000-0005-0000-0000-0000C3480000}"/>
    <cellStyle name="40% - uthevingsfarge 1 59 4" xfId="45546" xr:uid="{00000000-0005-0000-0000-0000C4480000}"/>
    <cellStyle name="40% - uthevingsfarge 1 59_4 manuell" xfId="55006"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7" xr:uid="{00000000-0005-0000-0000-0000C9480000}"/>
    <cellStyle name="40% - uthevingsfarge 1 6 2 2_CC1" xfId="55007" xr:uid="{DBE85539-5F0A-402B-BCF2-D97A08C9121A}"/>
    <cellStyle name="40% - uthevingsfarge 1 6 2 3" xfId="45548" xr:uid="{00000000-0005-0000-0000-0000CA480000}"/>
    <cellStyle name="40% - uthevingsfarge 1 6 2 4" xfId="45549" xr:uid="{00000000-0005-0000-0000-0000CB480000}"/>
    <cellStyle name="40% - uthevingsfarge 1 6 2_3. Chng in credit spreads" xfId="45550" xr:uid="{00000000-0005-0000-0000-0000CC480000}"/>
    <cellStyle name="40% - uthevingsfarge 1 6 3" xfId="4341" xr:uid="{00000000-0005-0000-0000-0000CD480000}"/>
    <cellStyle name="40% - uthevingsfarge 1 6 3 2" xfId="16729" xr:uid="{00000000-0005-0000-0000-0000CE480000}"/>
    <cellStyle name="40% - uthevingsfarge 1 6 3 2 2" xfId="45551" xr:uid="{00000000-0005-0000-0000-0000CF480000}"/>
    <cellStyle name="40% - uthevingsfarge 1 6 3 3" xfId="45552" xr:uid="{00000000-0005-0000-0000-0000D0480000}"/>
    <cellStyle name="40% - uthevingsfarge 1 6 3_3. Chng in credit spreads" xfId="45553" xr:uid="{00000000-0005-0000-0000-0000D1480000}"/>
    <cellStyle name="40% - uthevingsfarge 1 6 4" xfId="16730" xr:uid="{00000000-0005-0000-0000-0000D2480000}"/>
    <cellStyle name="40% - uthevingsfarge 1 6 4 2" xfId="45554" xr:uid="{00000000-0005-0000-0000-0000D3480000}"/>
    <cellStyle name="40% - uthevingsfarge 1 6 5" xfId="16731" xr:uid="{00000000-0005-0000-0000-0000D4480000}"/>
    <cellStyle name="40% - uthevingsfarge 1 6 6" xfId="39936" xr:uid="{00000000-0005-0000-0000-0000D5480000}"/>
    <cellStyle name="40% - uthevingsfarge 1 6 7" xfId="45555" xr:uid="{00000000-0005-0000-0000-0000D6480000}"/>
    <cellStyle name="40% - uthevingsfarge 1 6 8" xfId="45556" xr:uid="{00000000-0005-0000-0000-0000D7480000}"/>
    <cellStyle name="40% - uthevingsfarge 1 6 9" xfId="45557" xr:uid="{00000000-0005-0000-0000-0000D8480000}"/>
    <cellStyle name="40% - uthevingsfarge 1 6_3. Chng in credit spreads" xfId="45558" xr:uid="{00000000-0005-0000-0000-0000D9480000}"/>
    <cellStyle name="40% - uthevingsfarge 1 60" xfId="16732" xr:uid="{00000000-0005-0000-0000-0000DA480000}"/>
    <cellStyle name="40% - uthevingsfarge 1 60 2" xfId="16733" xr:uid="{00000000-0005-0000-0000-0000DB480000}"/>
    <cellStyle name="40% - uthevingsfarge 1 60 2 2" xfId="36613" xr:uid="{00000000-0005-0000-0000-0000DC480000}"/>
    <cellStyle name="40% - uthevingsfarge 1 60 3" xfId="16734" xr:uid="{00000000-0005-0000-0000-0000DD480000}"/>
    <cellStyle name="40% - uthevingsfarge 1 60 4" xfId="36377"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4" xr:uid="{00000000-0005-0000-0000-0000E2480000}"/>
    <cellStyle name="40% - uthevingsfarge 1 61 3" xfId="16738" xr:uid="{00000000-0005-0000-0000-0000E3480000}"/>
    <cellStyle name="40% - uthevingsfarge 1 61 4" xfId="36403"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5" xr:uid="{00000000-0005-0000-0000-0000E8480000}"/>
    <cellStyle name="40% - uthevingsfarge 1 62 3" xfId="36392" xr:uid="{00000000-0005-0000-0000-0000E9480000}"/>
    <cellStyle name="40% - uthevingsfarge 1 62_AVA DVA EL" xfId="16742" xr:uid="{00000000-0005-0000-0000-0000EA480000}"/>
    <cellStyle name="40% - uthevingsfarge 1 63" xfId="16743" xr:uid="{00000000-0005-0000-0000-0000EB480000}"/>
    <cellStyle name="40% - uthevingsfarge 1 63 2" xfId="36587" xr:uid="{00000000-0005-0000-0000-0000EC480000}"/>
    <cellStyle name="40% - uthevingsfarge 1 64" xfId="16744" xr:uid="{00000000-0005-0000-0000-0000ED480000}"/>
    <cellStyle name="40% - uthevingsfarge 1 64 2" xfId="36666" xr:uid="{00000000-0005-0000-0000-0000EE480000}"/>
    <cellStyle name="40% - uthevingsfarge 1 65" xfId="16745" xr:uid="{00000000-0005-0000-0000-0000EF480000}"/>
    <cellStyle name="40% - uthevingsfarge 1 65 2" xfId="36557" xr:uid="{00000000-0005-0000-0000-0000F0480000}"/>
    <cellStyle name="40% - uthevingsfarge 1 66" xfId="16746" xr:uid="{00000000-0005-0000-0000-0000F1480000}"/>
    <cellStyle name="40% - uthevingsfarge 1 66 2" xfId="36652" xr:uid="{00000000-0005-0000-0000-0000F2480000}"/>
    <cellStyle name="40% - uthevingsfarge 1 67" xfId="36526" xr:uid="{00000000-0005-0000-0000-0000F3480000}"/>
    <cellStyle name="40% - uthevingsfarge 1 68" xfId="45559" xr:uid="{00000000-0005-0000-0000-0000F4480000}"/>
    <cellStyle name="40% - uthevingsfarge 1 69" xfId="45560"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1" xr:uid="{00000000-0005-0000-0000-0000F9480000}"/>
    <cellStyle name="40% - uthevingsfarge 1 7 2 4" xfId="45562" xr:uid="{00000000-0005-0000-0000-0000FA480000}"/>
    <cellStyle name="40% - uthevingsfarge 1 7 2_4 manuell" xfId="55008"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3" xr:uid="{00000000-0005-0000-0000-000001490000}"/>
    <cellStyle name="40% - uthevingsfarge 1 7 7" xfId="45564" xr:uid="{00000000-0005-0000-0000-000002490000}"/>
    <cellStyle name="40% - uthevingsfarge 1 7 8" xfId="45565" xr:uid="{00000000-0005-0000-0000-000003490000}"/>
    <cellStyle name="40% - uthevingsfarge 1 7_3. Chng in credit spreads" xfId="45566" xr:uid="{00000000-0005-0000-0000-000004490000}"/>
    <cellStyle name="40% - uthevingsfarge 1 70" xfId="45567" xr:uid="{00000000-0005-0000-0000-000005490000}"/>
    <cellStyle name="40% - uthevingsfarge 1 71" xfId="45568" xr:uid="{00000000-0005-0000-0000-000006490000}"/>
    <cellStyle name="40% - uthevingsfarge 1 72" xfId="45569" xr:uid="{00000000-0005-0000-0000-000007490000}"/>
    <cellStyle name="40% - uthevingsfarge 1 73" xfId="45570" xr:uid="{00000000-0005-0000-0000-000008490000}"/>
    <cellStyle name="40% - uthevingsfarge 1 74" xfId="45571"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2" xr:uid="{00000000-0005-0000-0000-00000D490000}"/>
    <cellStyle name="40% - uthevingsfarge 1 8 2 4" xfId="45573" xr:uid="{00000000-0005-0000-0000-00000E490000}"/>
    <cellStyle name="40% - uthevingsfarge 1 8 2_4 manuell" xfId="55009" xr:uid="{3F45B591-9965-43CA-9B78-EB2C016BC17C}"/>
    <cellStyle name="40% - uthevingsfarge 1 8 3" xfId="4349" xr:uid="{00000000-0005-0000-0000-000010490000}"/>
    <cellStyle name="40% - uthevingsfarge 1 8 4" xfId="45574" xr:uid="{00000000-0005-0000-0000-000011490000}"/>
    <cellStyle name="40% - uthevingsfarge 1 8 5" xfId="45575" xr:uid="{00000000-0005-0000-0000-000012490000}"/>
    <cellStyle name="40% - uthevingsfarge 1 8_3. Chng in credit spreads" xfId="45576"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7" xr:uid="{00000000-0005-0000-0000-000017490000}"/>
    <cellStyle name="40% - uthevingsfarge 1 9 2_4 manuell" xfId="55010" xr:uid="{6F10F46D-8520-4D96-A849-CDB7B86E5DF6}"/>
    <cellStyle name="40% - uthevingsfarge 1 9 3" xfId="4353" xr:uid="{00000000-0005-0000-0000-000019490000}"/>
    <cellStyle name="40% - uthevingsfarge 1 9 4" xfId="45578" xr:uid="{00000000-0005-0000-0000-00001A490000}"/>
    <cellStyle name="40% - uthevingsfarge 1 9 5" xfId="45579" xr:uid="{00000000-0005-0000-0000-00001B490000}"/>
    <cellStyle name="40% - uthevingsfarge 1 9_4 manuell" xfId="55011" xr:uid="{285478D9-DE2A-4552-81DB-019B2DF86F92}"/>
    <cellStyle name="40% - uthevingsfarge 1_4 manuell" xfId="55012" xr:uid="{9FCD251A-5236-4BF4-A963-3315FA6EBD8C}"/>
    <cellStyle name="40% - uthevingsfarge 2" xfId="36252"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80" xr:uid="{00000000-0005-0000-0000-000022490000}"/>
    <cellStyle name="40% - uthevingsfarge 2 10 2_4 manuell" xfId="55013" xr:uid="{91D036B0-800E-4DAC-8061-2336C94CBD99}"/>
    <cellStyle name="40% - uthevingsfarge 2 10 3" xfId="4357" xr:uid="{00000000-0005-0000-0000-000024490000}"/>
    <cellStyle name="40% - uthevingsfarge 2 10 4" xfId="45581" xr:uid="{00000000-0005-0000-0000-000025490000}"/>
    <cellStyle name="40% - uthevingsfarge 2 10 5" xfId="45582" xr:uid="{00000000-0005-0000-0000-000026490000}"/>
    <cellStyle name="40% - uthevingsfarge 2 10_4 manuell" xfId="55014"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3" xr:uid="{00000000-0005-0000-0000-00002B490000}"/>
    <cellStyle name="40% - uthevingsfarge 2 11 2_4 manuell" xfId="55015" xr:uid="{B4200C01-0677-4578-94F8-EC3346736DE0}"/>
    <cellStyle name="40% - uthevingsfarge 2 11 3" xfId="4361" xr:uid="{00000000-0005-0000-0000-00002D490000}"/>
    <cellStyle name="40% - uthevingsfarge 2 11 4" xfId="45584" xr:uid="{00000000-0005-0000-0000-00002E490000}"/>
    <cellStyle name="40% - uthevingsfarge 2 11_4 manuell" xfId="55016"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5" xr:uid="{00000000-0005-0000-0000-000033490000}"/>
    <cellStyle name="40% - uthevingsfarge 2 12 2_4 manuell" xfId="55017" xr:uid="{8E2D2822-F93A-410A-9DEF-3B15FFFC9DD7}"/>
    <cellStyle name="40% - uthevingsfarge 2 12 3" xfId="4365" xr:uid="{00000000-0005-0000-0000-000035490000}"/>
    <cellStyle name="40% - uthevingsfarge 2 12 4" xfId="45586" xr:uid="{00000000-0005-0000-0000-000036490000}"/>
    <cellStyle name="40% - uthevingsfarge 2 12_4 manuell" xfId="55018"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7" xr:uid="{00000000-0005-0000-0000-00003B490000}"/>
    <cellStyle name="40% - uthevingsfarge 2 13 2_4 manuell" xfId="55019" xr:uid="{0FE87D80-8478-4560-A05C-F1F6C99225A8}"/>
    <cellStyle name="40% - uthevingsfarge 2 13 3" xfId="4369" xr:uid="{00000000-0005-0000-0000-00003D490000}"/>
    <cellStyle name="40% - uthevingsfarge 2 13 4" xfId="45588" xr:uid="{00000000-0005-0000-0000-00003E490000}"/>
    <cellStyle name="40% - uthevingsfarge 2 13_4 manuell" xfId="55020"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89" xr:uid="{00000000-0005-0000-0000-000043490000}"/>
    <cellStyle name="40% - uthevingsfarge 2 14 2_4 manuell" xfId="55021" xr:uid="{073C5726-5F33-4699-A7A5-2044C281F078}"/>
    <cellStyle name="40% - uthevingsfarge 2 14 3" xfId="4373" xr:uid="{00000000-0005-0000-0000-000045490000}"/>
    <cellStyle name="40% - uthevingsfarge 2 14 4" xfId="45590" xr:uid="{00000000-0005-0000-0000-000046490000}"/>
    <cellStyle name="40% - uthevingsfarge 2 14_4 manuell" xfId="55022"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1" xr:uid="{00000000-0005-0000-0000-00004B490000}"/>
    <cellStyle name="40% - uthevingsfarge 2 15 2_4 manuell" xfId="55023" xr:uid="{88D739C7-A926-4602-BD91-F6C521DA5AB7}"/>
    <cellStyle name="40% - uthevingsfarge 2 15 3" xfId="4377" xr:uid="{00000000-0005-0000-0000-00004D490000}"/>
    <cellStyle name="40% - uthevingsfarge 2 15 4" xfId="45592" xr:uid="{00000000-0005-0000-0000-00004E490000}"/>
    <cellStyle name="40% - uthevingsfarge 2 15_4 manuell" xfId="55024"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3" xr:uid="{00000000-0005-0000-0000-000053490000}"/>
    <cellStyle name="40% - uthevingsfarge 2 16 2_4 manuell" xfId="55025" xr:uid="{0ECDFDB9-63F4-4CBF-B402-6D84BE942300}"/>
    <cellStyle name="40% - uthevingsfarge 2 16 3" xfId="4381" xr:uid="{00000000-0005-0000-0000-000055490000}"/>
    <cellStyle name="40% - uthevingsfarge 2 16 4" xfId="45594" xr:uid="{00000000-0005-0000-0000-000056490000}"/>
    <cellStyle name="40% - uthevingsfarge 2 16_4 manuell" xfId="55026"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5" xr:uid="{00000000-0005-0000-0000-00005B490000}"/>
    <cellStyle name="40% - uthevingsfarge 2 17 2_4 manuell" xfId="55027" xr:uid="{AFF43B0C-F754-4639-A379-7F4BFFE38CFC}"/>
    <cellStyle name="40% - uthevingsfarge 2 17 3" xfId="4385" xr:uid="{00000000-0005-0000-0000-00005D490000}"/>
    <cellStyle name="40% - uthevingsfarge 2 17 4" xfId="45596" xr:uid="{00000000-0005-0000-0000-00005E490000}"/>
    <cellStyle name="40% - uthevingsfarge 2 17_4 manuell" xfId="55028"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7" xr:uid="{00000000-0005-0000-0000-000063490000}"/>
    <cellStyle name="40% - uthevingsfarge 2 18 2_4 manuell" xfId="55029" xr:uid="{EB9F8A2A-9FFC-4A25-B2D2-C9EEC543C89D}"/>
    <cellStyle name="40% - uthevingsfarge 2 18 3" xfId="4389" xr:uid="{00000000-0005-0000-0000-000065490000}"/>
    <cellStyle name="40% - uthevingsfarge 2 18 4" xfId="45598" xr:uid="{00000000-0005-0000-0000-000066490000}"/>
    <cellStyle name="40% - uthevingsfarge 2 18_4 manuell" xfId="55030"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99" xr:uid="{00000000-0005-0000-0000-00006B490000}"/>
    <cellStyle name="40% - uthevingsfarge 2 19 2_4 manuell" xfId="55031" xr:uid="{B99FD38A-5A2D-41CC-915E-1E4745FE98B1}"/>
    <cellStyle name="40% - uthevingsfarge 2 19 3" xfId="4393" xr:uid="{00000000-0005-0000-0000-00006D490000}"/>
    <cellStyle name="40% - uthevingsfarge 2 19 4" xfId="45600" xr:uid="{00000000-0005-0000-0000-00006E490000}"/>
    <cellStyle name="40% - uthevingsfarge 2 19_4 manuell" xfId="55032"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1" xr:uid="{00000000-0005-0000-0000-000077490000}"/>
    <cellStyle name="40% - uthevingsfarge 2 2 14" xfId="45602" xr:uid="{00000000-0005-0000-0000-000078490000}"/>
    <cellStyle name="40% - uthevingsfarge 2 2 15" xfId="45603" xr:uid="{00000000-0005-0000-0000-000079490000}"/>
    <cellStyle name="40% - uthevingsfarge 2 2 16" xfId="45604" xr:uid="{00000000-0005-0000-0000-00007A490000}"/>
    <cellStyle name="40% - uthevingsfarge 2 2 2" xfId="4395" xr:uid="{00000000-0005-0000-0000-00007B490000}"/>
    <cellStyle name="40% - uthevingsfarge 2 2 2 10" xfId="45605" xr:uid="{00000000-0005-0000-0000-00007C490000}"/>
    <cellStyle name="40% - uthevingsfarge 2 2 2 11" xfId="45606" xr:uid="{00000000-0005-0000-0000-00007D490000}"/>
    <cellStyle name="40% - uthevingsfarge 2 2 2 2" xfId="4396" xr:uid="{00000000-0005-0000-0000-00007E490000}"/>
    <cellStyle name="40% - uthevingsfarge 2 2 2 2 10" xfId="45607" xr:uid="{00000000-0005-0000-0000-00007F490000}"/>
    <cellStyle name="40% - uthevingsfarge 2 2 2 2 2" xfId="16757" xr:uid="{00000000-0005-0000-0000-000080490000}"/>
    <cellStyle name="40% - uthevingsfarge 2 2 2 2 2 2" xfId="16758" xr:uid="{00000000-0005-0000-0000-000081490000}"/>
    <cellStyle name="40% - uthevingsfarge 2 2 2 2 2 2 2" xfId="45608" xr:uid="{00000000-0005-0000-0000-000082490000}"/>
    <cellStyle name="40% - uthevingsfarge 2 2 2 2 2 2 2 2" xfId="45609" xr:uid="{00000000-0005-0000-0000-000083490000}"/>
    <cellStyle name="40% - uthevingsfarge 2 2 2 2 2 2 3" xfId="45610" xr:uid="{00000000-0005-0000-0000-000084490000}"/>
    <cellStyle name="40% - uthevingsfarge 2 2 2 2 2 2_3. Chng in credit spreads" xfId="45611" xr:uid="{00000000-0005-0000-0000-000085490000}"/>
    <cellStyle name="40% - uthevingsfarge 2 2 2 2 2 3" xfId="16759" xr:uid="{00000000-0005-0000-0000-000086490000}"/>
    <cellStyle name="40% - uthevingsfarge 2 2 2 2 2 3 2" xfId="45612" xr:uid="{00000000-0005-0000-0000-000087490000}"/>
    <cellStyle name="40% - uthevingsfarge 2 2 2 2 2 4" xfId="45613" xr:uid="{00000000-0005-0000-0000-000088490000}"/>
    <cellStyle name="40% - uthevingsfarge 2 2 2 2 2 5" xfId="45614" xr:uid="{00000000-0005-0000-0000-000089490000}"/>
    <cellStyle name="40% - uthevingsfarge 2 2 2 2 2 6" xfId="45615" xr:uid="{00000000-0005-0000-0000-00008A490000}"/>
    <cellStyle name="40% - uthevingsfarge 2 2 2 2 2_3. Chng in credit spreads" xfId="45616" xr:uid="{00000000-0005-0000-0000-00008B490000}"/>
    <cellStyle name="40% - uthevingsfarge 2 2 2 2 3" xfId="16760" xr:uid="{00000000-0005-0000-0000-00008C490000}"/>
    <cellStyle name="40% - uthevingsfarge 2 2 2 2 3 2" xfId="16761" xr:uid="{00000000-0005-0000-0000-00008D490000}"/>
    <cellStyle name="40% - uthevingsfarge 2 2 2 2 3 2 2" xfId="45617" xr:uid="{00000000-0005-0000-0000-00008E490000}"/>
    <cellStyle name="40% - uthevingsfarge 2 2 2 2 3 2 2 2" xfId="45618" xr:uid="{00000000-0005-0000-0000-00008F490000}"/>
    <cellStyle name="40% - uthevingsfarge 2 2 2 2 3 2 3" xfId="45619" xr:uid="{00000000-0005-0000-0000-000090490000}"/>
    <cellStyle name="40% - uthevingsfarge 2 2 2 2 3 2_3. Chng in credit spreads" xfId="45620" xr:uid="{00000000-0005-0000-0000-000091490000}"/>
    <cellStyle name="40% - uthevingsfarge 2 2 2 2 3 3" xfId="16762" xr:uid="{00000000-0005-0000-0000-000092490000}"/>
    <cellStyle name="40% - uthevingsfarge 2 2 2 2 3 3 2" xfId="45621" xr:uid="{00000000-0005-0000-0000-000093490000}"/>
    <cellStyle name="40% - uthevingsfarge 2 2 2 2 3 4" xfId="45622" xr:uid="{00000000-0005-0000-0000-000094490000}"/>
    <cellStyle name="40% - uthevingsfarge 2 2 2 2 3 5" xfId="45623" xr:uid="{00000000-0005-0000-0000-000095490000}"/>
    <cellStyle name="40% - uthevingsfarge 2 2 2 2 3 6" xfId="45624" xr:uid="{00000000-0005-0000-0000-000096490000}"/>
    <cellStyle name="40% - uthevingsfarge 2 2 2 2 3_3. Chng in credit spreads" xfId="45625" xr:uid="{00000000-0005-0000-0000-000097490000}"/>
    <cellStyle name="40% - uthevingsfarge 2 2 2 2 4" xfId="16763" xr:uid="{00000000-0005-0000-0000-000098490000}"/>
    <cellStyle name="40% - uthevingsfarge 2 2 2 2 4 2" xfId="16764" xr:uid="{00000000-0005-0000-0000-000099490000}"/>
    <cellStyle name="40% - uthevingsfarge 2 2 2 2 4 2 2" xfId="45626" xr:uid="{00000000-0005-0000-0000-00009A490000}"/>
    <cellStyle name="40% - uthevingsfarge 2 2 2 2 4 3" xfId="16765" xr:uid="{00000000-0005-0000-0000-00009B490000}"/>
    <cellStyle name="40% - uthevingsfarge 2 2 2 2 4 4" xfId="45627" xr:uid="{00000000-0005-0000-0000-00009C490000}"/>
    <cellStyle name="40% - uthevingsfarge 2 2 2 2 4 5" xfId="45628" xr:uid="{00000000-0005-0000-0000-00009D490000}"/>
    <cellStyle name="40% - uthevingsfarge 2 2 2 2 4 6" xfId="45629" xr:uid="{00000000-0005-0000-0000-00009E490000}"/>
    <cellStyle name="40% - uthevingsfarge 2 2 2 2 4_3. Chng in credit spreads" xfId="45630" xr:uid="{00000000-0005-0000-0000-00009F490000}"/>
    <cellStyle name="40% - uthevingsfarge 2 2 2 2 5" xfId="16766" xr:uid="{00000000-0005-0000-0000-0000A0490000}"/>
    <cellStyle name="40% - uthevingsfarge 2 2 2 2 5 2" xfId="16767" xr:uid="{00000000-0005-0000-0000-0000A1490000}"/>
    <cellStyle name="40% - uthevingsfarge 2 2 2 2 5 2 2" xfId="45631" xr:uid="{00000000-0005-0000-0000-0000A2490000}"/>
    <cellStyle name="40% - uthevingsfarge 2 2 2 2 5 3" xfId="16768" xr:uid="{00000000-0005-0000-0000-0000A3490000}"/>
    <cellStyle name="40% - uthevingsfarge 2 2 2 2 5 4" xfId="45632" xr:uid="{00000000-0005-0000-0000-0000A4490000}"/>
    <cellStyle name="40% - uthevingsfarge 2 2 2 2 5 5" xfId="45633" xr:uid="{00000000-0005-0000-0000-0000A5490000}"/>
    <cellStyle name="40% - uthevingsfarge 2 2 2 2 5_3. Chng in credit spreads" xfId="45634" xr:uid="{00000000-0005-0000-0000-0000A6490000}"/>
    <cellStyle name="40% - uthevingsfarge 2 2 2 2 6" xfId="16769" xr:uid="{00000000-0005-0000-0000-0000A7490000}"/>
    <cellStyle name="40% - uthevingsfarge 2 2 2 2 6 2" xfId="45635" xr:uid="{00000000-0005-0000-0000-0000A8490000}"/>
    <cellStyle name="40% - uthevingsfarge 2 2 2 2 7" xfId="16770" xr:uid="{00000000-0005-0000-0000-0000A9490000}"/>
    <cellStyle name="40% - uthevingsfarge 2 2 2 2 8" xfId="45636" xr:uid="{00000000-0005-0000-0000-0000AA490000}"/>
    <cellStyle name="40% - uthevingsfarge 2 2 2 2 9" xfId="45637" xr:uid="{00000000-0005-0000-0000-0000AB490000}"/>
    <cellStyle name="40% - uthevingsfarge 2 2 2 2_3. Chng in credit spreads" xfId="45638" xr:uid="{00000000-0005-0000-0000-0000AC490000}"/>
    <cellStyle name="40% - uthevingsfarge 2 2 2 3" xfId="16771" xr:uid="{00000000-0005-0000-0000-0000AD490000}"/>
    <cellStyle name="40% - uthevingsfarge 2 2 2 3 2" xfId="16772" xr:uid="{00000000-0005-0000-0000-0000AE490000}"/>
    <cellStyle name="40% - uthevingsfarge 2 2 2 3 2 2" xfId="45639" xr:uid="{00000000-0005-0000-0000-0000AF490000}"/>
    <cellStyle name="40% - uthevingsfarge 2 2 2 3 2 2 2" xfId="45640" xr:uid="{00000000-0005-0000-0000-0000B0490000}"/>
    <cellStyle name="40% - uthevingsfarge 2 2 2 3 2 3" xfId="45641" xr:uid="{00000000-0005-0000-0000-0000B1490000}"/>
    <cellStyle name="40% - uthevingsfarge 2 2 2 3 2_3. Chng in credit spreads" xfId="45642" xr:uid="{00000000-0005-0000-0000-0000B2490000}"/>
    <cellStyle name="40% - uthevingsfarge 2 2 2 3 3" xfId="16773" xr:uid="{00000000-0005-0000-0000-0000B3490000}"/>
    <cellStyle name="40% - uthevingsfarge 2 2 2 3 3 2" xfId="45643" xr:uid="{00000000-0005-0000-0000-0000B4490000}"/>
    <cellStyle name="40% - uthevingsfarge 2 2 2 3 4" xfId="45644" xr:uid="{00000000-0005-0000-0000-0000B5490000}"/>
    <cellStyle name="40% - uthevingsfarge 2 2 2 3 5" xfId="45645" xr:uid="{00000000-0005-0000-0000-0000B6490000}"/>
    <cellStyle name="40% - uthevingsfarge 2 2 2 3 6" xfId="45646" xr:uid="{00000000-0005-0000-0000-0000B7490000}"/>
    <cellStyle name="40% - uthevingsfarge 2 2 2 3_3. Chng in credit spreads" xfId="45647" xr:uid="{00000000-0005-0000-0000-0000B8490000}"/>
    <cellStyle name="40% - uthevingsfarge 2 2 2 4" xfId="16774" xr:uid="{00000000-0005-0000-0000-0000B9490000}"/>
    <cellStyle name="40% - uthevingsfarge 2 2 2 4 2" xfId="16775" xr:uid="{00000000-0005-0000-0000-0000BA490000}"/>
    <cellStyle name="40% - uthevingsfarge 2 2 2 4 2 2" xfId="45648" xr:uid="{00000000-0005-0000-0000-0000BB490000}"/>
    <cellStyle name="40% - uthevingsfarge 2 2 2 4 2 2 2" xfId="45649" xr:uid="{00000000-0005-0000-0000-0000BC490000}"/>
    <cellStyle name="40% - uthevingsfarge 2 2 2 4 2 3" xfId="45650" xr:uid="{00000000-0005-0000-0000-0000BD490000}"/>
    <cellStyle name="40% - uthevingsfarge 2 2 2 4 2_3. Chng in credit spreads" xfId="45651" xr:uid="{00000000-0005-0000-0000-0000BE490000}"/>
    <cellStyle name="40% - uthevingsfarge 2 2 2 4 3" xfId="16776" xr:uid="{00000000-0005-0000-0000-0000BF490000}"/>
    <cellStyle name="40% - uthevingsfarge 2 2 2 4 3 2" xfId="45652" xr:uid="{00000000-0005-0000-0000-0000C0490000}"/>
    <cellStyle name="40% - uthevingsfarge 2 2 2 4 4" xfId="45653" xr:uid="{00000000-0005-0000-0000-0000C1490000}"/>
    <cellStyle name="40% - uthevingsfarge 2 2 2 4 5" xfId="45654" xr:uid="{00000000-0005-0000-0000-0000C2490000}"/>
    <cellStyle name="40% - uthevingsfarge 2 2 2 4 6" xfId="45655" xr:uid="{00000000-0005-0000-0000-0000C3490000}"/>
    <cellStyle name="40% - uthevingsfarge 2 2 2 4_3. Chng in credit spreads" xfId="45656" xr:uid="{00000000-0005-0000-0000-0000C4490000}"/>
    <cellStyle name="40% - uthevingsfarge 2 2 2 5" xfId="16777" xr:uid="{00000000-0005-0000-0000-0000C5490000}"/>
    <cellStyle name="40% - uthevingsfarge 2 2 2 5 2" xfId="16778" xr:uid="{00000000-0005-0000-0000-0000C6490000}"/>
    <cellStyle name="40% - uthevingsfarge 2 2 2 5 2 2" xfId="45657" xr:uid="{00000000-0005-0000-0000-0000C7490000}"/>
    <cellStyle name="40% - uthevingsfarge 2 2 2 5 2 2 2" xfId="45658" xr:uid="{00000000-0005-0000-0000-0000C8490000}"/>
    <cellStyle name="40% - uthevingsfarge 2 2 2 5 2 3" xfId="45659" xr:uid="{00000000-0005-0000-0000-0000C9490000}"/>
    <cellStyle name="40% - uthevingsfarge 2 2 2 5 2_3. Chng in credit spreads" xfId="45660" xr:uid="{00000000-0005-0000-0000-0000CA490000}"/>
    <cellStyle name="40% - uthevingsfarge 2 2 2 5 3" xfId="16779" xr:uid="{00000000-0005-0000-0000-0000CB490000}"/>
    <cellStyle name="40% - uthevingsfarge 2 2 2 5 3 2" xfId="45661" xr:uid="{00000000-0005-0000-0000-0000CC490000}"/>
    <cellStyle name="40% - uthevingsfarge 2 2 2 5 4" xfId="45662" xr:uid="{00000000-0005-0000-0000-0000CD490000}"/>
    <cellStyle name="40% - uthevingsfarge 2 2 2 5 5" xfId="45663" xr:uid="{00000000-0005-0000-0000-0000CE490000}"/>
    <cellStyle name="40% - uthevingsfarge 2 2 2 5 6" xfId="45664" xr:uid="{00000000-0005-0000-0000-0000CF490000}"/>
    <cellStyle name="40% - uthevingsfarge 2 2 2 5_3. Chng in credit spreads" xfId="45665" xr:uid="{00000000-0005-0000-0000-0000D0490000}"/>
    <cellStyle name="40% - uthevingsfarge 2 2 2 6" xfId="16780" xr:uid="{00000000-0005-0000-0000-0000D1490000}"/>
    <cellStyle name="40% - uthevingsfarge 2 2 2 6 2" xfId="16781" xr:uid="{00000000-0005-0000-0000-0000D2490000}"/>
    <cellStyle name="40% - uthevingsfarge 2 2 2 6 2 2" xfId="45666" xr:uid="{00000000-0005-0000-0000-0000D3490000}"/>
    <cellStyle name="40% - uthevingsfarge 2 2 2 6 3" xfId="16782" xr:uid="{00000000-0005-0000-0000-0000D4490000}"/>
    <cellStyle name="40% - uthevingsfarge 2 2 2 6 4" xfId="45667" xr:uid="{00000000-0005-0000-0000-0000D5490000}"/>
    <cellStyle name="40% - uthevingsfarge 2 2 2 6 5" xfId="45668" xr:uid="{00000000-0005-0000-0000-0000D6490000}"/>
    <cellStyle name="40% - uthevingsfarge 2 2 2 6 6" xfId="45669" xr:uid="{00000000-0005-0000-0000-0000D7490000}"/>
    <cellStyle name="40% - uthevingsfarge 2 2 2 6_3. Chng in credit spreads" xfId="45670" xr:uid="{00000000-0005-0000-0000-0000D8490000}"/>
    <cellStyle name="40% - uthevingsfarge 2 2 2 7" xfId="16783" xr:uid="{00000000-0005-0000-0000-0000D9490000}"/>
    <cellStyle name="40% - uthevingsfarge 2 2 2 7 2" xfId="45671" xr:uid="{00000000-0005-0000-0000-0000DA490000}"/>
    <cellStyle name="40% - uthevingsfarge 2 2 2 8" xfId="39937" xr:uid="{00000000-0005-0000-0000-0000DB490000}"/>
    <cellStyle name="40% - uthevingsfarge 2 2 2 9" xfId="45672" xr:uid="{00000000-0005-0000-0000-0000DC490000}"/>
    <cellStyle name="40% - uthevingsfarge 2 2 2_3. Chng in credit spreads" xfId="45673" xr:uid="{00000000-0005-0000-0000-0000DD490000}"/>
    <cellStyle name="40% - uthevingsfarge 2 2 3" xfId="12465" xr:uid="{00000000-0005-0000-0000-0000DE490000}"/>
    <cellStyle name="40% - uthevingsfarge 2 2 3 10" xfId="45674" xr:uid="{00000000-0005-0000-0000-0000DF490000}"/>
    <cellStyle name="40% - uthevingsfarge 2 2 3 2" xfId="16784" xr:uid="{00000000-0005-0000-0000-0000E0490000}"/>
    <cellStyle name="40% - uthevingsfarge 2 2 3 2 2" xfId="16785" xr:uid="{00000000-0005-0000-0000-0000E1490000}"/>
    <cellStyle name="40% - uthevingsfarge 2 2 3 2 2 2" xfId="45675" xr:uid="{00000000-0005-0000-0000-0000E2490000}"/>
    <cellStyle name="40% - uthevingsfarge 2 2 3 2 2 2 2" xfId="45676" xr:uid="{00000000-0005-0000-0000-0000E3490000}"/>
    <cellStyle name="40% - uthevingsfarge 2 2 3 2 2 3" xfId="45677" xr:uid="{00000000-0005-0000-0000-0000E4490000}"/>
    <cellStyle name="40% - uthevingsfarge 2 2 3 2 2_3. Chng in credit spreads" xfId="45678" xr:uid="{00000000-0005-0000-0000-0000E5490000}"/>
    <cellStyle name="40% - uthevingsfarge 2 2 3 2 3" xfId="16786" xr:uid="{00000000-0005-0000-0000-0000E6490000}"/>
    <cellStyle name="40% - uthevingsfarge 2 2 3 2 3 2" xfId="45679" xr:uid="{00000000-0005-0000-0000-0000E7490000}"/>
    <cellStyle name="40% - uthevingsfarge 2 2 3 2 3 2 2" xfId="45680" xr:uid="{00000000-0005-0000-0000-0000E8490000}"/>
    <cellStyle name="40% - uthevingsfarge 2 2 3 2 3 3" xfId="45681" xr:uid="{00000000-0005-0000-0000-0000E9490000}"/>
    <cellStyle name="40% - uthevingsfarge 2 2 3 2 3_3. Chng in credit spreads" xfId="45682" xr:uid="{00000000-0005-0000-0000-0000EA490000}"/>
    <cellStyle name="40% - uthevingsfarge 2 2 3 2 4" xfId="45683" xr:uid="{00000000-0005-0000-0000-0000EB490000}"/>
    <cellStyle name="40% - uthevingsfarge 2 2 3 2 4 2" xfId="45684" xr:uid="{00000000-0005-0000-0000-0000EC490000}"/>
    <cellStyle name="40% - uthevingsfarge 2 2 3 2 4 2 2" xfId="45685" xr:uid="{00000000-0005-0000-0000-0000ED490000}"/>
    <cellStyle name="40% - uthevingsfarge 2 2 3 2 4 3" xfId="45686" xr:uid="{00000000-0005-0000-0000-0000EE490000}"/>
    <cellStyle name="40% - uthevingsfarge 2 2 3 2 4_3. Chng in credit spreads" xfId="45687" xr:uid="{00000000-0005-0000-0000-0000EF490000}"/>
    <cellStyle name="40% - uthevingsfarge 2 2 3 2 5" xfId="45688" xr:uid="{00000000-0005-0000-0000-0000F0490000}"/>
    <cellStyle name="40% - uthevingsfarge 2 2 3 2 5 2" xfId="45689" xr:uid="{00000000-0005-0000-0000-0000F1490000}"/>
    <cellStyle name="40% - uthevingsfarge 2 2 3 2 6" xfId="45690" xr:uid="{00000000-0005-0000-0000-0000F2490000}"/>
    <cellStyle name="40% - uthevingsfarge 2 2 3 2_3. Chng in credit spreads" xfId="45691" xr:uid="{00000000-0005-0000-0000-0000F3490000}"/>
    <cellStyle name="40% - uthevingsfarge 2 2 3 3" xfId="16787" xr:uid="{00000000-0005-0000-0000-0000F4490000}"/>
    <cellStyle name="40% - uthevingsfarge 2 2 3 3 2" xfId="16788" xr:uid="{00000000-0005-0000-0000-0000F5490000}"/>
    <cellStyle name="40% - uthevingsfarge 2 2 3 3 2 2" xfId="45692" xr:uid="{00000000-0005-0000-0000-0000F6490000}"/>
    <cellStyle name="40% - uthevingsfarge 2 2 3 3 2 2 2" xfId="45693" xr:uid="{00000000-0005-0000-0000-0000F7490000}"/>
    <cellStyle name="40% - uthevingsfarge 2 2 3 3 2 3" xfId="45694" xr:uid="{00000000-0005-0000-0000-0000F8490000}"/>
    <cellStyle name="40% - uthevingsfarge 2 2 3 3 2_3. Chng in credit spreads" xfId="45695" xr:uid="{00000000-0005-0000-0000-0000F9490000}"/>
    <cellStyle name="40% - uthevingsfarge 2 2 3 3 3" xfId="16789" xr:uid="{00000000-0005-0000-0000-0000FA490000}"/>
    <cellStyle name="40% - uthevingsfarge 2 2 3 3 3 2" xfId="45696" xr:uid="{00000000-0005-0000-0000-0000FB490000}"/>
    <cellStyle name="40% - uthevingsfarge 2 2 3 3 4" xfId="45697" xr:uid="{00000000-0005-0000-0000-0000FC490000}"/>
    <cellStyle name="40% - uthevingsfarge 2 2 3 3 5" xfId="45698" xr:uid="{00000000-0005-0000-0000-0000FD490000}"/>
    <cellStyle name="40% - uthevingsfarge 2 2 3 3 6" xfId="45699" xr:uid="{00000000-0005-0000-0000-0000FE490000}"/>
    <cellStyle name="40% - uthevingsfarge 2 2 3 3_3. Chng in credit spreads" xfId="45700" xr:uid="{00000000-0005-0000-0000-0000FF490000}"/>
    <cellStyle name="40% - uthevingsfarge 2 2 3 4" xfId="16790" xr:uid="{00000000-0005-0000-0000-0000004A0000}"/>
    <cellStyle name="40% - uthevingsfarge 2 2 3 4 2" xfId="16791" xr:uid="{00000000-0005-0000-0000-0000014A0000}"/>
    <cellStyle name="40% - uthevingsfarge 2 2 3 4 2 2" xfId="45701" xr:uid="{00000000-0005-0000-0000-0000024A0000}"/>
    <cellStyle name="40% - uthevingsfarge 2 2 3 4 3" xfId="16792" xr:uid="{00000000-0005-0000-0000-0000034A0000}"/>
    <cellStyle name="40% - uthevingsfarge 2 2 3 4 4" xfId="45702" xr:uid="{00000000-0005-0000-0000-0000044A0000}"/>
    <cellStyle name="40% - uthevingsfarge 2 2 3 4 5" xfId="45703" xr:uid="{00000000-0005-0000-0000-0000054A0000}"/>
    <cellStyle name="40% - uthevingsfarge 2 2 3 4 6" xfId="45704" xr:uid="{00000000-0005-0000-0000-0000064A0000}"/>
    <cellStyle name="40% - uthevingsfarge 2 2 3 4_3. Chng in credit spreads" xfId="45705" xr:uid="{00000000-0005-0000-0000-0000074A0000}"/>
    <cellStyle name="40% - uthevingsfarge 2 2 3 5" xfId="16793" xr:uid="{00000000-0005-0000-0000-0000084A0000}"/>
    <cellStyle name="40% - uthevingsfarge 2 2 3 5 2" xfId="16794" xr:uid="{00000000-0005-0000-0000-0000094A0000}"/>
    <cellStyle name="40% - uthevingsfarge 2 2 3 5 2 2" xfId="45706" xr:uid="{00000000-0005-0000-0000-00000A4A0000}"/>
    <cellStyle name="40% - uthevingsfarge 2 2 3 5 3" xfId="16795" xr:uid="{00000000-0005-0000-0000-00000B4A0000}"/>
    <cellStyle name="40% - uthevingsfarge 2 2 3 5 4" xfId="45707" xr:uid="{00000000-0005-0000-0000-00000C4A0000}"/>
    <cellStyle name="40% - uthevingsfarge 2 2 3 5 5" xfId="45708" xr:uid="{00000000-0005-0000-0000-00000D4A0000}"/>
    <cellStyle name="40% - uthevingsfarge 2 2 3 5 6" xfId="45709" xr:uid="{00000000-0005-0000-0000-00000E4A0000}"/>
    <cellStyle name="40% - uthevingsfarge 2 2 3 5_3. Chng in credit spreads" xfId="45710" xr:uid="{00000000-0005-0000-0000-00000F4A0000}"/>
    <cellStyle name="40% - uthevingsfarge 2 2 3 6" xfId="16796" xr:uid="{00000000-0005-0000-0000-0000104A0000}"/>
    <cellStyle name="40% - uthevingsfarge 2 2 3 6 2" xfId="45711" xr:uid="{00000000-0005-0000-0000-0000114A0000}"/>
    <cellStyle name="40% - uthevingsfarge 2 2 3 6 2 2" xfId="45712" xr:uid="{00000000-0005-0000-0000-0000124A0000}"/>
    <cellStyle name="40% - uthevingsfarge 2 2 3 6 3" xfId="45713" xr:uid="{00000000-0005-0000-0000-0000134A0000}"/>
    <cellStyle name="40% - uthevingsfarge 2 2 3 6_3. Chng in credit spreads" xfId="45714" xr:uid="{00000000-0005-0000-0000-0000144A0000}"/>
    <cellStyle name="40% - uthevingsfarge 2 2 3 7" xfId="16797" xr:uid="{00000000-0005-0000-0000-0000154A0000}"/>
    <cellStyle name="40% - uthevingsfarge 2 2 3 7 2" xfId="45715" xr:uid="{00000000-0005-0000-0000-0000164A0000}"/>
    <cellStyle name="40% - uthevingsfarge 2 2 3 8" xfId="39938" xr:uid="{00000000-0005-0000-0000-0000174A0000}"/>
    <cellStyle name="40% - uthevingsfarge 2 2 3 9" xfId="45716" xr:uid="{00000000-0005-0000-0000-0000184A0000}"/>
    <cellStyle name="40% - uthevingsfarge 2 2 3_3. Chng in credit spreads" xfId="45717"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8" xr:uid="{00000000-0005-0000-0000-00001D4A0000}"/>
    <cellStyle name="40% - uthevingsfarge 2 2 4 2 3" xfId="45719" xr:uid="{00000000-0005-0000-0000-00001E4A0000}"/>
    <cellStyle name="40% - uthevingsfarge 2 2 4 2_3. Chng in credit spreads" xfId="45720" xr:uid="{00000000-0005-0000-0000-00001F4A0000}"/>
    <cellStyle name="40% - uthevingsfarge 2 2 4 3" xfId="16801" xr:uid="{00000000-0005-0000-0000-0000204A0000}"/>
    <cellStyle name="40% - uthevingsfarge 2 2 4 3 2" xfId="45721" xr:uid="{00000000-0005-0000-0000-0000214A0000}"/>
    <cellStyle name="40% - uthevingsfarge 2 2 4 3 2 2" xfId="45722" xr:uid="{00000000-0005-0000-0000-0000224A0000}"/>
    <cellStyle name="40% - uthevingsfarge 2 2 4 3 3" xfId="45723" xr:uid="{00000000-0005-0000-0000-0000234A0000}"/>
    <cellStyle name="40% - uthevingsfarge 2 2 4 3_3. Chng in credit spreads" xfId="45724" xr:uid="{00000000-0005-0000-0000-0000244A0000}"/>
    <cellStyle name="40% - uthevingsfarge 2 2 4 4" xfId="16802" xr:uid="{00000000-0005-0000-0000-0000254A0000}"/>
    <cellStyle name="40% - uthevingsfarge 2 2 4 4 2" xfId="45725" xr:uid="{00000000-0005-0000-0000-0000264A0000}"/>
    <cellStyle name="40% - uthevingsfarge 2 2 4 4 2 2" xfId="45726" xr:uid="{00000000-0005-0000-0000-0000274A0000}"/>
    <cellStyle name="40% - uthevingsfarge 2 2 4 4 3" xfId="45727" xr:uid="{00000000-0005-0000-0000-0000284A0000}"/>
    <cellStyle name="40% - uthevingsfarge 2 2 4 4_3. Chng in credit spreads" xfId="45728" xr:uid="{00000000-0005-0000-0000-0000294A0000}"/>
    <cellStyle name="40% - uthevingsfarge 2 2 4 5" xfId="45729" xr:uid="{00000000-0005-0000-0000-00002A4A0000}"/>
    <cellStyle name="40% - uthevingsfarge 2 2 4 5 2" xfId="45730" xr:uid="{00000000-0005-0000-0000-00002B4A0000}"/>
    <cellStyle name="40% - uthevingsfarge 2 2 4 6" xfId="45731" xr:uid="{00000000-0005-0000-0000-00002C4A0000}"/>
    <cellStyle name="40% - uthevingsfarge 2 2 4 7" xfId="45732" xr:uid="{00000000-0005-0000-0000-00002D4A0000}"/>
    <cellStyle name="40% - uthevingsfarge 2 2 4_3. Chng in credit spreads" xfId="45733"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4" xr:uid="{00000000-0005-0000-0000-0000324A0000}"/>
    <cellStyle name="40% - uthevingsfarge 2 2 5 2 3" xfId="45735" xr:uid="{00000000-0005-0000-0000-0000334A0000}"/>
    <cellStyle name="40% - uthevingsfarge 2 2 5 2_3. Chng in credit spreads" xfId="45736" xr:uid="{00000000-0005-0000-0000-0000344A0000}"/>
    <cellStyle name="40% - uthevingsfarge 2 2 5 3" xfId="16806" xr:uid="{00000000-0005-0000-0000-0000354A0000}"/>
    <cellStyle name="40% - uthevingsfarge 2 2 5 3 2" xfId="45737" xr:uid="{00000000-0005-0000-0000-0000364A0000}"/>
    <cellStyle name="40% - uthevingsfarge 2 2 5 4" xfId="16807" xr:uid="{00000000-0005-0000-0000-0000374A0000}"/>
    <cellStyle name="40% - uthevingsfarge 2 2 5 5" xfId="45738" xr:uid="{00000000-0005-0000-0000-0000384A0000}"/>
    <cellStyle name="40% - uthevingsfarge 2 2 5 6" xfId="45739" xr:uid="{00000000-0005-0000-0000-0000394A0000}"/>
    <cellStyle name="40% - uthevingsfarge 2 2 5 7" xfId="45740" xr:uid="{00000000-0005-0000-0000-00003A4A0000}"/>
    <cellStyle name="40% - uthevingsfarge 2 2 5_3. Chng in credit spreads" xfId="45741"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2" xr:uid="{00000000-0005-0000-0000-00003F4A0000}"/>
    <cellStyle name="40% - uthevingsfarge 2 2 6 2 3" xfId="45743" xr:uid="{00000000-0005-0000-0000-0000404A0000}"/>
    <cellStyle name="40% - uthevingsfarge 2 2 6 2_3. Chng in credit spreads" xfId="45744" xr:uid="{00000000-0005-0000-0000-0000414A0000}"/>
    <cellStyle name="40% - uthevingsfarge 2 2 6 3" xfId="16811" xr:uid="{00000000-0005-0000-0000-0000424A0000}"/>
    <cellStyle name="40% - uthevingsfarge 2 2 6 3 2" xfId="45745" xr:uid="{00000000-0005-0000-0000-0000434A0000}"/>
    <cellStyle name="40% - uthevingsfarge 2 2 6 4" xfId="16812" xr:uid="{00000000-0005-0000-0000-0000444A0000}"/>
    <cellStyle name="40% - uthevingsfarge 2 2 6 5" xfId="45746" xr:uid="{00000000-0005-0000-0000-0000454A0000}"/>
    <cellStyle name="40% - uthevingsfarge 2 2 6 6" xfId="45747" xr:uid="{00000000-0005-0000-0000-0000464A0000}"/>
    <cellStyle name="40% - uthevingsfarge 2 2 6 7" xfId="45748" xr:uid="{00000000-0005-0000-0000-0000474A0000}"/>
    <cellStyle name="40% - uthevingsfarge 2 2 6_3. Chng in credit spreads" xfId="45749"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50"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1" xr:uid="{00000000-0005-0000-0000-0000504A0000}"/>
    <cellStyle name="40% - uthevingsfarge 2 2 7 6" xfId="45752" xr:uid="{00000000-0005-0000-0000-0000514A0000}"/>
    <cellStyle name="40% - uthevingsfarge 2 2 7_3. Chng in credit spreads" xfId="45753" xr:uid="{00000000-0005-0000-0000-0000524A0000}"/>
    <cellStyle name="40% - uthevingsfarge 2 2 8" xfId="16819" xr:uid="{00000000-0005-0000-0000-0000534A0000}"/>
    <cellStyle name="40% - uthevingsfarge 2 2 8 2" xfId="16820" xr:uid="{00000000-0005-0000-0000-0000544A0000}"/>
    <cellStyle name="40% - uthevingsfarge 2 2 8 2 2" xfId="45754" xr:uid="{00000000-0005-0000-0000-0000554A0000}"/>
    <cellStyle name="40% - uthevingsfarge 2 2 8 3" xfId="16821" xr:uid="{00000000-0005-0000-0000-0000564A0000}"/>
    <cellStyle name="40% - uthevingsfarge 2 2 8 4" xfId="45755" xr:uid="{00000000-0005-0000-0000-0000574A0000}"/>
    <cellStyle name="40% - uthevingsfarge 2 2 8_3. Chng in credit spreads" xfId="45756"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7" xr:uid="{00000000-0005-0000-0000-0000614A0000}"/>
    <cellStyle name="40% - uthevingsfarge 2 20 2_4 manuell" xfId="55033" xr:uid="{C74E1E57-0454-41F1-83C9-4F7F58D6E536}"/>
    <cellStyle name="40% - uthevingsfarge 2 20 3" xfId="4401" xr:uid="{00000000-0005-0000-0000-0000634A0000}"/>
    <cellStyle name="40% - uthevingsfarge 2 20 4" xfId="45758" xr:uid="{00000000-0005-0000-0000-0000644A0000}"/>
    <cellStyle name="40% - uthevingsfarge 2 20_4 manuell" xfId="55034"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59" xr:uid="{00000000-0005-0000-0000-0000694A0000}"/>
    <cellStyle name="40% - uthevingsfarge 2 21 2_4 manuell" xfId="55035" xr:uid="{1EBC60BD-6706-41FF-B80D-FA911E2784F9}"/>
    <cellStyle name="40% - uthevingsfarge 2 21 3" xfId="4405" xr:uid="{00000000-0005-0000-0000-00006B4A0000}"/>
    <cellStyle name="40% - uthevingsfarge 2 21 4" xfId="45760" xr:uid="{00000000-0005-0000-0000-00006C4A0000}"/>
    <cellStyle name="40% - uthevingsfarge 2 21_4 manuell" xfId="55036"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1" xr:uid="{00000000-0005-0000-0000-0000714A0000}"/>
    <cellStyle name="40% - uthevingsfarge 2 22 2_4 manuell" xfId="55037" xr:uid="{3D51E264-2059-441F-98D4-4D07FDC104BF}"/>
    <cellStyle name="40% - uthevingsfarge 2 22 3" xfId="4409" xr:uid="{00000000-0005-0000-0000-0000734A0000}"/>
    <cellStyle name="40% - uthevingsfarge 2 22 4" xfId="45762" xr:uid="{00000000-0005-0000-0000-0000744A0000}"/>
    <cellStyle name="40% - uthevingsfarge 2 22_4 manuell" xfId="55038"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3" xr:uid="{00000000-0005-0000-0000-0000794A0000}"/>
    <cellStyle name="40% - uthevingsfarge 2 23 2_4 manuell" xfId="55039" xr:uid="{AF7D159B-5B1A-4946-8D26-C556CEC396C7}"/>
    <cellStyle name="40% - uthevingsfarge 2 23 3" xfId="4413" xr:uid="{00000000-0005-0000-0000-00007B4A0000}"/>
    <cellStyle name="40% - uthevingsfarge 2 23 4" xfId="45764" xr:uid="{00000000-0005-0000-0000-00007C4A0000}"/>
    <cellStyle name="40% - uthevingsfarge 2 23_4 manuell" xfId="55040"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5" xr:uid="{00000000-0005-0000-0000-0000814A0000}"/>
    <cellStyle name="40% - uthevingsfarge 2 24 2_4 manuell" xfId="55041" xr:uid="{B4A15599-3CA8-43E5-93CC-DAF030AE6FD0}"/>
    <cellStyle name="40% - uthevingsfarge 2 24 3" xfId="4417" xr:uid="{00000000-0005-0000-0000-0000834A0000}"/>
    <cellStyle name="40% - uthevingsfarge 2 24 4" xfId="45766" xr:uid="{00000000-0005-0000-0000-0000844A0000}"/>
    <cellStyle name="40% - uthevingsfarge 2 24_4 manuell" xfId="55042"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7" xr:uid="{00000000-0005-0000-0000-0000894A0000}"/>
    <cellStyle name="40% - uthevingsfarge 2 25 2_4 manuell" xfId="55043" xr:uid="{98924141-5AB2-45FC-A38F-DF5D93CBC165}"/>
    <cellStyle name="40% - uthevingsfarge 2 25 3" xfId="4421" xr:uid="{00000000-0005-0000-0000-00008B4A0000}"/>
    <cellStyle name="40% - uthevingsfarge 2 25 4" xfId="45768" xr:uid="{00000000-0005-0000-0000-00008C4A0000}"/>
    <cellStyle name="40% - uthevingsfarge 2 25_4 manuell" xfId="55044"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69" xr:uid="{00000000-0005-0000-0000-0000914A0000}"/>
    <cellStyle name="40% - uthevingsfarge 2 26 2_4 manuell" xfId="55045" xr:uid="{D4FDBC8B-CF4A-4F7D-A676-B385DB61DB89}"/>
    <cellStyle name="40% - uthevingsfarge 2 26 3" xfId="4425" xr:uid="{00000000-0005-0000-0000-0000934A0000}"/>
    <cellStyle name="40% - uthevingsfarge 2 26 4" xfId="45770" xr:uid="{00000000-0005-0000-0000-0000944A0000}"/>
    <cellStyle name="40% - uthevingsfarge 2 26_4 manuell" xfId="55046"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1" xr:uid="{00000000-0005-0000-0000-0000994A0000}"/>
    <cellStyle name="40% - uthevingsfarge 2 27 2_4 manuell" xfId="55047" xr:uid="{8B0CB8D7-B644-4BA6-BD20-3D88E3D1056F}"/>
    <cellStyle name="40% - uthevingsfarge 2 27 3" xfId="4429" xr:uid="{00000000-0005-0000-0000-00009B4A0000}"/>
    <cellStyle name="40% - uthevingsfarge 2 27 4" xfId="45772" xr:uid="{00000000-0005-0000-0000-00009C4A0000}"/>
    <cellStyle name="40% - uthevingsfarge 2 27_4 manuell" xfId="55048"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3" xr:uid="{00000000-0005-0000-0000-0000A14A0000}"/>
    <cellStyle name="40% - uthevingsfarge 2 28 2_4 manuell" xfId="55049" xr:uid="{1A758DF9-2FEC-4AC8-9FBE-E7EBA28BB914}"/>
    <cellStyle name="40% - uthevingsfarge 2 28 3" xfId="4433" xr:uid="{00000000-0005-0000-0000-0000A34A0000}"/>
    <cellStyle name="40% - uthevingsfarge 2 28 4" xfId="45774" xr:uid="{00000000-0005-0000-0000-0000A44A0000}"/>
    <cellStyle name="40% - uthevingsfarge 2 28_4 manuell" xfId="55050"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5" xr:uid="{00000000-0005-0000-0000-0000A94A0000}"/>
    <cellStyle name="40% - uthevingsfarge 2 29 2_4 manuell" xfId="55051" xr:uid="{7E93C781-8A4C-4D71-A1F0-267F7F2E96D4}"/>
    <cellStyle name="40% - uthevingsfarge 2 29 3" xfId="4437" xr:uid="{00000000-0005-0000-0000-0000AB4A0000}"/>
    <cellStyle name="40% - uthevingsfarge 2 29 4" xfId="45776" xr:uid="{00000000-0005-0000-0000-0000AC4A0000}"/>
    <cellStyle name="40% - uthevingsfarge 2 29_4 manuell" xfId="55052" xr:uid="{76867657-3D9C-43A7-BD6F-B27C0F78153C}"/>
    <cellStyle name="40% - uthevingsfarge 2 3" xfId="4438" xr:uid="{00000000-0005-0000-0000-0000AE4A0000}"/>
    <cellStyle name="40% - uthevingsfarge 2 3 10" xfId="45777" xr:uid="{00000000-0005-0000-0000-0000AF4A0000}"/>
    <cellStyle name="40% - uthevingsfarge 2 3 11" xfId="45778" xr:uid="{00000000-0005-0000-0000-0000B04A0000}"/>
    <cellStyle name="40% - uthevingsfarge 2 3 2" xfId="4439" xr:uid="{00000000-0005-0000-0000-0000B14A0000}"/>
    <cellStyle name="40% - uthevingsfarge 2 3 2 10" xfId="45779" xr:uid="{00000000-0005-0000-0000-0000B24A0000}"/>
    <cellStyle name="40% - uthevingsfarge 2 3 2 2" xfId="4440" xr:uid="{00000000-0005-0000-0000-0000B34A0000}"/>
    <cellStyle name="40% - uthevingsfarge 2 3 2 2 2" xfId="16826" xr:uid="{00000000-0005-0000-0000-0000B44A0000}"/>
    <cellStyle name="40% - uthevingsfarge 2 3 2 2 2 2" xfId="45780" xr:uid="{00000000-0005-0000-0000-0000B54A0000}"/>
    <cellStyle name="40% - uthevingsfarge 2 3 2 2 2 2 2" xfId="45781" xr:uid="{00000000-0005-0000-0000-0000B64A0000}"/>
    <cellStyle name="40% - uthevingsfarge 2 3 2 2 2 3" xfId="45782" xr:uid="{00000000-0005-0000-0000-0000B74A0000}"/>
    <cellStyle name="40% - uthevingsfarge 2 3 2 2 2_3. Chng in credit spreads" xfId="45783" xr:uid="{00000000-0005-0000-0000-0000B84A0000}"/>
    <cellStyle name="40% - uthevingsfarge 2 3 2 2 3" xfId="16827" xr:uid="{00000000-0005-0000-0000-0000B94A0000}"/>
    <cellStyle name="40% - uthevingsfarge 2 3 2 2 3 2" xfId="45784" xr:uid="{00000000-0005-0000-0000-0000BA4A0000}"/>
    <cellStyle name="40% - uthevingsfarge 2 3 2 2 3 2 2" xfId="45785" xr:uid="{00000000-0005-0000-0000-0000BB4A0000}"/>
    <cellStyle name="40% - uthevingsfarge 2 3 2 2 3 3" xfId="45786" xr:uid="{00000000-0005-0000-0000-0000BC4A0000}"/>
    <cellStyle name="40% - uthevingsfarge 2 3 2 2 3_3. Chng in credit spreads" xfId="45787" xr:uid="{00000000-0005-0000-0000-0000BD4A0000}"/>
    <cellStyle name="40% - uthevingsfarge 2 3 2 2 4" xfId="45788" xr:uid="{00000000-0005-0000-0000-0000BE4A0000}"/>
    <cellStyle name="40% - uthevingsfarge 2 3 2 2 4 2" xfId="45789" xr:uid="{00000000-0005-0000-0000-0000BF4A0000}"/>
    <cellStyle name="40% - uthevingsfarge 2 3 2 2 5" xfId="45790" xr:uid="{00000000-0005-0000-0000-0000C04A0000}"/>
    <cellStyle name="40% - uthevingsfarge 2 3 2 2 6" xfId="45791" xr:uid="{00000000-0005-0000-0000-0000C14A0000}"/>
    <cellStyle name="40% - uthevingsfarge 2 3 2 2_3. Chng in credit spreads" xfId="45792" xr:uid="{00000000-0005-0000-0000-0000C24A0000}"/>
    <cellStyle name="40% - uthevingsfarge 2 3 2 3" xfId="16828" xr:uid="{00000000-0005-0000-0000-0000C34A0000}"/>
    <cellStyle name="40% - uthevingsfarge 2 3 2 3 2" xfId="16829" xr:uid="{00000000-0005-0000-0000-0000C44A0000}"/>
    <cellStyle name="40% - uthevingsfarge 2 3 2 3 2 2" xfId="45793" xr:uid="{00000000-0005-0000-0000-0000C54A0000}"/>
    <cellStyle name="40% - uthevingsfarge 2 3 2 3 3" xfId="16830" xr:uid="{00000000-0005-0000-0000-0000C64A0000}"/>
    <cellStyle name="40% - uthevingsfarge 2 3 2 3 4" xfId="45794" xr:uid="{00000000-0005-0000-0000-0000C74A0000}"/>
    <cellStyle name="40% - uthevingsfarge 2 3 2 3 5" xfId="45795" xr:uid="{00000000-0005-0000-0000-0000C84A0000}"/>
    <cellStyle name="40% - uthevingsfarge 2 3 2 3 6" xfId="45796" xr:uid="{00000000-0005-0000-0000-0000C94A0000}"/>
    <cellStyle name="40% - uthevingsfarge 2 3 2 3_3. Chng in credit spreads" xfId="45797" xr:uid="{00000000-0005-0000-0000-0000CA4A0000}"/>
    <cellStyle name="40% - uthevingsfarge 2 3 2 4" xfId="16831" xr:uid="{00000000-0005-0000-0000-0000CB4A0000}"/>
    <cellStyle name="40% - uthevingsfarge 2 3 2 4 2" xfId="16832" xr:uid="{00000000-0005-0000-0000-0000CC4A0000}"/>
    <cellStyle name="40% - uthevingsfarge 2 3 2 4 2 2" xfId="45798" xr:uid="{00000000-0005-0000-0000-0000CD4A0000}"/>
    <cellStyle name="40% - uthevingsfarge 2 3 2 4 3" xfId="16833" xr:uid="{00000000-0005-0000-0000-0000CE4A0000}"/>
    <cellStyle name="40% - uthevingsfarge 2 3 2 4 4" xfId="45799" xr:uid="{00000000-0005-0000-0000-0000CF4A0000}"/>
    <cellStyle name="40% - uthevingsfarge 2 3 2 4 5" xfId="45800" xr:uid="{00000000-0005-0000-0000-0000D04A0000}"/>
    <cellStyle name="40% - uthevingsfarge 2 3 2 4 6" xfId="45801" xr:uid="{00000000-0005-0000-0000-0000D14A0000}"/>
    <cellStyle name="40% - uthevingsfarge 2 3 2 4_3. Chng in credit spreads" xfId="45802"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3" xr:uid="{00000000-0005-0000-0000-0000D64A0000}"/>
    <cellStyle name="40% - uthevingsfarge 2 3 2 5 5" xfId="45804" xr:uid="{00000000-0005-0000-0000-0000D74A0000}"/>
    <cellStyle name="40% - uthevingsfarge 2 3 2 5 6" xfId="45805"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6" xr:uid="{00000000-0005-0000-0000-0000DE4A0000}"/>
    <cellStyle name="40% - uthevingsfarge 2 3 2 9" xfId="45807" xr:uid="{00000000-0005-0000-0000-0000DF4A0000}"/>
    <cellStyle name="40% - uthevingsfarge 2 3 2_3. Chng in credit spreads" xfId="45808" xr:uid="{00000000-0005-0000-0000-0000E04A0000}"/>
    <cellStyle name="40% - uthevingsfarge 2 3 3" xfId="4441" xr:uid="{00000000-0005-0000-0000-0000E14A0000}"/>
    <cellStyle name="40% - uthevingsfarge 2 3 3 2" xfId="16842" xr:uid="{00000000-0005-0000-0000-0000E24A0000}"/>
    <cellStyle name="40% - uthevingsfarge 2 3 3 2 2" xfId="45809" xr:uid="{00000000-0005-0000-0000-0000E34A0000}"/>
    <cellStyle name="40% - uthevingsfarge 2 3 3 2 2 2" xfId="45810" xr:uid="{00000000-0005-0000-0000-0000E44A0000}"/>
    <cellStyle name="40% - uthevingsfarge 2 3 3 2 2 2 2" xfId="45811" xr:uid="{00000000-0005-0000-0000-0000E54A0000}"/>
    <cellStyle name="40% - uthevingsfarge 2 3 3 2 2 3" xfId="45812" xr:uid="{00000000-0005-0000-0000-0000E64A0000}"/>
    <cellStyle name="40% - uthevingsfarge 2 3 3 2 2_3. Chng in credit spreads" xfId="45813" xr:uid="{00000000-0005-0000-0000-0000E74A0000}"/>
    <cellStyle name="40% - uthevingsfarge 2 3 3 2 3" xfId="45814" xr:uid="{00000000-0005-0000-0000-0000E84A0000}"/>
    <cellStyle name="40% - uthevingsfarge 2 3 3 2 3 2" xfId="45815" xr:uid="{00000000-0005-0000-0000-0000E94A0000}"/>
    <cellStyle name="40% - uthevingsfarge 2 3 3 2 3 2 2" xfId="45816" xr:uid="{00000000-0005-0000-0000-0000EA4A0000}"/>
    <cellStyle name="40% - uthevingsfarge 2 3 3 2 3 3" xfId="45817" xr:uid="{00000000-0005-0000-0000-0000EB4A0000}"/>
    <cellStyle name="40% - uthevingsfarge 2 3 3 2 3_3. Chng in credit spreads" xfId="45818" xr:uid="{00000000-0005-0000-0000-0000EC4A0000}"/>
    <cellStyle name="40% - uthevingsfarge 2 3 3 2 4" xfId="45819" xr:uid="{00000000-0005-0000-0000-0000ED4A0000}"/>
    <cellStyle name="40% - uthevingsfarge 2 3 3 2 4 2" xfId="45820" xr:uid="{00000000-0005-0000-0000-0000EE4A0000}"/>
    <cellStyle name="40% - uthevingsfarge 2 3 3 2 5" xfId="45821" xr:uid="{00000000-0005-0000-0000-0000EF4A0000}"/>
    <cellStyle name="40% - uthevingsfarge 2 3 3 2_3. Chng in credit spreads" xfId="45822" xr:uid="{00000000-0005-0000-0000-0000F04A0000}"/>
    <cellStyle name="40% - uthevingsfarge 2 3 3 3" xfId="16843" xr:uid="{00000000-0005-0000-0000-0000F14A0000}"/>
    <cellStyle name="40% - uthevingsfarge 2 3 3 3 2" xfId="45823" xr:uid="{00000000-0005-0000-0000-0000F24A0000}"/>
    <cellStyle name="40% - uthevingsfarge 2 3 3 3 2 2" xfId="45824" xr:uid="{00000000-0005-0000-0000-0000F34A0000}"/>
    <cellStyle name="40% - uthevingsfarge 2 3 3 3 3" xfId="45825" xr:uid="{00000000-0005-0000-0000-0000F44A0000}"/>
    <cellStyle name="40% - uthevingsfarge 2 3 3 3_3. Chng in credit spreads" xfId="45826" xr:uid="{00000000-0005-0000-0000-0000F54A0000}"/>
    <cellStyle name="40% - uthevingsfarge 2 3 3 4" xfId="45827" xr:uid="{00000000-0005-0000-0000-0000F64A0000}"/>
    <cellStyle name="40% - uthevingsfarge 2 3 3 4 2" xfId="45828" xr:uid="{00000000-0005-0000-0000-0000F74A0000}"/>
    <cellStyle name="40% - uthevingsfarge 2 3 3 4 2 2" xfId="45829" xr:uid="{00000000-0005-0000-0000-0000F84A0000}"/>
    <cellStyle name="40% - uthevingsfarge 2 3 3 4 3" xfId="45830" xr:uid="{00000000-0005-0000-0000-0000F94A0000}"/>
    <cellStyle name="40% - uthevingsfarge 2 3 3 4_3. Chng in credit spreads" xfId="45831" xr:uid="{00000000-0005-0000-0000-0000FA4A0000}"/>
    <cellStyle name="40% - uthevingsfarge 2 3 3 5" xfId="45832" xr:uid="{00000000-0005-0000-0000-0000FB4A0000}"/>
    <cellStyle name="40% - uthevingsfarge 2 3 3 5 2" xfId="45833" xr:uid="{00000000-0005-0000-0000-0000FC4A0000}"/>
    <cellStyle name="40% - uthevingsfarge 2 3 3 6" xfId="45834" xr:uid="{00000000-0005-0000-0000-0000FD4A0000}"/>
    <cellStyle name="40% - uthevingsfarge 2 3 3_3. Chng in credit spreads" xfId="45835" xr:uid="{00000000-0005-0000-0000-0000FE4A0000}"/>
    <cellStyle name="40% - uthevingsfarge 2 3 4" xfId="16844" xr:uid="{00000000-0005-0000-0000-0000FF4A0000}"/>
    <cellStyle name="40% - uthevingsfarge 2 3 4 2" xfId="16845" xr:uid="{00000000-0005-0000-0000-0000004B0000}"/>
    <cellStyle name="40% - uthevingsfarge 2 3 4 2 2" xfId="45836" xr:uid="{00000000-0005-0000-0000-0000014B0000}"/>
    <cellStyle name="40% - uthevingsfarge 2 3 4 2 2 2" xfId="45837" xr:uid="{00000000-0005-0000-0000-0000024B0000}"/>
    <cellStyle name="40% - uthevingsfarge 2 3 4 2 3" xfId="45838" xr:uid="{00000000-0005-0000-0000-0000034B0000}"/>
    <cellStyle name="40% - uthevingsfarge 2 3 4 2_3. Chng in credit spreads" xfId="45839" xr:uid="{00000000-0005-0000-0000-0000044B0000}"/>
    <cellStyle name="40% - uthevingsfarge 2 3 4 3" xfId="16846" xr:uid="{00000000-0005-0000-0000-0000054B0000}"/>
    <cellStyle name="40% - uthevingsfarge 2 3 4 3 2" xfId="45840" xr:uid="{00000000-0005-0000-0000-0000064B0000}"/>
    <cellStyle name="40% - uthevingsfarge 2 3 4 3 2 2" xfId="45841" xr:uid="{00000000-0005-0000-0000-0000074B0000}"/>
    <cellStyle name="40% - uthevingsfarge 2 3 4 3 3" xfId="45842" xr:uid="{00000000-0005-0000-0000-0000084B0000}"/>
    <cellStyle name="40% - uthevingsfarge 2 3 4 3_3. Chng in credit spreads" xfId="45843" xr:uid="{00000000-0005-0000-0000-0000094B0000}"/>
    <cellStyle name="40% - uthevingsfarge 2 3 4 4" xfId="45844" xr:uid="{00000000-0005-0000-0000-00000A4B0000}"/>
    <cellStyle name="40% - uthevingsfarge 2 3 4 4 2" xfId="45845" xr:uid="{00000000-0005-0000-0000-00000B4B0000}"/>
    <cellStyle name="40% - uthevingsfarge 2 3 4 5" xfId="45846" xr:uid="{00000000-0005-0000-0000-00000C4B0000}"/>
    <cellStyle name="40% - uthevingsfarge 2 3 4 6" xfId="45847" xr:uid="{00000000-0005-0000-0000-00000D4B0000}"/>
    <cellStyle name="40% - uthevingsfarge 2 3 4_3. Chng in credit spreads" xfId="45848" xr:uid="{00000000-0005-0000-0000-00000E4B0000}"/>
    <cellStyle name="40% - uthevingsfarge 2 3 5" xfId="16847" xr:uid="{00000000-0005-0000-0000-00000F4B0000}"/>
    <cellStyle name="40% - uthevingsfarge 2 3 5 2" xfId="16848" xr:uid="{00000000-0005-0000-0000-0000104B0000}"/>
    <cellStyle name="40% - uthevingsfarge 2 3 5 2 2" xfId="45849" xr:uid="{00000000-0005-0000-0000-0000114B0000}"/>
    <cellStyle name="40% - uthevingsfarge 2 3 5 3" xfId="16849" xr:uid="{00000000-0005-0000-0000-0000124B0000}"/>
    <cellStyle name="40% - uthevingsfarge 2 3 5 4" xfId="45850" xr:uid="{00000000-0005-0000-0000-0000134B0000}"/>
    <cellStyle name="40% - uthevingsfarge 2 3 5 5" xfId="45851" xr:uid="{00000000-0005-0000-0000-0000144B0000}"/>
    <cellStyle name="40% - uthevingsfarge 2 3 5 6" xfId="45852" xr:uid="{00000000-0005-0000-0000-0000154B0000}"/>
    <cellStyle name="40% - uthevingsfarge 2 3 5_3. Chng in credit spreads" xfId="45853" xr:uid="{00000000-0005-0000-0000-0000164B0000}"/>
    <cellStyle name="40% - uthevingsfarge 2 3 6" xfId="16850" xr:uid="{00000000-0005-0000-0000-0000174B0000}"/>
    <cellStyle name="40% - uthevingsfarge 2 3 6 2" xfId="16851" xr:uid="{00000000-0005-0000-0000-0000184B0000}"/>
    <cellStyle name="40% - uthevingsfarge 2 3 6 2 2" xfId="45854" xr:uid="{00000000-0005-0000-0000-0000194B0000}"/>
    <cellStyle name="40% - uthevingsfarge 2 3 6 3" xfId="16852" xr:uid="{00000000-0005-0000-0000-00001A4B0000}"/>
    <cellStyle name="40% - uthevingsfarge 2 3 6 4" xfId="45855" xr:uid="{00000000-0005-0000-0000-00001B4B0000}"/>
    <cellStyle name="40% - uthevingsfarge 2 3 6 5" xfId="45856" xr:uid="{00000000-0005-0000-0000-00001C4B0000}"/>
    <cellStyle name="40% - uthevingsfarge 2 3 6 6" xfId="45857" xr:uid="{00000000-0005-0000-0000-00001D4B0000}"/>
    <cellStyle name="40% - uthevingsfarge 2 3 6_3. Chng in credit spreads" xfId="45858" xr:uid="{00000000-0005-0000-0000-00001E4B0000}"/>
    <cellStyle name="40% - uthevingsfarge 2 3 7" xfId="16853" xr:uid="{00000000-0005-0000-0000-00001F4B0000}"/>
    <cellStyle name="40% - uthevingsfarge 2 3 7 2" xfId="16854" xr:uid="{00000000-0005-0000-0000-0000204B0000}"/>
    <cellStyle name="40% - uthevingsfarge 2 3 7 2 2" xfId="45859" xr:uid="{00000000-0005-0000-0000-0000214B0000}"/>
    <cellStyle name="40% - uthevingsfarge 2 3 7 3" xfId="45860" xr:uid="{00000000-0005-0000-0000-0000224B0000}"/>
    <cellStyle name="40% - uthevingsfarge 2 3 7_3. Chng in credit spreads" xfId="45861" xr:uid="{00000000-0005-0000-0000-0000234B0000}"/>
    <cellStyle name="40% - uthevingsfarge 2 3 8" xfId="16855" xr:uid="{00000000-0005-0000-0000-0000244B0000}"/>
    <cellStyle name="40% - uthevingsfarge 2 3 9" xfId="39939" xr:uid="{00000000-0005-0000-0000-0000254B0000}"/>
    <cellStyle name="40% - uthevingsfarge 2 3_4 manuell" xfId="55053"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2" xr:uid="{00000000-0005-0000-0000-00002A4B0000}"/>
    <cellStyle name="40% - uthevingsfarge 2 30 2_4 manuell" xfId="55054" xr:uid="{A2C94C1F-851D-4AD5-890A-DC17AC2E7E28}"/>
    <cellStyle name="40% - uthevingsfarge 2 30 3" xfId="4445" xr:uid="{00000000-0005-0000-0000-00002C4B0000}"/>
    <cellStyle name="40% - uthevingsfarge 2 30 4" xfId="45863" xr:uid="{00000000-0005-0000-0000-00002D4B0000}"/>
    <cellStyle name="40% - uthevingsfarge 2 30_4 manuell" xfId="55055"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4" xr:uid="{00000000-0005-0000-0000-0000324B0000}"/>
    <cellStyle name="40% - uthevingsfarge 2 31 2_4 manuell" xfId="55056" xr:uid="{265F4758-AFB1-4EB1-9F27-8F6613C46B59}"/>
    <cellStyle name="40% - uthevingsfarge 2 31 3" xfId="4449" xr:uid="{00000000-0005-0000-0000-0000344B0000}"/>
    <cellStyle name="40% - uthevingsfarge 2 31 4" xfId="45865" xr:uid="{00000000-0005-0000-0000-0000354B0000}"/>
    <cellStyle name="40% - uthevingsfarge 2 31_4 manuell" xfId="55057"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6" xr:uid="{00000000-0005-0000-0000-00003A4B0000}"/>
    <cellStyle name="40% - uthevingsfarge 2 32 2_4 manuell" xfId="55058" xr:uid="{35960BBC-E454-4E5F-98DA-D5CE606BE545}"/>
    <cellStyle name="40% - uthevingsfarge 2 32 3" xfId="4453" xr:uid="{00000000-0005-0000-0000-00003C4B0000}"/>
    <cellStyle name="40% - uthevingsfarge 2 32 4" xfId="45867" xr:uid="{00000000-0005-0000-0000-00003D4B0000}"/>
    <cellStyle name="40% - uthevingsfarge 2 32_4 manuell" xfId="55059"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8" xr:uid="{00000000-0005-0000-0000-0000424B0000}"/>
    <cellStyle name="40% - uthevingsfarge 2 33 2_4 manuell" xfId="55060" xr:uid="{7CC07831-7CDB-4D17-AB59-829B707320A8}"/>
    <cellStyle name="40% - uthevingsfarge 2 33 3" xfId="4457" xr:uid="{00000000-0005-0000-0000-0000444B0000}"/>
    <cellStyle name="40% - uthevingsfarge 2 33 4" xfId="45869" xr:uid="{00000000-0005-0000-0000-0000454B0000}"/>
    <cellStyle name="40% - uthevingsfarge 2 33_4 manuell" xfId="55061"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70" xr:uid="{00000000-0005-0000-0000-00004A4B0000}"/>
    <cellStyle name="40% - uthevingsfarge 2 34 2_4 manuell" xfId="55062" xr:uid="{B23BA3FB-F71D-4DF3-ACDB-EA7656B2F564}"/>
    <cellStyle name="40% - uthevingsfarge 2 34 3" xfId="4461" xr:uid="{00000000-0005-0000-0000-00004C4B0000}"/>
    <cellStyle name="40% - uthevingsfarge 2 34 4" xfId="45871" xr:uid="{00000000-0005-0000-0000-00004D4B0000}"/>
    <cellStyle name="40% - uthevingsfarge 2 34_4 manuell" xfId="55063"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2" xr:uid="{00000000-0005-0000-0000-0000524B0000}"/>
    <cellStyle name="40% - uthevingsfarge 2 35 2_4 manuell" xfId="55064" xr:uid="{A48320E3-D936-4D61-ADEC-EDD31271A606}"/>
    <cellStyle name="40% - uthevingsfarge 2 35 3" xfId="4465" xr:uid="{00000000-0005-0000-0000-0000544B0000}"/>
    <cellStyle name="40% - uthevingsfarge 2 35 4" xfId="45873" xr:uid="{00000000-0005-0000-0000-0000554B0000}"/>
    <cellStyle name="40% - uthevingsfarge 2 35_4 manuell" xfId="55065"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4" xr:uid="{00000000-0005-0000-0000-00005A4B0000}"/>
    <cellStyle name="40% - uthevingsfarge 2 36 2_4 manuell" xfId="55066" xr:uid="{E776190C-D474-4024-B33B-0FD91C8BDC49}"/>
    <cellStyle name="40% - uthevingsfarge 2 36 3" xfId="4469" xr:uid="{00000000-0005-0000-0000-00005C4B0000}"/>
    <cellStyle name="40% - uthevingsfarge 2 36 4" xfId="45875" xr:uid="{00000000-0005-0000-0000-00005D4B0000}"/>
    <cellStyle name="40% - uthevingsfarge 2 36_4 manuell" xfId="55067"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6" xr:uid="{00000000-0005-0000-0000-0000624B0000}"/>
    <cellStyle name="40% - uthevingsfarge 2 37 2_4 manuell" xfId="55068" xr:uid="{9A80622F-79E7-4A19-83D4-B28450300ECC}"/>
    <cellStyle name="40% - uthevingsfarge 2 37 3" xfId="4473" xr:uid="{00000000-0005-0000-0000-0000644B0000}"/>
    <cellStyle name="40% - uthevingsfarge 2 37 4" xfId="45877" xr:uid="{00000000-0005-0000-0000-0000654B0000}"/>
    <cellStyle name="40% - uthevingsfarge 2 37_4 manuell" xfId="55069"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8" xr:uid="{00000000-0005-0000-0000-00006A4B0000}"/>
    <cellStyle name="40% - uthevingsfarge 2 38 2_4 manuell" xfId="55070" xr:uid="{1454D671-063F-48DC-8733-BCD7438CA513}"/>
    <cellStyle name="40% - uthevingsfarge 2 38 3" xfId="4477" xr:uid="{00000000-0005-0000-0000-00006C4B0000}"/>
    <cellStyle name="40% - uthevingsfarge 2 38 4" xfId="45879" xr:uid="{00000000-0005-0000-0000-00006D4B0000}"/>
    <cellStyle name="40% - uthevingsfarge 2 38_4 manuell" xfId="55071"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80" xr:uid="{00000000-0005-0000-0000-0000724B0000}"/>
    <cellStyle name="40% - uthevingsfarge 2 39 2_4 manuell" xfId="55072" xr:uid="{3B0D0804-5AE5-40C2-9724-A8C7566FBA5A}"/>
    <cellStyle name="40% - uthevingsfarge 2 39 3" xfId="4481" xr:uid="{00000000-0005-0000-0000-0000744B0000}"/>
    <cellStyle name="40% - uthevingsfarge 2 39 4" xfId="45881" xr:uid="{00000000-0005-0000-0000-0000754B0000}"/>
    <cellStyle name="40% - uthevingsfarge 2 39_4 manuell" xfId="55073" xr:uid="{18302E94-9654-4400-BC05-77B8E0CD2A4F}"/>
    <cellStyle name="40% - uthevingsfarge 2 4" xfId="4482" xr:uid="{00000000-0005-0000-0000-0000774B0000}"/>
    <cellStyle name="40% - uthevingsfarge 2 4 10" xfId="45882"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3" xr:uid="{00000000-0005-0000-0000-00007C4B0000}"/>
    <cellStyle name="40% - uthevingsfarge 2 4 2 2 3" xfId="45884" xr:uid="{00000000-0005-0000-0000-00007D4B0000}"/>
    <cellStyle name="40% - uthevingsfarge 2 4 2 2_3. Chng in credit spreads" xfId="45885" xr:uid="{00000000-0005-0000-0000-00007E4B0000}"/>
    <cellStyle name="40% - uthevingsfarge 2 4 2 3" xfId="16857" xr:uid="{00000000-0005-0000-0000-00007F4B0000}"/>
    <cellStyle name="40% - uthevingsfarge 2 4 2 3 2" xfId="45886" xr:uid="{00000000-0005-0000-0000-0000804B0000}"/>
    <cellStyle name="40% - uthevingsfarge 2 4 2 3 2 2" xfId="45887" xr:uid="{00000000-0005-0000-0000-0000814B0000}"/>
    <cellStyle name="40% - uthevingsfarge 2 4 2 3 3" xfId="45888" xr:uid="{00000000-0005-0000-0000-0000824B0000}"/>
    <cellStyle name="40% - uthevingsfarge 2 4 2 3_3. Chng in credit spreads" xfId="45889" xr:uid="{00000000-0005-0000-0000-0000834B0000}"/>
    <cellStyle name="40% - uthevingsfarge 2 4 2 4" xfId="45890" xr:uid="{00000000-0005-0000-0000-0000844B0000}"/>
    <cellStyle name="40% - uthevingsfarge 2 4 2 4 2" xfId="45891" xr:uid="{00000000-0005-0000-0000-0000854B0000}"/>
    <cellStyle name="40% - uthevingsfarge 2 4 2 5" xfId="45892" xr:uid="{00000000-0005-0000-0000-0000864B0000}"/>
    <cellStyle name="40% - uthevingsfarge 2 4 2 6" xfId="45893" xr:uid="{00000000-0005-0000-0000-0000874B0000}"/>
    <cellStyle name="40% - uthevingsfarge 2 4 2 7" xfId="45894" xr:uid="{00000000-0005-0000-0000-0000884B0000}"/>
    <cellStyle name="40% - uthevingsfarge 2 4 2 8" xfId="45895" xr:uid="{00000000-0005-0000-0000-0000894B0000}"/>
    <cellStyle name="40% - uthevingsfarge 2 4 2_3. Chng in credit spreads" xfId="45896" xr:uid="{00000000-0005-0000-0000-00008A4B0000}"/>
    <cellStyle name="40% - uthevingsfarge 2 4 3" xfId="4485" xr:uid="{00000000-0005-0000-0000-00008B4B0000}"/>
    <cellStyle name="40% - uthevingsfarge 2 4 3 2" xfId="16858" xr:uid="{00000000-0005-0000-0000-00008C4B0000}"/>
    <cellStyle name="40% - uthevingsfarge 2 4 3 2 2" xfId="45897" xr:uid="{00000000-0005-0000-0000-00008D4B0000}"/>
    <cellStyle name="40% - uthevingsfarge 2 4 3 3" xfId="16859" xr:uid="{00000000-0005-0000-0000-00008E4B0000}"/>
    <cellStyle name="40% - uthevingsfarge 2 4 3 4" xfId="45898" xr:uid="{00000000-0005-0000-0000-00008F4B0000}"/>
    <cellStyle name="40% - uthevingsfarge 2 4 3 5" xfId="45899" xr:uid="{00000000-0005-0000-0000-0000904B0000}"/>
    <cellStyle name="40% - uthevingsfarge 2 4 3 6" xfId="45900" xr:uid="{00000000-0005-0000-0000-0000914B0000}"/>
    <cellStyle name="40% - uthevingsfarge 2 4 3_3. Chng in credit spreads" xfId="45901" xr:uid="{00000000-0005-0000-0000-0000924B0000}"/>
    <cellStyle name="40% - uthevingsfarge 2 4 4" xfId="16860" xr:uid="{00000000-0005-0000-0000-0000934B0000}"/>
    <cellStyle name="40% - uthevingsfarge 2 4 4 2" xfId="16861" xr:uid="{00000000-0005-0000-0000-0000944B0000}"/>
    <cellStyle name="40% - uthevingsfarge 2 4 4 2 2" xfId="45902" xr:uid="{00000000-0005-0000-0000-0000954B0000}"/>
    <cellStyle name="40% - uthevingsfarge 2 4 4 3" xfId="16862" xr:uid="{00000000-0005-0000-0000-0000964B0000}"/>
    <cellStyle name="40% - uthevingsfarge 2 4 4 4" xfId="45903" xr:uid="{00000000-0005-0000-0000-0000974B0000}"/>
    <cellStyle name="40% - uthevingsfarge 2 4 4 5" xfId="45904" xr:uid="{00000000-0005-0000-0000-0000984B0000}"/>
    <cellStyle name="40% - uthevingsfarge 2 4 4 6" xfId="45905" xr:uid="{00000000-0005-0000-0000-0000994B0000}"/>
    <cellStyle name="40% - uthevingsfarge 2 4 4_3. Chng in credit spreads" xfId="45906"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7" xr:uid="{00000000-0005-0000-0000-00009E4B0000}"/>
    <cellStyle name="40% - uthevingsfarge 2 4 5 5" xfId="45908" xr:uid="{00000000-0005-0000-0000-00009F4B0000}"/>
    <cellStyle name="40% - uthevingsfarge 2 4 5 6" xfId="45909"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40" xr:uid="{00000000-0005-0000-0000-0000A64B0000}"/>
    <cellStyle name="40% - uthevingsfarge 2 4 9" xfId="45910" xr:uid="{00000000-0005-0000-0000-0000A74B0000}"/>
    <cellStyle name="40% - uthevingsfarge 2 4_3. Chng in credit spreads" xfId="45911"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2" xr:uid="{00000000-0005-0000-0000-0000AC4B0000}"/>
    <cellStyle name="40% - uthevingsfarge 2 40 2_4 manuell" xfId="55074" xr:uid="{BC1F2EA1-635C-4C09-B033-E9A8D89A10DE}"/>
    <cellStyle name="40% - uthevingsfarge 2 40 3" xfId="4489" xr:uid="{00000000-0005-0000-0000-0000AE4B0000}"/>
    <cellStyle name="40% - uthevingsfarge 2 40 4" xfId="45913" xr:uid="{00000000-0005-0000-0000-0000AF4B0000}"/>
    <cellStyle name="40% - uthevingsfarge 2 40_4 manuell" xfId="55075"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4" xr:uid="{00000000-0005-0000-0000-0000B44B0000}"/>
    <cellStyle name="40% - uthevingsfarge 2 41 2_4 manuell" xfId="55076" xr:uid="{3B6E97C4-9FB3-4EE3-A4D3-39519AA1B983}"/>
    <cellStyle name="40% - uthevingsfarge 2 41 3" xfId="4493" xr:uid="{00000000-0005-0000-0000-0000B64B0000}"/>
    <cellStyle name="40% - uthevingsfarge 2 41 4" xfId="45915" xr:uid="{00000000-0005-0000-0000-0000B74B0000}"/>
    <cellStyle name="40% - uthevingsfarge 2 41_4 manuell" xfId="55077"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6" xr:uid="{00000000-0005-0000-0000-0000BC4B0000}"/>
    <cellStyle name="40% - uthevingsfarge 2 42 2_4 manuell" xfId="55078" xr:uid="{F162AD83-446C-4FF3-B7C8-0A1E8F96EA26}"/>
    <cellStyle name="40% - uthevingsfarge 2 42 3" xfId="4497" xr:uid="{00000000-0005-0000-0000-0000BE4B0000}"/>
    <cellStyle name="40% - uthevingsfarge 2 42 4" xfId="45917" xr:uid="{00000000-0005-0000-0000-0000BF4B0000}"/>
    <cellStyle name="40% - uthevingsfarge 2 42_4 manuell" xfId="55079"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8" xr:uid="{00000000-0005-0000-0000-0000C44B0000}"/>
    <cellStyle name="40% - uthevingsfarge 2 43 2_4 manuell" xfId="55080" xr:uid="{D3DB1BB9-BE7E-4196-B9E6-AB17DEB31698}"/>
    <cellStyle name="40% - uthevingsfarge 2 43 3" xfId="4501" xr:uid="{00000000-0005-0000-0000-0000C64B0000}"/>
    <cellStyle name="40% - uthevingsfarge 2 43 4" xfId="45919" xr:uid="{00000000-0005-0000-0000-0000C74B0000}"/>
    <cellStyle name="40% - uthevingsfarge 2 43_4 manuell" xfId="55081"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20" xr:uid="{00000000-0005-0000-0000-0000CC4B0000}"/>
    <cellStyle name="40% - uthevingsfarge 2 44 2_4 manuell" xfId="55082" xr:uid="{CA776354-379B-4479-8E7B-37B291832330}"/>
    <cellStyle name="40% - uthevingsfarge 2 44 3" xfId="4505" xr:uid="{00000000-0005-0000-0000-0000CE4B0000}"/>
    <cellStyle name="40% - uthevingsfarge 2 44 4" xfId="45921" xr:uid="{00000000-0005-0000-0000-0000CF4B0000}"/>
    <cellStyle name="40% - uthevingsfarge 2 44_4 manuell" xfId="55083"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2" xr:uid="{00000000-0005-0000-0000-0000D44B0000}"/>
    <cellStyle name="40% - uthevingsfarge 2 45 2_4 manuell" xfId="55084" xr:uid="{94337D3A-D09F-4563-9CF4-346D12920036}"/>
    <cellStyle name="40% - uthevingsfarge 2 45 3" xfId="4509" xr:uid="{00000000-0005-0000-0000-0000D64B0000}"/>
    <cellStyle name="40% - uthevingsfarge 2 45 4" xfId="45923" xr:uid="{00000000-0005-0000-0000-0000D74B0000}"/>
    <cellStyle name="40% - uthevingsfarge 2 45_4 manuell" xfId="55085"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4" xr:uid="{00000000-0005-0000-0000-0000DC4B0000}"/>
    <cellStyle name="40% - uthevingsfarge 2 46 2_4 manuell" xfId="55086" xr:uid="{8052722F-9629-4D92-A55B-FF78F25606C9}"/>
    <cellStyle name="40% - uthevingsfarge 2 46 3" xfId="4513" xr:uid="{00000000-0005-0000-0000-0000DE4B0000}"/>
    <cellStyle name="40% - uthevingsfarge 2 46 4" xfId="45925" xr:uid="{00000000-0005-0000-0000-0000DF4B0000}"/>
    <cellStyle name="40% - uthevingsfarge 2 46_4 manuell" xfId="55087"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6" xr:uid="{00000000-0005-0000-0000-0000E44B0000}"/>
    <cellStyle name="40% - uthevingsfarge 2 47 2_4 manuell" xfId="55088" xr:uid="{EAB8A847-B0B6-4D87-8F54-EC48EBC50D37}"/>
    <cellStyle name="40% - uthevingsfarge 2 47 3" xfId="4517" xr:uid="{00000000-0005-0000-0000-0000E64B0000}"/>
    <cellStyle name="40% - uthevingsfarge 2 47 4" xfId="45927" xr:uid="{00000000-0005-0000-0000-0000E74B0000}"/>
    <cellStyle name="40% - uthevingsfarge 2 47_4 manuell" xfId="55089"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8" xr:uid="{00000000-0005-0000-0000-0000EC4B0000}"/>
    <cellStyle name="40% - uthevingsfarge 2 48 2_4 manuell" xfId="55090" xr:uid="{B07B0539-2CDC-4333-8695-2B58F233E737}"/>
    <cellStyle name="40% - uthevingsfarge 2 48 3" xfId="4521" xr:uid="{00000000-0005-0000-0000-0000EE4B0000}"/>
    <cellStyle name="40% - uthevingsfarge 2 48 4" xfId="45929" xr:uid="{00000000-0005-0000-0000-0000EF4B0000}"/>
    <cellStyle name="40% - uthevingsfarge 2 48_4 manuell" xfId="55091"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30" xr:uid="{00000000-0005-0000-0000-0000F44B0000}"/>
    <cellStyle name="40% - uthevingsfarge 2 49 2_4 manuell" xfId="55092" xr:uid="{CFF881D9-B337-481E-92F8-07E8DDC8BBD0}"/>
    <cellStyle name="40% - uthevingsfarge 2 49 3" xfId="4525" xr:uid="{00000000-0005-0000-0000-0000F64B0000}"/>
    <cellStyle name="40% - uthevingsfarge 2 49 4" xfId="45931" xr:uid="{00000000-0005-0000-0000-0000F74B0000}"/>
    <cellStyle name="40% - uthevingsfarge 2 49_4 manuell" xfId="55093"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2" xr:uid="{00000000-0005-0000-0000-0000FC4B0000}"/>
    <cellStyle name="40% - uthevingsfarge 2 5 2 2 2 2" xfId="45933" xr:uid="{00000000-0005-0000-0000-0000FD4B0000}"/>
    <cellStyle name="40% - uthevingsfarge 2 5 2 2 3" xfId="45934" xr:uid="{00000000-0005-0000-0000-0000FE4B0000}"/>
    <cellStyle name="40% - uthevingsfarge 2 5 2 2_3. Chng in credit spreads" xfId="45935" xr:uid="{00000000-0005-0000-0000-0000FF4B0000}"/>
    <cellStyle name="40% - uthevingsfarge 2 5 2 3" xfId="45936" xr:uid="{00000000-0005-0000-0000-0000004C0000}"/>
    <cellStyle name="40% - uthevingsfarge 2 5 2 3 2" xfId="45937" xr:uid="{00000000-0005-0000-0000-0000014C0000}"/>
    <cellStyle name="40% - uthevingsfarge 2 5 2 3 2 2" xfId="45938" xr:uid="{00000000-0005-0000-0000-0000024C0000}"/>
    <cellStyle name="40% - uthevingsfarge 2 5 2 3 3" xfId="45939" xr:uid="{00000000-0005-0000-0000-0000034C0000}"/>
    <cellStyle name="40% - uthevingsfarge 2 5 2 3_3. Chng in credit spreads" xfId="45940" xr:uid="{00000000-0005-0000-0000-0000044C0000}"/>
    <cellStyle name="40% - uthevingsfarge 2 5 2 4" xfId="45941" xr:uid="{00000000-0005-0000-0000-0000054C0000}"/>
    <cellStyle name="40% - uthevingsfarge 2 5 2 4 2" xfId="45942" xr:uid="{00000000-0005-0000-0000-0000064C0000}"/>
    <cellStyle name="40% - uthevingsfarge 2 5 2 5" xfId="45943" xr:uid="{00000000-0005-0000-0000-0000074C0000}"/>
    <cellStyle name="40% - uthevingsfarge 2 5 2_3. Chng in credit spreads" xfId="45944" xr:uid="{00000000-0005-0000-0000-0000084C0000}"/>
    <cellStyle name="40% - uthevingsfarge 2 5 3" xfId="4529" xr:uid="{00000000-0005-0000-0000-0000094C0000}"/>
    <cellStyle name="40% - uthevingsfarge 2 5 3 2" xfId="16871" xr:uid="{00000000-0005-0000-0000-00000A4C0000}"/>
    <cellStyle name="40% - uthevingsfarge 2 5 3 2 2" xfId="45945" xr:uid="{00000000-0005-0000-0000-00000B4C0000}"/>
    <cellStyle name="40% - uthevingsfarge 2 5 3 3" xfId="45946" xr:uid="{00000000-0005-0000-0000-00000C4C0000}"/>
    <cellStyle name="40% - uthevingsfarge 2 5 3_3. Chng in credit spreads" xfId="45947" xr:uid="{00000000-0005-0000-0000-00000D4C0000}"/>
    <cellStyle name="40% - uthevingsfarge 2 5 4" xfId="16872" xr:uid="{00000000-0005-0000-0000-00000E4C0000}"/>
    <cellStyle name="40% - uthevingsfarge 2 5 4 2" xfId="45948" xr:uid="{00000000-0005-0000-0000-00000F4C0000}"/>
    <cellStyle name="40% - uthevingsfarge 2 5 4 2 2" xfId="45949" xr:uid="{00000000-0005-0000-0000-0000104C0000}"/>
    <cellStyle name="40% - uthevingsfarge 2 5 4 3" xfId="45950" xr:uid="{00000000-0005-0000-0000-0000114C0000}"/>
    <cellStyle name="40% - uthevingsfarge 2 5 4_3. Chng in credit spreads" xfId="45951" xr:uid="{00000000-0005-0000-0000-0000124C0000}"/>
    <cellStyle name="40% - uthevingsfarge 2 5 5" xfId="16873" xr:uid="{00000000-0005-0000-0000-0000134C0000}"/>
    <cellStyle name="40% - uthevingsfarge 2 5 5 2" xfId="45952" xr:uid="{00000000-0005-0000-0000-0000144C0000}"/>
    <cellStyle name="40% - uthevingsfarge 2 5 6" xfId="39941" xr:uid="{00000000-0005-0000-0000-0000154C0000}"/>
    <cellStyle name="40% - uthevingsfarge 2 5 7" xfId="45953" xr:uid="{00000000-0005-0000-0000-0000164C0000}"/>
    <cellStyle name="40% - uthevingsfarge 2 5 8" xfId="45954" xr:uid="{00000000-0005-0000-0000-0000174C0000}"/>
    <cellStyle name="40% - uthevingsfarge 2 5 9" xfId="45955" xr:uid="{00000000-0005-0000-0000-0000184C0000}"/>
    <cellStyle name="40% - uthevingsfarge 2 5_3. Chng in credit spreads" xfId="45956"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7" xr:uid="{00000000-0005-0000-0000-00001D4C0000}"/>
    <cellStyle name="40% - uthevingsfarge 2 50 2_4 manuell" xfId="55094" xr:uid="{1F684DAC-F7B1-4619-BE59-EB3794D8B78D}"/>
    <cellStyle name="40% - uthevingsfarge 2 50 3" xfId="4533" xr:uid="{00000000-0005-0000-0000-00001F4C0000}"/>
    <cellStyle name="40% - uthevingsfarge 2 50 4" xfId="45958" xr:uid="{00000000-0005-0000-0000-0000204C0000}"/>
    <cellStyle name="40% - uthevingsfarge 2 50_4 manuell" xfId="55095"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59" xr:uid="{00000000-0005-0000-0000-0000254C0000}"/>
    <cellStyle name="40% - uthevingsfarge 2 51 2_4 manuell" xfId="55096" xr:uid="{3044E632-270F-4939-8F53-7843538C7FE2}"/>
    <cellStyle name="40% - uthevingsfarge 2 51 3" xfId="4537" xr:uid="{00000000-0005-0000-0000-0000274C0000}"/>
    <cellStyle name="40% - uthevingsfarge 2 51 4" xfId="45960" xr:uid="{00000000-0005-0000-0000-0000284C0000}"/>
    <cellStyle name="40% - uthevingsfarge 2 51_4 manuell" xfId="55097"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1" xr:uid="{00000000-0005-0000-0000-00002D4C0000}"/>
    <cellStyle name="40% - uthevingsfarge 2 52 2_4 manuell" xfId="55098" xr:uid="{770E0FCA-30B9-4D16-8E3F-EA46AE9BB372}"/>
    <cellStyle name="40% - uthevingsfarge 2 52 3" xfId="4541" xr:uid="{00000000-0005-0000-0000-00002F4C0000}"/>
    <cellStyle name="40% - uthevingsfarge 2 52 4" xfId="45962" xr:uid="{00000000-0005-0000-0000-0000304C0000}"/>
    <cellStyle name="40% - uthevingsfarge 2 52_4 manuell" xfId="55099"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3" xr:uid="{00000000-0005-0000-0000-0000354C0000}"/>
    <cellStyle name="40% - uthevingsfarge 2 53 2_4 manuell" xfId="55100" xr:uid="{B3EBF8D4-46F1-47CA-BAFA-78D5F53A7057}"/>
    <cellStyle name="40% - uthevingsfarge 2 53 3" xfId="4545" xr:uid="{00000000-0005-0000-0000-0000374C0000}"/>
    <cellStyle name="40% - uthevingsfarge 2 53 4" xfId="45964" xr:uid="{00000000-0005-0000-0000-0000384C0000}"/>
    <cellStyle name="40% - uthevingsfarge 2 53_4 manuell" xfId="55101"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5" xr:uid="{00000000-0005-0000-0000-00003D4C0000}"/>
    <cellStyle name="40% - uthevingsfarge 2 54 2_4 manuell" xfId="55102" xr:uid="{39DF7368-2FFB-422F-A9CE-EB0DECF3EF1D}"/>
    <cellStyle name="40% - uthevingsfarge 2 54 3" xfId="4549" xr:uid="{00000000-0005-0000-0000-00003F4C0000}"/>
    <cellStyle name="40% - uthevingsfarge 2 54 4" xfId="45966" xr:uid="{00000000-0005-0000-0000-0000404C0000}"/>
    <cellStyle name="40% - uthevingsfarge 2 54_4 manuell" xfId="55103"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7" xr:uid="{00000000-0005-0000-0000-0000454C0000}"/>
    <cellStyle name="40% - uthevingsfarge 2 55 2_4 manuell" xfId="55104" xr:uid="{2FFB4DD9-882B-4590-947D-A45CD744AC74}"/>
    <cellStyle name="40% - uthevingsfarge 2 55 3" xfId="4553" xr:uid="{00000000-0005-0000-0000-0000474C0000}"/>
    <cellStyle name="40% - uthevingsfarge 2 55 4" xfId="45968" xr:uid="{00000000-0005-0000-0000-0000484C0000}"/>
    <cellStyle name="40% - uthevingsfarge 2 55_4 manuell" xfId="55105"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69" xr:uid="{00000000-0005-0000-0000-00004D4C0000}"/>
    <cellStyle name="40% - uthevingsfarge 2 56 2_4 manuell" xfId="55106" xr:uid="{65789CA2-873F-4027-A99F-4FB72B1B7041}"/>
    <cellStyle name="40% - uthevingsfarge 2 56 3" xfId="4557" xr:uid="{00000000-0005-0000-0000-00004F4C0000}"/>
    <cellStyle name="40% - uthevingsfarge 2 56 4" xfId="45970" xr:uid="{00000000-0005-0000-0000-0000504C0000}"/>
    <cellStyle name="40% - uthevingsfarge 2 56_4 manuell" xfId="55107"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1" xr:uid="{00000000-0005-0000-0000-0000554C0000}"/>
    <cellStyle name="40% - uthevingsfarge 2 57 2_4 manuell" xfId="55108" xr:uid="{2EB6C89E-8D03-4C93-81F2-F9E1656218EF}"/>
    <cellStyle name="40% - uthevingsfarge 2 57 3" xfId="4561" xr:uid="{00000000-0005-0000-0000-0000574C0000}"/>
    <cellStyle name="40% - uthevingsfarge 2 57 4" xfId="45972" xr:uid="{00000000-0005-0000-0000-0000584C0000}"/>
    <cellStyle name="40% - uthevingsfarge 2 57_4 manuell" xfId="55109"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3" xr:uid="{00000000-0005-0000-0000-00005D4C0000}"/>
    <cellStyle name="40% - uthevingsfarge 2 58 2_4 manuell" xfId="55110" xr:uid="{F1020F11-459E-47FB-8081-989EFBF706CD}"/>
    <cellStyle name="40% - uthevingsfarge 2 58 3" xfId="4565" xr:uid="{00000000-0005-0000-0000-00005F4C0000}"/>
    <cellStyle name="40% - uthevingsfarge 2 58 4" xfId="45974" xr:uid="{00000000-0005-0000-0000-0000604C0000}"/>
    <cellStyle name="40% - uthevingsfarge 2 58_4 manuell" xfId="55111"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5" xr:uid="{00000000-0005-0000-0000-0000654C0000}"/>
    <cellStyle name="40% - uthevingsfarge 2 59 2_4 manuell" xfId="55112" xr:uid="{F2BE4BAB-B398-4926-AED1-1FF1C4AD3E88}"/>
    <cellStyle name="40% - uthevingsfarge 2 59 3" xfId="4569" xr:uid="{00000000-0005-0000-0000-0000674C0000}"/>
    <cellStyle name="40% - uthevingsfarge 2 59 4" xfId="45976" xr:uid="{00000000-0005-0000-0000-0000684C0000}"/>
    <cellStyle name="40% - uthevingsfarge 2 59_4 manuell" xfId="55113"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7" xr:uid="{00000000-0005-0000-0000-00006D4C0000}"/>
    <cellStyle name="40% - uthevingsfarge 2 6 2 2_CC1" xfId="55114" xr:uid="{F9E16998-F91F-4B6A-9E92-48217B021BAF}"/>
    <cellStyle name="40% - uthevingsfarge 2 6 2 3" xfId="45978" xr:uid="{00000000-0005-0000-0000-00006E4C0000}"/>
    <cellStyle name="40% - uthevingsfarge 2 6 2 4" xfId="45979" xr:uid="{00000000-0005-0000-0000-00006F4C0000}"/>
    <cellStyle name="40% - uthevingsfarge 2 6 2_3. Chng in credit spreads" xfId="45980" xr:uid="{00000000-0005-0000-0000-0000704C0000}"/>
    <cellStyle name="40% - uthevingsfarge 2 6 3" xfId="4573" xr:uid="{00000000-0005-0000-0000-0000714C0000}"/>
    <cellStyle name="40% - uthevingsfarge 2 6 3 2" xfId="16874" xr:uid="{00000000-0005-0000-0000-0000724C0000}"/>
    <cellStyle name="40% - uthevingsfarge 2 6 3 2 2" xfId="45981" xr:uid="{00000000-0005-0000-0000-0000734C0000}"/>
    <cellStyle name="40% - uthevingsfarge 2 6 3 3" xfId="45982" xr:uid="{00000000-0005-0000-0000-0000744C0000}"/>
    <cellStyle name="40% - uthevingsfarge 2 6 3_3. Chng in credit spreads" xfId="45983" xr:uid="{00000000-0005-0000-0000-0000754C0000}"/>
    <cellStyle name="40% - uthevingsfarge 2 6 4" xfId="16875" xr:uid="{00000000-0005-0000-0000-0000764C0000}"/>
    <cellStyle name="40% - uthevingsfarge 2 6 4 2" xfId="45984" xr:uid="{00000000-0005-0000-0000-0000774C0000}"/>
    <cellStyle name="40% - uthevingsfarge 2 6 5" xfId="16876" xr:uid="{00000000-0005-0000-0000-0000784C0000}"/>
    <cellStyle name="40% - uthevingsfarge 2 6 6" xfId="39942" xr:uid="{00000000-0005-0000-0000-0000794C0000}"/>
    <cellStyle name="40% - uthevingsfarge 2 6 7" xfId="45985" xr:uid="{00000000-0005-0000-0000-00007A4C0000}"/>
    <cellStyle name="40% - uthevingsfarge 2 6 8" xfId="45986" xr:uid="{00000000-0005-0000-0000-00007B4C0000}"/>
    <cellStyle name="40% - uthevingsfarge 2 6 9" xfId="45987" xr:uid="{00000000-0005-0000-0000-00007C4C0000}"/>
    <cellStyle name="40% - uthevingsfarge 2 6_3. Chng in credit spreads" xfId="45988" xr:uid="{00000000-0005-0000-0000-00007D4C0000}"/>
    <cellStyle name="40% - uthevingsfarge 2 60" xfId="16877" xr:uid="{00000000-0005-0000-0000-00007E4C0000}"/>
    <cellStyle name="40% - uthevingsfarge 2 60 2" xfId="16878" xr:uid="{00000000-0005-0000-0000-00007F4C0000}"/>
    <cellStyle name="40% - uthevingsfarge 2 60 2 2" xfId="36614" xr:uid="{00000000-0005-0000-0000-0000804C0000}"/>
    <cellStyle name="40% - uthevingsfarge 2 60 3" xfId="16879" xr:uid="{00000000-0005-0000-0000-0000814C0000}"/>
    <cellStyle name="40% - uthevingsfarge 2 60 4" xfId="36378"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5" xr:uid="{00000000-0005-0000-0000-0000864C0000}"/>
    <cellStyle name="40% - uthevingsfarge 2 61 3" xfId="16883" xr:uid="{00000000-0005-0000-0000-0000874C0000}"/>
    <cellStyle name="40% - uthevingsfarge 2 61 4" xfId="36404"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3" xr:uid="{00000000-0005-0000-0000-00008C4C0000}"/>
    <cellStyle name="40% - uthevingsfarge 2 62 3" xfId="36389" xr:uid="{00000000-0005-0000-0000-00008D4C0000}"/>
    <cellStyle name="40% - uthevingsfarge 2 62_AVA DVA EL" xfId="16887" xr:uid="{00000000-0005-0000-0000-00008E4C0000}"/>
    <cellStyle name="40% - uthevingsfarge 2 63" xfId="16888" xr:uid="{00000000-0005-0000-0000-00008F4C0000}"/>
    <cellStyle name="40% - uthevingsfarge 2 63 2" xfId="36588" xr:uid="{00000000-0005-0000-0000-0000904C0000}"/>
    <cellStyle name="40% - uthevingsfarge 2 64" xfId="16889" xr:uid="{00000000-0005-0000-0000-0000914C0000}"/>
    <cellStyle name="40% - uthevingsfarge 2 64 2" xfId="36667" xr:uid="{00000000-0005-0000-0000-0000924C0000}"/>
    <cellStyle name="40% - uthevingsfarge 2 65" xfId="16890" xr:uid="{00000000-0005-0000-0000-0000934C0000}"/>
    <cellStyle name="40% - uthevingsfarge 2 65 2" xfId="36558" xr:uid="{00000000-0005-0000-0000-0000944C0000}"/>
    <cellStyle name="40% - uthevingsfarge 2 66" xfId="16891" xr:uid="{00000000-0005-0000-0000-0000954C0000}"/>
    <cellStyle name="40% - uthevingsfarge 2 66 2" xfId="36653" xr:uid="{00000000-0005-0000-0000-0000964C0000}"/>
    <cellStyle name="40% - uthevingsfarge 2 67" xfId="36527" xr:uid="{00000000-0005-0000-0000-0000974C0000}"/>
    <cellStyle name="40% - uthevingsfarge 2 68" xfId="45989" xr:uid="{00000000-0005-0000-0000-0000984C0000}"/>
    <cellStyle name="40% - uthevingsfarge 2 69" xfId="45990"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1" xr:uid="{00000000-0005-0000-0000-00009D4C0000}"/>
    <cellStyle name="40% - uthevingsfarge 2 7 2 4" xfId="45992" xr:uid="{00000000-0005-0000-0000-00009E4C0000}"/>
    <cellStyle name="40% - uthevingsfarge 2 7 2_4 manuell" xfId="55115"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3" xr:uid="{00000000-0005-0000-0000-0000A54C0000}"/>
    <cellStyle name="40% - uthevingsfarge 2 7 7" xfId="45994" xr:uid="{00000000-0005-0000-0000-0000A64C0000}"/>
    <cellStyle name="40% - uthevingsfarge 2 7 8" xfId="45995" xr:uid="{00000000-0005-0000-0000-0000A74C0000}"/>
    <cellStyle name="40% - uthevingsfarge 2 7_3. Chng in credit spreads" xfId="45996" xr:uid="{00000000-0005-0000-0000-0000A84C0000}"/>
    <cellStyle name="40% - uthevingsfarge 2 70" xfId="45997" xr:uid="{00000000-0005-0000-0000-0000A94C0000}"/>
    <cellStyle name="40% - uthevingsfarge 2 71" xfId="45998" xr:uid="{00000000-0005-0000-0000-0000AA4C0000}"/>
    <cellStyle name="40% - uthevingsfarge 2 72" xfId="45999" xr:uid="{00000000-0005-0000-0000-0000AB4C0000}"/>
    <cellStyle name="40% - uthevingsfarge 2 73" xfId="46000" xr:uid="{00000000-0005-0000-0000-0000AC4C0000}"/>
    <cellStyle name="40% - uthevingsfarge 2 74" xfId="46001"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2" xr:uid="{00000000-0005-0000-0000-0000B14C0000}"/>
    <cellStyle name="40% - uthevingsfarge 2 8 2 4" xfId="46003" xr:uid="{00000000-0005-0000-0000-0000B24C0000}"/>
    <cellStyle name="40% - uthevingsfarge 2 8 2_4 manuell" xfId="55116" xr:uid="{8B456EBF-040C-495F-B054-0F575167D172}"/>
    <cellStyle name="40% - uthevingsfarge 2 8 3" xfId="4581" xr:uid="{00000000-0005-0000-0000-0000B44C0000}"/>
    <cellStyle name="40% - uthevingsfarge 2 8 4" xfId="46004" xr:uid="{00000000-0005-0000-0000-0000B54C0000}"/>
    <cellStyle name="40% - uthevingsfarge 2 8 5" xfId="46005" xr:uid="{00000000-0005-0000-0000-0000B64C0000}"/>
    <cellStyle name="40% - uthevingsfarge 2 8_3. Chng in credit spreads" xfId="46006"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7" xr:uid="{00000000-0005-0000-0000-0000BB4C0000}"/>
    <cellStyle name="40% - uthevingsfarge 2 9 2_4 manuell" xfId="55117" xr:uid="{B8DE8B51-9BB2-4ACD-8FCF-3651166921C2}"/>
    <cellStyle name="40% - uthevingsfarge 2 9 3" xfId="4585" xr:uid="{00000000-0005-0000-0000-0000BD4C0000}"/>
    <cellStyle name="40% - uthevingsfarge 2 9 4" xfId="46008" xr:uid="{00000000-0005-0000-0000-0000BE4C0000}"/>
    <cellStyle name="40% - uthevingsfarge 2 9 5" xfId="46009" xr:uid="{00000000-0005-0000-0000-0000BF4C0000}"/>
    <cellStyle name="40% - uthevingsfarge 2 9_4 manuell" xfId="55118" xr:uid="{287601AB-E874-4A54-BE31-AC9D883FF60E}"/>
    <cellStyle name="40% - uthevingsfarge 2_4 manuell" xfId="55119" xr:uid="{014AD2DA-1D44-4381-932C-1B63CF594D42}"/>
    <cellStyle name="40% - uthevingsfarge 3" xfId="36253"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10" xr:uid="{00000000-0005-0000-0000-0000C64C0000}"/>
    <cellStyle name="40% - uthevingsfarge 3 10 2_4 manuell" xfId="55120" xr:uid="{D51FB577-E26F-42BF-97CB-8BBF9E55E659}"/>
    <cellStyle name="40% - uthevingsfarge 3 10 3" xfId="4589" xr:uid="{00000000-0005-0000-0000-0000C84C0000}"/>
    <cellStyle name="40% - uthevingsfarge 3 10 4" xfId="46011" xr:uid="{00000000-0005-0000-0000-0000C94C0000}"/>
    <cellStyle name="40% - uthevingsfarge 3 10 5" xfId="46012" xr:uid="{00000000-0005-0000-0000-0000CA4C0000}"/>
    <cellStyle name="40% - uthevingsfarge 3 10_4 manuell" xfId="55121"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3" xr:uid="{00000000-0005-0000-0000-0000CF4C0000}"/>
    <cellStyle name="40% - uthevingsfarge 3 11 2_4 manuell" xfId="55122" xr:uid="{0C4E8B6C-B39D-4170-ABC4-5A145A20F16C}"/>
    <cellStyle name="40% - uthevingsfarge 3 11 3" xfId="4593" xr:uid="{00000000-0005-0000-0000-0000D14C0000}"/>
    <cellStyle name="40% - uthevingsfarge 3 11 4" xfId="46014" xr:uid="{00000000-0005-0000-0000-0000D24C0000}"/>
    <cellStyle name="40% - uthevingsfarge 3 11_4 manuell" xfId="55123"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5" xr:uid="{00000000-0005-0000-0000-0000D74C0000}"/>
    <cellStyle name="40% - uthevingsfarge 3 12 2_4 manuell" xfId="55124" xr:uid="{CFF3BBBE-D7BA-47AD-922F-854BD758B38C}"/>
    <cellStyle name="40% - uthevingsfarge 3 12 3" xfId="4597" xr:uid="{00000000-0005-0000-0000-0000D94C0000}"/>
    <cellStyle name="40% - uthevingsfarge 3 12 4" xfId="46016" xr:uid="{00000000-0005-0000-0000-0000DA4C0000}"/>
    <cellStyle name="40% - uthevingsfarge 3 12_4 manuell" xfId="55125"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7" xr:uid="{00000000-0005-0000-0000-0000DF4C0000}"/>
    <cellStyle name="40% - uthevingsfarge 3 13 2_4 manuell" xfId="55126" xr:uid="{1C371A69-2304-49D5-B967-BC49A676C1B0}"/>
    <cellStyle name="40% - uthevingsfarge 3 13 3" xfId="4601" xr:uid="{00000000-0005-0000-0000-0000E14C0000}"/>
    <cellStyle name="40% - uthevingsfarge 3 13 4" xfId="46018" xr:uid="{00000000-0005-0000-0000-0000E24C0000}"/>
    <cellStyle name="40% - uthevingsfarge 3 13_4 manuell" xfId="55127"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19" xr:uid="{00000000-0005-0000-0000-0000E74C0000}"/>
    <cellStyle name="40% - uthevingsfarge 3 14 2_4 manuell" xfId="55128" xr:uid="{416ABD18-429B-47C0-AF7C-B50190DC4D13}"/>
    <cellStyle name="40% - uthevingsfarge 3 14 3" xfId="4605" xr:uid="{00000000-0005-0000-0000-0000E94C0000}"/>
    <cellStyle name="40% - uthevingsfarge 3 14 4" xfId="46020" xr:uid="{00000000-0005-0000-0000-0000EA4C0000}"/>
    <cellStyle name="40% - uthevingsfarge 3 14_4 manuell" xfId="55129"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1" xr:uid="{00000000-0005-0000-0000-0000EF4C0000}"/>
    <cellStyle name="40% - uthevingsfarge 3 15 2_4 manuell" xfId="55130" xr:uid="{4F21449E-8E53-4657-B9D5-2183CEAF2798}"/>
    <cellStyle name="40% - uthevingsfarge 3 15 3" xfId="4609" xr:uid="{00000000-0005-0000-0000-0000F14C0000}"/>
    <cellStyle name="40% - uthevingsfarge 3 15 4" xfId="46022" xr:uid="{00000000-0005-0000-0000-0000F24C0000}"/>
    <cellStyle name="40% - uthevingsfarge 3 15_4 manuell" xfId="55131"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3" xr:uid="{00000000-0005-0000-0000-0000F74C0000}"/>
    <cellStyle name="40% - uthevingsfarge 3 16 2_4 manuell" xfId="55132" xr:uid="{AF91D477-A79F-4F9A-8EFC-71C47B65A21F}"/>
    <cellStyle name="40% - uthevingsfarge 3 16 3" xfId="4613" xr:uid="{00000000-0005-0000-0000-0000F94C0000}"/>
    <cellStyle name="40% - uthevingsfarge 3 16 4" xfId="46024" xr:uid="{00000000-0005-0000-0000-0000FA4C0000}"/>
    <cellStyle name="40% - uthevingsfarge 3 16_4 manuell" xfId="55133"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5" xr:uid="{00000000-0005-0000-0000-0000FF4C0000}"/>
    <cellStyle name="40% - uthevingsfarge 3 17 2_4 manuell" xfId="55134" xr:uid="{3A9BE7E7-A183-4969-94BD-88B95B350BBB}"/>
    <cellStyle name="40% - uthevingsfarge 3 17 3" xfId="4617" xr:uid="{00000000-0005-0000-0000-0000014D0000}"/>
    <cellStyle name="40% - uthevingsfarge 3 17 4" xfId="46026" xr:uid="{00000000-0005-0000-0000-0000024D0000}"/>
    <cellStyle name="40% - uthevingsfarge 3 17_4 manuell" xfId="55135"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7" xr:uid="{00000000-0005-0000-0000-0000074D0000}"/>
    <cellStyle name="40% - uthevingsfarge 3 18 2_4 manuell" xfId="55136" xr:uid="{462C415A-0FB5-40D7-9893-EAFEE7DA1284}"/>
    <cellStyle name="40% - uthevingsfarge 3 18 3" xfId="4621" xr:uid="{00000000-0005-0000-0000-0000094D0000}"/>
    <cellStyle name="40% - uthevingsfarge 3 18 4" xfId="46028" xr:uid="{00000000-0005-0000-0000-00000A4D0000}"/>
    <cellStyle name="40% - uthevingsfarge 3 18_4 manuell" xfId="55137"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29" xr:uid="{00000000-0005-0000-0000-00000F4D0000}"/>
    <cellStyle name="40% - uthevingsfarge 3 19 2_4 manuell" xfId="55138" xr:uid="{996089D7-9ADE-4EB9-A21F-6F11F0727832}"/>
    <cellStyle name="40% - uthevingsfarge 3 19 3" xfId="4625" xr:uid="{00000000-0005-0000-0000-0000114D0000}"/>
    <cellStyle name="40% - uthevingsfarge 3 19 4" xfId="46030" xr:uid="{00000000-0005-0000-0000-0000124D0000}"/>
    <cellStyle name="40% - uthevingsfarge 3 19_4 manuell" xfId="55139"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1" xr:uid="{00000000-0005-0000-0000-00001B4D0000}"/>
    <cellStyle name="40% - uthevingsfarge 3 2 14" xfId="46032" xr:uid="{00000000-0005-0000-0000-00001C4D0000}"/>
    <cellStyle name="40% - uthevingsfarge 3 2 15" xfId="46033" xr:uid="{00000000-0005-0000-0000-00001D4D0000}"/>
    <cellStyle name="40% - uthevingsfarge 3 2 16" xfId="46034" xr:uid="{00000000-0005-0000-0000-00001E4D0000}"/>
    <cellStyle name="40% - uthevingsfarge 3 2 2" xfId="4627" xr:uid="{00000000-0005-0000-0000-00001F4D0000}"/>
    <cellStyle name="40% - uthevingsfarge 3 2 2 10" xfId="46035" xr:uid="{00000000-0005-0000-0000-0000204D0000}"/>
    <cellStyle name="40% - uthevingsfarge 3 2 2 11" xfId="46036" xr:uid="{00000000-0005-0000-0000-0000214D0000}"/>
    <cellStyle name="40% - uthevingsfarge 3 2 2 2" xfId="4628" xr:uid="{00000000-0005-0000-0000-0000224D0000}"/>
    <cellStyle name="40% - uthevingsfarge 3 2 2 2 10" xfId="46037" xr:uid="{00000000-0005-0000-0000-0000234D0000}"/>
    <cellStyle name="40% - uthevingsfarge 3 2 2 2 2" xfId="16902" xr:uid="{00000000-0005-0000-0000-0000244D0000}"/>
    <cellStyle name="40% - uthevingsfarge 3 2 2 2 2 2" xfId="16903" xr:uid="{00000000-0005-0000-0000-0000254D0000}"/>
    <cellStyle name="40% - uthevingsfarge 3 2 2 2 2 2 2" xfId="46038" xr:uid="{00000000-0005-0000-0000-0000264D0000}"/>
    <cellStyle name="40% - uthevingsfarge 3 2 2 2 2 2 2 2" xfId="46039" xr:uid="{00000000-0005-0000-0000-0000274D0000}"/>
    <cellStyle name="40% - uthevingsfarge 3 2 2 2 2 2 3" xfId="46040" xr:uid="{00000000-0005-0000-0000-0000284D0000}"/>
    <cellStyle name="40% - uthevingsfarge 3 2 2 2 2 2_3. Chng in credit spreads" xfId="46041" xr:uid="{00000000-0005-0000-0000-0000294D0000}"/>
    <cellStyle name="40% - uthevingsfarge 3 2 2 2 2 3" xfId="16904" xr:uid="{00000000-0005-0000-0000-00002A4D0000}"/>
    <cellStyle name="40% - uthevingsfarge 3 2 2 2 2 3 2" xfId="46042" xr:uid="{00000000-0005-0000-0000-00002B4D0000}"/>
    <cellStyle name="40% - uthevingsfarge 3 2 2 2 2 4" xfId="46043" xr:uid="{00000000-0005-0000-0000-00002C4D0000}"/>
    <cellStyle name="40% - uthevingsfarge 3 2 2 2 2 5" xfId="46044" xr:uid="{00000000-0005-0000-0000-00002D4D0000}"/>
    <cellStyle name="40% - uthevingsfarge 3 2 2 2 2 6" xfId="46045" xr:uid="{00000000-0005-0000-0000-00002E4D0000}"/>
    <cellStyle name="40% - uthevingsfarge 3 2 2 2 2_3. Chng in credit spreads" xfId="46046" xr:uid="{00000000-0005-0000-0000-00002F4D0000}"/>
    <cellStyle name="40% - uthevingsfarge 3 2 2 2 3" xfId="16905" xr:uid="{00000000-0005-0000-0000-0000304D0000}"/>
    <cellStyle name="40% - uthevingsfarge 3 2 2 2 3 2" xfId="16906" xr:uid="{00000000-0005-0000-0000-0000314D0000}"/>
    <cellStyle name="40% - uthevingsfarge 3 2 2 2 3 2 2" xfId="46047" xr:uid="{00000000-0005-0000-0000-0000324D0000}"/>
    <cellStyle name="40% - uthevingsfarge 3 2 2 2 3 2 2 2" xfId="46048" xr:uid="{00000000-0005-0000-0000-0000334D0000}"/>
    <cellStyle name="40% - uthevingsfarge 3 2 2 2 3 2 3" xfId="46049" xr:uid="{00000000-0005-0000-0000-0000344D0000}"/>
    <cellStyle name="40% - uthevingsfarge 3 2 2 2 3 2_3. Chng in credit spreads" xfId="46050" xr:uid="{00000000-0005-0000-0000-0000354D0000}"/>
    <cellStyle name="40% - uthevingsfarge 3 2 2 2 3 3" xfId="16907" xr:uid="{00000000-0005-0000-0000-0000364D0000}"/>
    <cellStyle name="40% - uthevingsfarge 3 2 2 2 3 3 2" xfId="46051" xr:uid="{00000000-0005-0000-0000-0000374D0000}"/>
    <cellStyle name="40% - uthevingsfarge 3 2 2 2 3 4" xfId="46052" xr:uid="{00000000-0005-0000-0000-0000384D0000}"/>
    <cellStyle name="40% - uthevingsfarge 3 2 2 2 3 5" xfId="46053" xr:uid="{00000000-0005-0000-0000-0000394D0000}"/>
    <cellStyle name="40% - uthevingsfarge 3 2 2 2 3 6" xfId="46054" xr:uid="{00000000-0005-0000-0000-00003A4D0000}"/>
    <cellStyle name="40% - uthevingsfarge 3 2 2 2 3_3. Chng in credit spreads" xfId="46055" xr:uid="{00000000-0005-0000-0000-00003B4D0000}"/>
    <cellStyle name="40% - uthevingsfarge 3 2 2 2 4" xfId="16908" xr:uid="{00000000-0005-0000-0000-00003C4D0000}"/>
    <cellStyle name="40% - uthevingsfarge 3 2 2 2 4 2" xfId="16909" xr:uid="{00000000-0005-0000-0000-00003D4D0000}"/>
    <cellStyle name="40% - uthevingsfarge 3 2 2 2 4 2 2" xfId="46056" xr:uid="{00000000-0005-0000-0000-00003E4D0000}"/>
    <cellStyle name="40% - uthevingsfarge 3 2 2 2 4 3" xfId="16910" xr:uid="{00000000-0005-0000-0000-00003F4D0000}"/>
    <cellStyle name="40% - uthevingsfarge 3 2 2 2 4 4" xfId="46057" xr:uid="{00000000-0005-0000-0000-0000404D0000}"/>
    <cellStyle name="40% - uthevingsfarge 3 2 2 2 4 5" xfId="46058" xr:uid="{00000000-0005-0000-0000-0000414D0000}"/>
    <cellStyle name="40% - uthevingsfarge 3 2 2 2 4 6" xfId="46059" xr:uid="{00000000-0005-0000-0000-0000424D0000}"/>
    <cellStyle name="40% - uthevingsfarge 3 2 2 2 4_3. Chng in credit spreads" xfId="46060" xr:uid="{00000000-0005-0000-0000-0000434D0000}"/>
    <cellStyle name="40% - uthevingsfarge 3 2 2 2 5" xfId="16911" xr:uid="{00000000-0005-0000-0000-0000444D0000}"/>
    <cellStyle name="40% - uthevingsfarge 3 2 2 2 5 2" xfId="16912" xr:uid="{00000000-0005-0000-0000-0000454D0000}"/>
    <cellStyle name="40% - uthevingsfarge 3 2 2 2 5 2 2" xfId="46061" xr:uid="{00000000-0005-0000-0000-0000464D0000}"/>
    <cellStyle name="40% - uthevingsfarge 3 2 2 2 5 3" xfId="16913" xr:uid="{00000000-0005-0000-0000-0000474D0000}"/>
    <cellStyle name="40% - uthevingsfarge 3 2 2 2 5 4" xfId="46062" xr:uid="{00000000-0005-0000-0000-0000484D0000}"/>
    <cellStyle name="40% - uthevingsfarge 3 2 2 2 5 5" xfId="46063" xr:uid="{00000000-0005-0000-0000-0000494D0000}"/>
    <cellStyle name="40% - uthevingsfarge 3 2 2 2 5_3. Chng in credit spreads" xfId="46064" xr:uid="{00000000-0005-0000-0000-00004A4D0000}"/>
    <cellStyle name="40% - uthevingsfarge 3 2 2 2 6" xfId="16914" xr:uid="{00000000-0005-0000-0000-00004B4D0000}"/>
    <cellStyle name="40% - uthevingsfarge 3 2 2 2 6 2" xfId="46065" xr:uid="{00000000-0005-0000-0000-00004C4D0000}"/>
    <cellStyle name="40% - uthevingsfarge 3 2 2 2 7" xfId="16915" xr:uid="{00000000-0005-0000-0000-00004D4D0000}"/>
    <cellStyle name="40% - uthevingsfarge 3 2 2 2 8" xfId="46066" xr:uid="{00000000-0005-0000-0000-00004E4D0000}"/>
    <cellStyle name="40% - uthevingsfarge 3 2 2 2 9" xfId="46067" xr:uid="{00000000-0005-0000-0000-00004F4D0000}"/>
    <cellStyle name="40% - uthevingsfarge 3 2 2 2_3. Chng in credit spreads" xfId="46068" xr:uid="{00000000-0005-0000-0000-0000504D0000}"/>
    <cellStyle name="40% - uthevingsfarge 3 2 2 3" xfId="16916" xr:uid="{00000000-0005-0000-0000-0000514D0000}"/>
    <cellStyle name="40% - uthevingsfarge 3 2 2 3 2" xfId="16917" xr:uid="{00000000-0005-0000-0000-0000524D0000}"/>
    <cellStyle name="40% - uthevingsfarge 3 2 2 3 2 2" xfId="46069" xr:uid="{00000000-0005-0000-0000-0000534D0000}"/>
    <cellStyle name="40% - uthevingsfarge 3 2 2 3 2 2 2" xfId="46070" xr:uid="{00000000-0005-0000-0000-0000544D0000}"/>
    <cellStyle name="40% - uthevingsfarge 3 2 2 3 2 3" xfId="46071" xr:uid="{00000000-0005-0000-0000-0000554D0000}"/>
    <cellStyle name="40% - uthevingsfarge 3 2 2 3 2_3. Chng in credit spreads" xfId="46072" xr:uid="{00000000-0005-0000-0000-0000564D0000}"/>
    <cellStyle name="40% - uthevingsfarge 3 2 2 3 3" xfId="16918" xr:uid="{00000000-0005-0000-0000-0000574D0000}"/>
    <cellStyle name="40% - uthevingsfarge 3 2 2 3 3 2" xfId="46073" xr:uid="{00000000-0005-0000-0000-0000584D0000}"/>
    <cellStyle name="40% - uthevingsfarge 3 2 2 3 4" xfId="46074" xr:uid="{00000000-0005-0000-0000-0000594D0000}"/>
    <cellStyle name="40% - uthevingsfarge 3 2 2 3 5" xfId="46075" xr:uid="{00000000-0005-0000-0000-00005A4D0000}"/>
    <cellStyle name="40% - uthevingsfarge 3 2 2 3 6" xfId="46076" xr:uid="{00000000-0005-0000-0000-00005B4D0000}"/>
    <cellStyle name="40% - uthevingsfarge 3 2 2 3_3. Chng in credit spreads" xfId="46077" xr:uid="{00000000-0005-0000-0000-00005C4D0000}"/>
    <cellStyle name="40% - uthevingsfarge 3 2 2 4" xfId="16919" xr:uid="{00000000-0005-0000-0000-00005D4D0000}"/>
    <cellStyle name="40% - uthevingsfarge 3 2 2 4 2" xfId="16920" xr:uid="{00000000-0005-0000-0000-00005E4D0000}"/>
    <cellStyle name="40% - uthevingsfarge 3 2 2 4 2 2" xfId="46078" xr:uid="{00000000-0005-0000-0000-00005F4D0000}"/>
    <cellStyle name="40% - uthevingsfarge 3 2 2 4 2 2 2" xfId="46079" xr:uid="{00000000-0005-0000-0000-0000604D0000}"/>
    <cellStyle name="40% - uthevingsfarge 3 2 2 4 2 3" xfId="46080" xr:uid="{00000000-0005-0000-0000-0000614D0000}"/>
    <cellStyle name="40% - uthevingsfarge 3 2 2 4 2_3. Chng in credit spreads" xfId="46081" xr:uid="{00000000-0005-0000-0000-0000624D0000}"/>
    <cellStyle name="40% - uthevingsfarge 3 2 2 4 3" xfId="16921" xr:uid="{00000000-0005-0000-0000-0000634D0000}"/>
    <cellStyle name="40% - uthevingsfarge 3 2 2 4 3 2" xfId="46082" xr:uid="{00000000-0005-0000-0000-0000644D0000}"/>
    <cellStyle name="40% - uthevingsfarge 3 2 2 4 4" xfId="46083" xr:uid="{00000000-0005-0000-0000-0000654D0000}"/>
    <cellStyle name="40% - uthevingsfarge 3 2 2 4 5" xfId="46084" xr:uid="{00000000-0005-0000-0000-0000664D0000}"/>
    <cellStyle name="40% - uthevingsfarge 3 2 2 4 6" xfId="46085" xr:uid="{00000000-0005-0000-0000-0000674D0000}"/>
    <cellStyle name="40% - uthevingsfarge 3 2 2 4_3. Chng in credit spreads" xfId="46086" xr:uid="{00000000-0005-0000-0000-0000684D0000}"/>
    <cellStyle name="40% - uthevingsfarge 3 2 2 5" xfId="16922" xr:uid="{00000000-0005-0000-0000-0000694D0000}"/>
    <cellStyle name="40% - uthevingsfarge 3 2 2 5 2" xfId="16923" xr:uid="{00000000-0005-0000-0000-00006A4D0000}"/>
    <cellStyle name="40% - uthevingsfarge 3 2 2 5 2 2" xfId="46087" xr:uid="{00000000-0005-0000-0000-00006B4D0000}"/>
    <cellStyle name="40% - uthevingsfarge 3 2 2 5 2 2 2" xfId="46088" xr:uid="{00000000-0005-0000-0000-00006C4D0000}"/>
    <cellStyle name="40% - uthevingsfarge 3 2 2 5 2 3" xfId="46089" xr:uid="{00000000-0005-0000-0000-00006D4D0000}"/>
    <cellStyle name="40% - uthevingsfarge 3 2 2 5 2_3. Chng in credit spreads" xfId="46090" xr:uid="{00000000-0005-0000-0000-00006E4D0000}"/>
    <cellStyle name="40% - uthevingsfarge 3 2 2 5 3" xfId="16924" xr:uid="{00000000-0005-0000-0000-00006F4D0000}"/>
    <cellStyle name="40% - uthevingsfarge 3 2 2 5 3 2" xfId="46091" xr:uid="{00000000-0005-0000-0000-0000704D0000}"/>
    <cellStyle name="40% - uthevingsfarge 3 2 2 5 4" xfId="46092" xr:uid="{00000000-0005-0000-0000-0000714D0000}"/>
    <cellStyle name="40% - uthevingsfarge 3 2 2 5 5" xfId="46093" xr:uid="{00000000-0005-0000-0000-0000724D0000}"/>
    <cellStyle name="40% - uthevingsfarge 3 2 2 5 6" xfId="46094" xr:uid="{00000000-0005-0000-0000-0000734D0000}"/>
    <cellStyle name="40% - uthevingsfarge 3 2 2 5_3. Chng in credit spreads" xfId="46095" xr:uid="{00000000-0005-0000-0000-0000744D0000}"/>
    <cellStyle name="40% - uthevingsfarge 3 2 2 6" xfId="16925" xr:uid="{00000000-0005-0000-0000-0000754D0000}"/>
    <cellStyle name="40% - uthevingsfarge 3 2 2 6 2" xfId="16926" xr:uid="{00000000-0005-0000-0000-0000764D0000}"/>
    <cellStyle name="40% - uthevingsfarge 3 2 2 6 2 2" xfId="46096" xr:uid="{00000000-0005-0000-0000-0000774D0000}"/>
    <cellStyle name="40% - uthevingsfarge 3 2 2 6 3" xfId="16927" xr:uid="{00000000-0005-0000-0000-0000784D0000}"/>
    <cellStyle name="40% - uthevingsfarge 3 2 2 6 4" xfId="46097" xr:uid="{00000000-0005-0000-0000-0000794D0000}"/>
    <cellStyle name="40% - uthevingsfarge 3 2 2 6 5" xfId="46098" xr:uid="{00000000-0005-0000-0000-00007A4D0000}"/>
    <cellStyle name="40% - uthevingsfarge 3 2 2 6 6" xfId="46099" xr:uid="{00000000-0005-0000-0000-00007B4D0000}"/>
    <cellStyle name="40% - uthevingsfarge 3 2 2 6_3. Chng in credit spreads" xfId="46100" xr:uid="{00000000-0005-0000-0000-00007C4D0000}"/>
    <cellStyle name="40% - uthevingsfarge 3 2 2 7" xfId="16928" xr:uid="{00000000-0005-0000-0000-00007D4D0000}"/>
    <cellStyle name="40% - uthevingsfarge 3 2 2 7 2" xfId="46101" xr:uid="{00000000-0005-0000-0000-00007E4D0000}"/>
    <cellStyle name="40% - uthevingsfarge 3 2 2 8" xfId="39943" xr:uid="{00000000-0005-0000-0000-00007F4D0000}"/>
    <cellStyle name="40% - uthevingsfarge 3 2 2 9" xfId="46102" xr:uid="{00000000-0005-0000-0000-0000804D0000}"/>
    <cellStyle name="40% - uthevingsfarge 3 2 2_3. Chng in credit spreads" xfId="46103" xr:uid="{00000000-0005-0000-0000-0000814D0000}"/>
    <cellStyle name="40% - uthevingsfarge 3 2 3" xfId="12466" xr:uid="{00000000-0005-0000-0000-0000824D0000}"/>
    <cellStyle name="40% - uthevingsfarge 3 2 3 10" xfId="46104" xr:uid="{00000000-0005-0000-0000-0000834D0000}"/>
    <cellStyle name="40% - uthevingsfarge 3 2 3 2" xfId="16929" xr:uid="{00000000-0005-0000-0000-0000844D0000}"/>
    <cellStyle name="40% - uthevingsfarge 3 2 3 2 2" xfId="16930" xr:uid="{00000000-0005-0000-0000-0000854D0000}"/>
    <cellStyle name="40% - uthevingsfarge 3 2 3 2 2 2" xfId="46105" xr:uid="{00000000-0005-0000-0000-0000864D0000}"/>
    <cellStyle name="40% - uthevingsfarge 3 2 3 2 2 2 2" xfId="46106" xr:uid="{00000000-0005-0000-0000-0000874D0000}"/>
    <cellStyle name="40% - uthevingsfarge 3 2 3 2 2 3" xfId="46107" xr:uid="{00000000-0005-0000-0000-0000884D0000}"/>
    <cellStyle name="40% - uthevingsfarge 3 2 3 2 2_3. Chng in credit spreads" xfId="46108" xr:uid="{00000000-0005-0000-0000-0000894D0000}"/>
    <cellStyle name="40% - uthevingsfarge 3 2 3 2 3" xfId="16931" xr:uid="{00000000-0005-0000-0000-00008A4D0000}"/>
    <cellStyle name="40% - uthevingsfarge 3 2 3 2 3 2" xfId="46109" xr:uid="{00000000-0005-0000-0000-00008B4D0000}"/>
    <cellStyle name="40% - uthevingsfarge 3 2 3 2 3 2 2" xfId="46110" xr:uid="{00000000-0005-0000-0000-00008C4D0000}"/>
    <cellStyle name="40% - uthevingsfarge 3 2 3 2 3 3" xfId="46111" xr:uid="{00000000-0005-0000-0000-00008D4D0000}"/>
    <cellStyle name="40% - uthevingsfarge 3 2 3 2 3_3. Chng in credit spreads" xfId="46112" xr:uid="{00000000-0005-0000-0000-00008E4D0000}"/>
    <cellStyle name="40% - uthevingsfarge 3 2 3 2 4" xfId="46113" xr:uid="{00000000-0005-0000-0000-00008F4D0000}"/>
    <cellStyle name="40% - uthevingsfarge 3 2 3 2 4 2" xfId="46114" xr:uid="{00000000-0005-0000-0000-0000904D0000}"/>
    <cellStyle name="40% - uthevingsfarge 3 2 3 2 4 2 2" xfId="46115" xr:uid="{00000000-0005-0000-0000-0000914D0000}"/>
    <cellStyle name="40% - uthevingsfarge 3 2 3 2 4 3" xfId="46116" xr:uid="{00000000-0005-0000-0000-0000924D0000}"/>
    <cellStyle name="40% - uthevingsfarge 3 2 3 2 4_3. Chng in credit spreads" xfId="46117" xr:uid="{00000000-0005-0000-0000-0000934D0000}"/>
    <cellStyle name="40% - uthevingsfarge 3 2 3 2 5" xfId="46118" xr:uid="{00000000-0005-0000-0000-0000944D0000}"/>
    <cellStyle name="40% - uthevingsfarge 3 2 3 2 5 2" xfId="46119" xr:uid="{00000000-0005-0000-0000-0000954D0000}"/>
    <cellStyle name="40% - uthevingsfarge 3 2 3 2 6" xfId="46120" xr:uid="{00000000-0005-0000-0000-0000964D0000}"/>
    <cellStyle name="40% - uthevingsfarge 3 2 3 2_3. Chng in credit spreads" xfId="46121" xr:uid="{00000000-0005-0000-0000-0000974D0000}"/>
    <cellStyle name="40% - uthevingsfarge 3 2 3 3" xfId="16932" xr:uid="{00000000-0005-0000-0000-0000984D0000}"/>
    <cellStyle name="40% - uthevingsfarge 3 2 3 3 2" xfId="16933" xr:uid="{00000000-0005-0000-0000-0000994D0000}"/>
    <cellStyle name="40% - uthevingsfarge 3 2 3 3 2 2" xfId="46122" xr:uid="{00000000-0005-0000-0000-00009A4D0000}"/>
    <cellStyle name="40% - uthevingsfarge 3 2 3 3 2 2 2" xfId="46123" xr:uid="{00000000-0005-0000-0000-00009B4D0000}"/>
    <cellStyle name="40% - uthevingsfarge 3 2 3 3 2 3" xfId="46124" xr:uid="{00000000-0005-0000-0000-00009C4D0000}"/>
    <cellStyle name="40% - uthevingsfarge 3 2 3 3 2_3. Chng in credit spreads" xfId="46125" xr:uid="{00000000-0005-0000-0000-00009D4D0000}"/>
    <cellStyle name="40% - uthevingsfarge 3 2 3 3 3" xfId="16934" xr:uid="{00000000-0005-0000-0000-00009E4D0000}"/>
    <cellStyle name="40% - uthevingsfarge 3 2 3 3 3 2" xfId="46126" xr:uid="{00000000-0005-0000-0000-00009F4D0000}"/>
    <cellStyle name="40% - uthevingsfarge 3 2 3 3 4" xfId="46127" xr:uid="{00000000-0005-0000-0000-0000A04D0000}"/>
    <cellStyle name="40% - uthevingsfarge 3 2 3 3 5" xfId="46128" xr:uid="{00000000-0005-0000-0000-0000A14D0000}"/>
    <cellStyle name="40% - uthevingsfarge 3 2 3 3 6" xfId="46129" xr:uid="{00000000-0005-0000-0000-0000A24D0000}"/>
    <cellStyle name="40% - uthevingsfarge 3 2 3 3_3. Chng in credit spreads" xfId="46130" xr:uid="{00000000-0005-0000-0000-0000A34D0000}"/>
    <cellStyle name="40% - uthevingsfarge 3 2 3 4" xfId="16935" xr:uid="{00000000-0005-0000-0000-0000A44D0000}"/>
    <cellStyle name="40% - uthevingsfarge 3 2 3 4 2" xfId="16936" xr:uid="{00000000-0005-0000-0000-0000A54D0000}"/>
    <cellStyle name="40% - uthevingsfarge 3 2 3 4 2 2" xfId="46131" xr:uid="{00000000-0005-0000-0000-0000A64D0000}"/>
    <cellStyle name="40% - uthevingsfarge 3 2 3 4 3" xfId="16937" xr:uid="{00000000-0005-0000-0000-0000A74D0000}"/>
    <cellStyle name="40% - uthevingsfarge 3 2 3 4 4" xfId="46132" xr:uid="{00000000-0005-0000-0000-0000A84D0000}"/>
    <cellStyle name="40% - uthevingsfarge 3 2 3 4 5" xfId="46133" xr:uid="{00000000-0005-0000-0000-0000A94D0000}"/>
    <cellStyle name="40% - uthevingsfarge 3 2 3 4 6" xfId="46134" xr:uid="{00000000-0005-0000-0000-0000AA4D0000}"/>
    <cellStyle name="40% - uthevingsfarge 3 2 3 4_3. Chng in credit spreads" xfId="46135" xr:uid="{00000000-0005-0000-0000-0000AB4D0000}"/>
    <cellStyle name="40% - uthevingsfarge 3 2 3 5" xfId="16938" xr:uid="{00000000-0005-0000-0000-0000AC4D0000}"/>
    <cellStyle name="40% - uthevingsfarge 3 2 3 5 2" xfId="16939" xr:uid="{00000000-0005-0000-0000-0000AD4D0000}"/>
    <cellStyle name="40% - uthevingsfarge 3 2 3 5 2 2" xfId="46136" xr:uid="{00000000-0005-0000-0000-0000AE4D0000}"/>
    <cellStyle name="40% - uthevingsfarge 3 2 3 5 3" xfId="16940" xr:uid="{00000000-0005-0000-0000-0000AF4D0000}"/>
    <cellStyle name="40% - uthevingsfarge 3 2 3 5 4" xfId="46137" xr:uid="{00000000-0005-0000-0000-0000B04D0000}"/>
    <cellStyle name="40% - uthevingsfarge 3 2 3 5 5" xfId="46138" xr:uid="{00000000-0005-0000-0000-0000B14D0000}"/>
    <cellStyle name="40% - uthevingsfarge 3 2 3 5 6" xfId="46139" xr:uid="{00000000-0005-0000-0000-0000B24D0000}"/>
    <cellStyle name="40% - uthevingsfarge 3 2 3 5_3. Chng in credit spreads" xfId="46140" xr:uid="{00000000-0005-0000-0000-0000B34D0000}"/>
    <cellStyle name="40% - uthevingsfarge 3 2 3 6" xfId="16941" xr:uid="{00000000-0005-0000-0000-0000B44D0000}"/>
    <cellStyle name="40% - uthevingsfarge 3 2 3 6 2" xfId="46141" xr:uid="{00000000-0005-0000-0000-0000B54D0000}"/>
    <cellStyle name="40% - uthevingsfarge 3 2 3 6 2 2" xfId="46142" xr:uid="{00000000-0005-0000-0000-0000B64D0000}"/>
    <cellStyle name="40% - uthevingsfarge 3 2 3 6 3" xfId="46143" xr:uid="{00000000-0005-0000-0000-0000B74D0000}"/>
    <cellStyle name="40% - uthevingsfarge 3 2 3 6_3. Chng in credit spreads" xfId="46144" xr:uid="{00000000-0005-0000-0000-0000B84D0000}"/>
    <cellStyle name="40% - uthevingsfarge 3 2 3 7" xfId="16942" xr:uid="{00000000-0005-0000-0000-0000B94D0000}"/>
    <cellStyle name="40% - uthevingsfarge 3 2 3 7 2" xfId="46145" xr:uid="{00000000-0005-0000-0000-0000BA4D0000}"/>
    <cellStyle name="40% - uthevingsfarge 3 2 3 8" xfId="39944" xr:uid="{00000000-0005-0000-0000-0000BB4D0000}"/>
    <cellStyle name="40% - uthevingsfarge 3 2 3 9" xfId="46146" xr:uid="{00000000-0005-0000-0000-0000BC4D0000}"/>
    <cellStyle name="40% - uthevingsfarge 3 2 3_3. Chng in credit spreads" xfId="46147"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8" xr:uid="{00000000-0005-0000-0000-0000C14D0000}"/>
    <cellStyle name="40% - uthevingsfarge 3 2 4 2 3" xfId="46149" xr:uid="{00000000-0005-0000-0000-0000C24D0000}"/>
    <cellStyle name="40% - uthevingsfarge 3 2 4 2_3. Chng in credit spreads" xfId="46150" xr:uid="{00000000-0005-0000-0000-0000C34D0000}"/>
    <cellStyle name="40% - uthevingsfarge 3 2 4 3" xfId="16946" xr:uid="{00000000-0005-0000-0000-0000C44D0000}"/>
    <cellStyle name="40% - uthevingsfarge 3 2 4 3 2" xfId="46151" xr:uid="{00000000-0005-0000-0000-0000C54D0000}"/>
    <cellStyle name="40% - uthevingsfarge 3 2 4 3 2 2" xfId="46152" xr:uid="{00000000-0005-0000-0000-0000C64D0000}"/>
    <cellStyle name="40% - uthevingsfarge 3 2 4 3 3" xfId="46153" xr:uid="{00000000-0005-0000-0000-0000C74D0000}"/>
    <cellStyle name="40% - uthevingsfarge 3 2 4 3_3. Chng in credit spreads" xfId="46154" xr:uid="{00000000-0005-0000-0000-0000C84D0000}"/>
    <cellStyle name="40% - uthevingsfarge 3 2 4 4" xfId="16947" xr:uid="{00000000-0005-0000-0000-0000C94D0000}"/>
    <cellStyle name="40% - uthevingsfarge 3 2 4 4 2" xfId="46155" xr:uid="{00000000-0005-0000-0000-0000CA4D0000}"/>
    <cellStyle name="40% - uthevingsfarge 3 2 4 4 2 2" xfId="46156" xr:uid="{00000000-0005-0000-0000-0000CB4D0000}"/>
    <cellStyle name="40% - uthevingsfarge 3 2 4 4 3" xfId="46157" xr:uid="{00000000-0005-0000-0000-0000CC4D0000}"/>
    <cellStyle name="40% - uthevingsfarge 3 2 4 4_3. Chng in credit spreads" xfId="46158" xr:uid="{00000000-0005-0000-0000-0000CD4D0000}"/>
    <cellStyle name="40% - uthevingsfarge 3 2 4 5" xfId="46159" xr:uid="{00000000-0005-0000-0000-0000CE4D0000}"/>
    <cellStyle name="40% - uthevingsfarge 3 2 4 5 2" xfId="46160" xr:uid="{00000000-0005-0000-0000-0000CF4D0000}"/>
    <cellStyle name="40% - uthevingsfarge 3 2 4 6" xfId="46161" xr:uid="{00000000-0005-0000-0000-0000D04D0000}"/>
    <cellStyle name="40% - uthevingsfarge 3 2 4 7" xfId="46162" xr:uid="{00000000-0005-0000-0000-0000D14D0000}"/>
    <cellStyle name="40% - uthevingsfarge 3 2 4_3. Chng in credit spreads" xfId="46163"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4" xr:uid="{00000000-0005-0000-0000-0000D64D0000}"/>
    <cellStyle name="40% - uthevingsfarge 3 2 5 2 3" xfId="46165" xr:uid="{00000000-0005-0000-0000-0000D74D0000}"/>
    <cellStyle name="40% - uthevingsfarge 3 2 5 2_3. Chng in credit spreads" xfId="46166" xr:uid="{00000000-0005-0000-0000-0000D84D0000}"/>
    <cellStyle name="40% - uthevingsfarge 3 2 5 3" xfId="16951" xr:uid="{00000000-0005-0000-0000-0000D94D0000}"/>
    <cellStyle name="40% - uthevingsfarge 3 2 5 3 2" xfId="46167" xr:uid="{00000000-0005-0000-0000-0000DA4D0000}"/>
    <cellStyle name="40% - uthevingsfarge 3 2 5 4" xfId="16952" xr:uid="{00000000-0005-0000-0000-0000DB4D0000}"/>
    <cellStyle name="40% - uthevingsfarge 3 2 5 5" xfId="46168" xr:uid="{00000000-0005-0000-0000-0000DC4D0000}"/>
    <cellStyle name="40% - uthevingsfarge 3 2 5 6" xfId="46169" xr:uid="{00000000-0005-0000-0000-0000DD4D0000}"/>
    <cellStyle name="40% - uthevingsfarge 3 2 5 7" xfId="46170" xr:uid="{00000000-0005-0000-0000-0000DE4D0000}"/>
    <cellStyle name="40% - uthevingsfarge 3 2 5_3. Chng in credit spreads" xfId="46171"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2" xr:uid="{00000000-0005-0000-0000-0000E34D0000}"/>
    <cellStyle name="40% - uthevingsfarge 3 2 6 2 3" xfId="46173" xr:uid="{00000000-0005-0000-0000-0000E44D0000}"/>
    <cellStyle name="40% - uthevingsfarge 3 2 6 2_3. Chng in credit spreads" xfId="46174" xr:uid="{00000000-0005-0000-0000-0000E54D0000}"/>
    <cellStyle name="40% - uthevingsfarge 3 2 6 3" xfId="16956" xr:uid="{00000000-0005-0000-0000-0000E64D0000}"/>
    <cellStyle name="40% - uthevingsfarge 3 2 6 3 2" xfId="46175" xr:uid="{00000000-0005-0000-0000-0000E74D0000}"/>
    <cellStyle name="40% - uthevingsfarge 3 2 6 4" xfId="16957" xr:uid="{00000000-0005-0000-0000-0000E84D0000}"/>
    <cellStyle name="40% - uthevingsfarge 3 2 6 5" xfId="46176" xr:uid="{00000000-0005-0000-0000-0000E94D0000}"/>
    <cellStyle name="40% - uthevingsfarge 3 2 6 6" xfId="46177" xr:uid="{00000000-0005-0000-0000-0000EA4D0000}"/>
    <cellStyle name="40% - uthevingsfarge 3 2 6 7" xfId="46178" xr:uid="{00000000-0005-0000-0000-0000EB4D0000}"/>
    <cellStyle name="40% - uthevingsfarge 3 2 6_3. Chng in credit spreads" xfId="46179"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80"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1" xr:uid="{00000000-0005-0000-0000-0000F44D0000}"/>
    <cellStyle name="40% - uthevingsfarge 3 2 7 6" xfId="46182" xr:uid="{00000000-0005-0000-0000-0000F54D0000}"/>
    <cellStyle name="40% - uthevingsfarge 3 2 7_3. Chng in credit spreads" xfId="46183" xr:uid="{00000000-0005-0000-0000-0000F64D0000}"/>
    <cellStyle name="40% - uthevingsfarge 3 2 8" xfId="16964" xr:uid="{00000000-0005-0000-0000-0000F74D0000}"/>
    <cellStyle name="40% - uthevingsfarge 3 2 8 2" xfId="16965" xr:uid="{00000000-0005-0000-0000-0000F84D0000}"/>
    <cellStyle name="40% - uthevingsfarge 3 2 8 2 2" xfId="46184" xr:uid="{00000000-0005-0000-0000-0000F94D0000}"/>
    <cellStyle name="40% - uthevingsfarge 3 2 8 3" xfId="16966" xr:uid="{00000000-0005-0000-0000-0000FA4D0000}"/>
    <cellStyle name="40% - uthevingsfarge 3 2 8 4" xfId="46185" xr:uid="{00000000-0005-0000-0000-0000FB4D0000}"/>
    <cellStyle name="40% - uthevingsfarge 3 2 8_3. Chng in credit spreads" xfId="46186"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7" xr:uid="{00000000-0005-0000-0000-0000054E0000}"/>
    <cellStyle name="40% - uthevingsfarge 3 20 2_4 manuell" xfId="55140" xr:uid="{2E60B096-4C06-48ED-90BC-B3BDE3447A65}"/>
    <cellStyle name="40% - uthevingsfarge 3 20 3" xfId="4633" xr:uid="{00000000-0005-0000-0000-0000074E0000}"/>
    <cellStyle name="40% - uthevingsfarge 3 20 4" xfId="46188" xr:uid="{00000000-0005-0000-0000-0000084E0000}"/>
    <cellStyle name="40% - uthevingsfarge 3 20_4 manuell" xfId="55141"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89" xr:uid="{00000000-0005-0000-0000-00000D4E0000}"/>
    <cellStyle name="40% - uthevingsfarge 3 21 2_4 manuell" xfId="55142" xr:uid="{F089C00B-E043-4675-A193-81C916D8BF9C}"/>
    <cellStyle name="40% - uthevingsfarge 3 21 3" xfId="4637" xr:uid="{00000000-0005-0000-0000-00000F4E0000}"/>
    <cellStyle name="40% - uthevingsfarge 3 21 4" xfId="46190" xr:uid="{00000000-0005-0000-0000-0000104E0000}"/>
    <cellStyle name="40% - uthevingsfarge 3 21_4 manuell" xfId="55143"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1" xr:uid="{00000000-0005-0000-0000-0000154E0000}"/>
    <cellStyle name="40% - uthevingsfarge 3 22 2_4 manuell" xfId="55144" xr:uid="{3A657BD7-C161-4405-B94B-05A175B1FB47}"/>
    <cellStyle name="40% - uthevingsfarge 3 22 3" xfId="4641" xr:uid="{00000000-0005-0000-0000-0000174E0000}"/>
    <cellStyle name="40% - uthevingsfarge 3 22 4" xfId="46192" xr:uid="{00000000-0005-0000-0000-0000184E0000}"/>
    <cellStyle name="40% - uthevingsfarge 3 22_4 manuell" xfId="55145"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3" xr:uid="{00000000-0005-0000-0000-00001D4E0000}"/>
    <cellStyle name="40% - uthevingsfarge 3 23 2_4 manuell" xfId="55146" xr:uid="{5F84A273-AA1B-4C0A-BD58-249ED35D96FD}"/>
    <cellStyle name="40% - uthevingsfarge 3 23 3" xfId="4645" xr:uid="{00000000-0005-0000-0000-00001F4E0000}"/>
    <cellStyle name="40% - uthevingsfarge 3 23 4" xfId="46194" xr:uid="{00000000-0005-0000-0000-0000204E0000}"/>
    <cellStyle name="40% - uthevingsfarge 3 23_4 manuell" xfId="55147"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5" xr:uid="{00000000-0005-0000-0000-0000254E0000}"/>
    <cellStyle name="40% - uthevingsfarge 3 24 2_4 manuell" xfId="55148" xr:uid="{AC657E9F-4D64-4629-9FA6-37A65005F583}"/>
    <cellStyle name="40% - uthevingsfarge 3 24 3" xfId="4649" xr:uid="{00000000-0005-0000-0000-0000274E0000}"/>
    <cellStyle name="40% - uthevingsfarge 3 24 4" xfId="46196" xr:uid="{00000000-0005-0000-0000-0000284E0000}"/>
    <cellStyle name="40% - uthevingsfarge 3 24_4 manuell" xfId="55149"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7" xr:uid="{00000000-0005-0000-0000-00002D4E0000}"/>
    <cellStyle name="40% - uthevingsfarge 3 25 2_4 manuell" xfId="55150" xr:uid="{09D62C44-BB1C-4A6E-A709-9CB22D25C666}"/>
    <cellStyle name="40% - uthevingsfarge 3 25 3" xfId="4653" xr:uid="{00000000-0005-0000-0000-00002F4E0000}"/>
    <cellStyle name="40% - uthevingsfarge 3 25 4" xfId="46198" xr:uid="{00000000-0005-0000-0000-0000304E0000}"/>
    <cellStyle name="40% - uthevingsfarge 3 25_4 manuell" xfId="55151"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99" xr:uid="{00000000-0005-0000-0000-0000354E0000}"/>
    <cellStyle name="40% - uthevingsfarge 3 26 2_4 manuell" xfId="55152" xr:uid="{E5EECCD8-6581-4F5D-B999-627EDB044889}"/>
    <cellStyle name="40% - uthevingsfarge 3 26 3" xfId="4657" xr:uid="{00000000-0005-0000-0000-0000374E0000}"/>
    <cellStyle name="40% - uthevingsfarge 3 26 4" xfId="46200" xr:uid="{00000000-0005-0000-0000-0000384E0000}"/>
    <cellStyle name="40% - uthevingsfarge 3 26_4 manuell" xfId="55153"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1" xr:uid="{00000000-0005-0000-0000-00003D4E0000}"/>
    <cellStyle name="40% - uthevingsfarge 3 27 2_4 manuell" xfId="55154" xr:uid="{F1F9FF92-340B-443F-A82D-B3BF604BB509}"/>
    <cellStyle name="40% - uthevingsfarge 3 27 3" xfId="4661" xr:uid="{00000000-0005-0000-0000-00003F4E0000}"/>
    <cellStyle name="40% - uthevingsfarge 3 27 4" xfId="46202" xr:uid="{00000000-0005-0000-0000-0000404E0000}"/>
    <cellStyle name="40% - uthevingsfarge 3 27_4 manuell" xfId="55155"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3" xr:uid="{00000000-0005-0000-0000-0000454E0000}"/>
    <cellStyle name="40% - uthevingsfarge 3 28 2_4 manuell" xfId="55156" xr:uid="{C932270B-3B09-4688-B808-0A5FDEC7098F}"/>
    <cellStyle name="40% - uthevingsfarge 3 28 3" xfId="4665" xr:uid="{00000000-0005-0000-0000-0000474E0000}"/>
    <cellStyle name="40% - uthevingsfarge 3 28 4" xfId="46204" xr:uid="{00000000-0005-0000-0000-0000484E0000}"/>
    <cellStyle name="40% - uthevingsfarge 3 28_4 manuell" xfId="55157"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5" xr:uid="{00000000-0005-0000-0000-00004D4E0000}"/>
    <cellStyle name="40% - uthevingsfarge 3 29 2_4 manuell" xfId="55158" xr:uid="{905A7CD4-DE13-4C40-9CE8-E8DE3890D70C}"/>
    <cellStyle name="40% - uthevingsfarge 3 29 3" xfId="4669" xr:uid="{00000000-0005-0000-0000-00004F4E0000}"/>
    <cellStyle name="40% - uthevingsfarge 3 29 4" xfId="46206" xr:uid="{00000000-0005-0000-0000-0000504E0000}"/>
    <cellStyle name="40% - uthevingsfarge 3 29_4 manuell" xfId="55159" xr:uid="{26F3DC20-EA0A-4662-92AD-98AF6C299C57}"/>
    <cellStyle name="40% - uthevingsfarge 3 3" xfId="4670" xr:uid="{00000000-0005-0000-0000-0000524E0000}"/>
    <cellStyle name="40% - uthevingsfarge 3 3 10" xfId="46207" xr:uid="{00000000-0005-0000-0000-0000534E0000}"/>
    <cellStyle name="40% - uthevingsfarge 3 3 11" xfId="46208" xr:uid="{00000000-0005-0000-0000-0000544E0000}"/>
    <cellStyle name="40% - uthevingsfarge 3 3 2" xfId="4671" xr:uid="{00000000-0005-0000-0000-0000554E0000}"/>
    <cellStyle name="40% - uthevingsfarge 3 3 2 10" xfId="46209" xr:uid="{00000000-0005-0000-0000-0000564E0000}"/>
    <cellStyle name="40% - uthevingsfarge 3 3 2 2" xfId="4672" xr:uid="{00000000-0005-0000-0000-0000574E0000}"/>
    <cellStyle name="40% - uthevingsfarge 3 3 2 2 2" xfId="16971" xr:uid="{00000000-0005-0000-0000-0000584E0000}"/>
    <cellStyle name="40% - uthevingsfarge 3 3 2 2 2 2" xfId="46210" xr:uid="{00000000-0005-0000-0000-0000594E0000}"/>
    <cellStyle name="40% - uthevingsfarge 3 3 2 2 2 2 2" xfId="46211" xr:uid="{00000000-0005-0000-0000-00005A4E0000}"/>
    <cellStyle name="40% - uthevingsfarge 3 3 2 2 2 3" xfId="46212" xr:uid="{00000000-0005-0000-0000-00005B4E0000}"/>
    <cellStyle name="40% - uthevingsfarge 3 3 2 2 2_3. Chng in credit spreads" xfId="46213" xr:uid="{00000000-0005-0000-0000-00005C4E0000}"/>
    <cellStyle name="40% - uthevingsfarge 3 3 2 2 3" xfId="16972" xr:uid="{00000000-0005-0000-0000-00005D4E0000}"/>
    <cellStyle name="40% - uthevingsfarge 3 3 2 2 3 2" xfId="46214" xr:uid="{00000000-0005-0000-0000-00005E4E0000}"/>
    <cellStyle name="40% - uthevingsfarge 3 3 2 2 3 2 2" xfId="46215" xr:uid="{00000000-0005-0000-0000-00005F4E0000}"/>
    <cellStyle name="40% - uthevingsfarge 3 3 2 2 3 3" xfId="46216" xr:uid="{00000000-0005-0000-0000-0000604E0000}"/>
    <cellStyle name="40% - uthevingsfarge 3 3 2 2 3_3. Chng in credit spreads" xfId="46217" xr:uid="{00000000-0005-0000-0000-0000614E0000}"/>
    <cellStyle name="40% - uthevingsfarge 3 3 2 2 4" xfId="46218" xr:uid="{00000000-0005-0000-0000-0000624E0000}"/>
    <cellStyle name="40% - uthevingsfarge 3 3 2 2 4 2" xfId="46219" xr:uid="{00000000-0005-0000-0000-0000634E0000}"/>
    <cellStyle name="40% - uthevingsfarge 3 3 2 2 5" xfId="46220" xr:uid="{00000000-0005-0000-0000-0000644E0000}"/>
    <cellStyle name="40% - uthevingsfarge 3 3 2 2 6" xfId="46221" xr:uid="{00000000-0005-0000-0000-0000654E0000}"/>
    <cellStyle name="40% - uthevingsfarge 3 3 2 2_3. Chng in credit spreads" xfId="46222" xr:uid="{00000000-0005-0000-0000-0000664E0000}"/>
    <cellStyle name="40% - uthevingsfarge 3 3 2 3" xfId="16973" xr:uid="{00000000-0005-0000-0000-0000674E0000}"/>
    <cellStyle name="40% - uthevingsfarge 3 3 2 3 2" xfId="16974" xr:uid="{00000000-0005-0000-0000-0000684E0000}"/>
    <cellStyle name="40% - uthevingsfarge 3 3 2 3 2 2" xfId="46223" xr:uid="{00000000-0005-0000-0000-0000694E0000}"/>
    <cellStyle name="40% - uthevingsfarge 3 3 2 3 3" xfId="16975" xr:uid="{00000000-0005-0000-0000-00006A4E0000}"/>
    <cellStyle name="40% - uthevingsfarge 3 3 2 3 4" xfId="46224" xr:uid="{00000000-0005-0000-0000-00006B4E0000}"/>
    <cellStyle name="40% - uthevingsfarge 3 3 2 3 5" xfId="46225" xr:uid="{00000000-0005-0000-0000-00006C4E0000}"/>
    <cellStyle name="40% - uthevingsfarge 3 3 2 3 6" xfId="46226" xr:uid="{00000000-0005-0000-0000-00006D4E0000}"/>
    <cellStyle name="40% - uthevingsfarge 3 3 2 3_3. Chng in credit spreads" xfId="46227" xr:uid="{00000000-0005-0000-0000-00006E4E0000}"/>
    <cellStyle name="40% - uthevingsfarge 3 3 2 4" xfId="16976" xr:uid="{00000000-0005-0000-0000-00006F4E0000}"/>
    <cellStyle name="40% - uthevingsfarge 3 3 2 4 2" xfId="16977" xr:uid="{00000000-0005-0000-0000-0000704E0000}"/>
    <cellStyle name="40% - uthevingsfarge 3 3 2 4 2 2" xfId="46228" xr:uid="{00000000-0005-0000-0000-0000714E0000}"/>
    <cellStyle name="40% - uthevingsfarge 3 3 2 4 3" xfId="16978" xr:uid="{00000000-0005-0000-0000-0000724E0000}"/>
    <cellStyle name="40% - uthevingsfarge 3 3 2 4 4" xfId="46229" xr:uid="{00000000-0005-0000-0000-0000734E0000}"/>
    <cellStyle name="40% - uthevingsfarge 3 3 2 4 5" xfId="46230" xr:uid="{00000000-0005-0000-0000-0000744E0000}"/>
    <cellStyle name="40% - uthevingsfarge 3 3 2 4 6" xfId="46231" xr:uid="{00000000-0005-0000-0000-0000754E0000}"/>
    <cellStyle name="40% - uthevingsfarge 3 3 2 4_3. Chng in credit spreads" xfId="46232"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3" xr:uid="{00000000-0005-0000-0000-00007A4E0000}"/>
    <cellStyle name="40% - uthevingsfarge 3 3 2 5 5" xfId="46234" xr:uid="{00000000-0005-0000-0000-00007B4E0000}"/>
    <cellStyle name="40% - uthevingsfarge 3 3 2 5 6" xfId="46235"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6" xr:uid="{00000000-0005-0000-0000-0000824E0000}"/>
    <cellStyle name="40% - uthevingsfarge 3 3 2 9" xfId="46237" xr:uid="{00000000-0005-0000-0000-0000834E0000}"/>
    <cellStyle name="40% - uthevingsfarge 3 3 2_3. Chng in credit spreads" xfId="46238" xr:uid="{00000000-0005-0000-0000-0000844E0000}"/>
    <cellStyle name="40% - uthevingsfarge 3 3 3" xfId="4673" xr:uid="{00000000-0005-0000-0000-0000854E0000}"/>
    <cellStyle name="40% - uthevingsfarge 3 3 3 2" xfId="16987" xr:uid="{00000000-0005-0000-0000-0000864E0000}"/>
    <cellStyle name="40% - uthevingsfarge 3 3 3 2 2" xfId="46239" xr:uid="{00000000-0005-0000-0000-0000874E0000}"/>
    <cellStyle name="40% - uthevingsfarge 3 3 3 2 2 2" xfId="46240" xr:uid="{00000000-0005-0000-0000-0000884E0000}"/>
    <cellStyle name="40% - uthevingsfarge 3 3 3 2 2 2 2" xfId="46241" xr:uid="{00000000-0005-0000-0000-0000894E0000}"/>
    <cellStyle name="40% - uthevingsfarge 3 3 3 2 2 3" xfId="46242" xr:uid="{00000000-0005-0000-0000-00008A4E0000}"/>
    <cellStyle name="40% - uthevingsfarge 3 3 3 2 2_3. Chng in credit spreads" xfId="46243" xr:uid="{00000000-0005-0000-0000-00008B4E0000}"/>
    <cellStyle name="40% - uthevingsfarge 3 3 3 2 3" xfId="46244" xr:uid="{00000000-0005-0000-0000-00008C4E0000}"/>
    <cellStyle name="40% - uthevingsfarge 3 3 3 2 3 2" xfId="46245" xr:uid="{00000000-0005-0000-0000-00008D4E0000}"/>
    <cellStyle name="40% - uthevingsfarge 3 3 3 2 3 2 2" xfId="46246" xr:uid="{00000000-0005-0000-0000-00008E4E0000}"/>
    <cellStyle name="40% - uthevingsfarge 3 3 3 2 3 3" xfId="46247" xr:uid="{00000000-0005-0000-0000-00008F4E0000}"/>
    <cellStyle name="40% - uthevingsfarge 3 3 3 2 3_3. Chng in credit spreads" xfId="46248" xr:uid="{00000000-0005-0000-0000-0000904E0000}"/>
    <cellStyle name="40% - uthevingsfarge 3 3 3 2 4" xfId="46249" xr:uid="{00000000-0005-0000-0000-0000914E0000}"/>
    <cellStyle name="40% - uthevingsfarge 3 3 3 2 4 2" xfId="46250" xr:uid="{00000000-0005-0000-0000-0000924E0000}"/>
    <cellStyle name="40% - uthevingsfarge 3 3 3 2 5" xfId="46251" xr:uid="{00000000-0005-0000-0000-0000934E0000}"/>
    <cellStyle name="40% - uthevingsfarge 3 3 3 2_3. Chng in credit spreads" xfId="46252" xr:uid="{00000000-0005-0000-0000-0000944E0000}"/>
    <cellStyle name="40% - uthevingsfarge 3 3 3 3" xfId="16988" xr:uid="{00000000-0005-0000-0000-0000954E0000}"/>
    <cellStyle name="40% - uthevingsfarge 3 3 3 3 2" xfId="46253" xr:uid="{00000000-0005-0000-0000-0000964E0000}"/>
    <cellStyle name="40% - uthevingsfarge 3 3 3 3 2 2" xfId="46254" xr:uid="{00000000-0005-0000-0000-0000974E0000}"/>
    <cellStyle name="40% - uthevingsfarge 3 3 3 3 3" xfId="46255" xr:uid="{00000000-0005-0000-0000-0000984E0000}"/>
    <cellStyle name="40% - uthevingsfarge 3 3 3 3_3. Chng in credit spreads" xfId="46256" xr:uid="{00000000-0005-0000-0000-0000994E0000}"/>
    <cellStyle name="40% - uthevingsfarge 3 3 3 4" xfId="46257" xr:uid="{00000000-0005-0000-0000-00009A4E0000}"/>
    <cellStyle name="40% - uthevingsfarge 3 3 3 4 2" xfId="46258" xr:uid="{00000000-0005-0000-0000-00009B4E0000}"/>
    <cellStyle name="40% - uthevingsfarge 3 3 3 4 2 2" xfId="46259" xr:uid="{00000000-0005-0000-0000-00009C4E0000}"/>
    <cellStyle name="40% - uthevingsfarge 3 3 3 4 3" xfId="46260" xr:uid="{00000000-0005-0000-0000-00009D4E0000}"/>
    <cellStyle name="40% - uthevingsfarge 3 3 3 4_3. Chng in credit spreads" xfId="46261" xr:uid="{00000000-0005-0000-0000-00009E4E0000}"/>
    <cellStyle name="40% - uthevingsfarge 3 3 3 5" xfId="46262" xr:uid="{00000000-0005-0000-0000-00009F4E0000}"/>
    <cellStyle name="40% - uthevingsfarge 3 3 3 5 2" xfId="46263" xr:uid="{00000000-0005-0000-0000-0000A04E0000}"/>
    <cellStyle name="40% - uthevingsfarge 3 3 3 6" xfId="46264" xr:uid="{00000000-0005-0000-0000-0000A14E0000}"/>
    <cellStyle name="40% - uthevingsfarge 3 3 3_3. Chng in credit spreads" xfId="46265" xr:uid="{00000000-0005-0000-0000-0000A24E0000}"/>
    <cellStyle name="40% - uthevingsfarge 3 3 4" xfId="16989" xr:uid="{00000000-0005-0000-0000-0000A34E0000}"/>
    <cellStyle name="40% - uthevingsfarge 3 3 4 2" xfId="16990" xr:uid="{00000000-0005-0000-0000-0000A44E0000}"/>
    <cellStyle name="40% - uthevingsfarge 3 3 4 2 2" xfId="46266" xr:uid="{00000000-0005-0000-0000-0000A54E0000}"/>
    <cellStyle name="40% - uthevingsfarge 3 3 4 2 2 2" xfId="46267" xr:uid="{00000000-0005-0000-0000-0000A64E0000}"/>
    <cellStyle name="40% - uthevingsfarge 3 3 4 2 3" xfId="46268" xr:uid="{00000000-0005-0000-0000-0000A74E0000}"/>
    <cellStyle name="40% - uthevingsfarge 3 3 4 2_3. Chng in credit spreads" xfId="46269" xr:uid="{00000000-0005-0000-0000-0000A84E0000}"/>
    <cellStyle name="40% - uthevingsfarge 3 3 4 3" xfId="16991" xr:uid="{00000000-0005-0000-0000-0000A94E0000}"/>
    <cellStyle name="40% - uthevingsfarge 3 3 4 3 2" xfId="46270" xr:uid="{00000000-0005-0000-0000-0000AA4E0000}"/>
    <cellStyle name="40% - uthevingsfarge 3 3 4 3 2 2" xfId="46271" xr:uid="{00000000-0005-0000-0000-0000AB4E0000}"/>
    <cellStyle name="40% - uthevingsfarge 3 3 4 3 3" xfId="46272" xr:uid="{00000000-0005-0000-0000-0000AC4E0000}"/>
    <cellStyle name="40% - uthevingsfarge 3 3 4 3_3. Chng in credit spreads" xfId="46273" xr:uid="{00000000-0005-0000-0000-0000AD4E0000}"/>
    <cellStyle name="40% - uthevingsfarge 3 3 4 4" xfId="46274" xr:uid="{00000000-0005-0000-0000-0000AE4E0000}"/>
    <cellStyle name="40% - uthevingsfarge 3 3 4 4 2" xfId="46275" xr:uid="{00000000-0005-0000-0000-0000AF4E0000}"/>
    <cellStyle name="40% - uthevingsfarge 3 3 4 5" xfId="46276" xr:uid="{00000000-0005-0000-0000-0000B04E0000}"/>
    <cellStyle name="40% - uthevingsfarge 3 3 4 6" xfId="46277" xr:uid="{00000000-0005-0000-0000-0000B14E0000}"/>
    <cellStyle name="40% - uthevingsfarge 3 3 4_3. Chng in credit spreads" xfId="46278" xr:uid="{00000000-0005-0000-0000-0000B24E0000}"/>
    <cellStyle name="40% - uthevingsfarge 3 3 5" xfId="16992" xr:uid="{00000000-0005-0000-0000-0000B34E0000}"/>
    <cellStyle name="40% - uthevingsfarge 3 3 5 2" xfId="16993" xr:uid="{00000000-0005-0000-0000-0000B44E0000}"/>
    <cellStyle name="40% - uthevingsfarge 3 3 5 2 2" xfId="46279" xr:uid="{00000000-0005-0000-0000-0000B54E0000}"/>
    <cellStyle name="40% - uthevingsfarge 3 3 5 3" xfId="16994" xr:uid="{00000000-0005-0000-0000-0000B64E0000}"/>
    <cellStyle name="40% - uthevingsfarge 3 3 5 4" xfId="46280" xr:uid="{00000000-0005-0000-0000-0000B74E0000}"/>
    <cellStyle name="40% - uthevingsfarge 3 3 5 5" xfId="46281" xr:uid="{00000000-0005-0000-0000-0000B84E0000}"/>
    <cellStyle name="40% - uthevingsfarge 3 3 5 6" xfId="46282" xr:uid="{00000000-0005-0000-0000-0000B94E0000}"/>
    <cellStyle name="40% - uthevingsfarge 3 3 5_3. Chng in credit spreads" xfId="46283" xr:uid="{00000000-0005-0000-0000-0000BA4E0000}"/>
    <cellStyle name="40% - uthevingsfarge 3 3 6" xfId="16995" xr:uid="{00000000-0005-0000-0000-0000BB4E0000}"/>
    <cellStyle name="40% - uthevingsfarge 3 3 6 2" xfId="16996" xr:uid="{00000000-0005-0000-0000-0000BC4E0000}"/>
    <cellStyle name="40% - uthevingsfarge 3 3 6 2 2" xfId="46284" xr:uid="{00000000-0005-0000-0000-0000BD4E0000}"/>
    <cellStyle name="40% - uthevingsfarge 3 3 6 3" xfId="16997" xr:uid="{00000000-0005-0000-0000-0000BE4E0000}"/>
    <cellStyle name="40% - uthevingsfarge 3 3 6 4" xfId="46285" xr:uid="{00000000-0005-0000-0000-0000BF4E0000}"/>
    <cellStyle name="40% - uthevingsfarge 3 3 6 5" xfId="46286" xr:uid="{00000000-0005-0000-0000-0000C04E0000}"/>
    <cellStyle name="40% - uthevingsfarge 3 3 6 6" xfId="46287" xr:uid="{00000000-0005-0000-0000-0000C14E0000}"/>
    <cellStyle name="40% - uthevingsfarge 3 3 6_3. Chng in credit spreads" xfId="46288" xr:uid="{00000000-0005-0000-0000-0000C24E0000}"/>
    <cellStyle name="40% - uthevingsfarge 3 3 7" xfId="16998" xr:uid="{00000000-0005-0000-0000-0000C34E0000}"/>
    <cellStyle name="40% - uthevingsfarge 3 3 7 2" xfId="16999" xr:uid="{00000000-0005-0000-0000-0000C44E0000}"/>
    <cellStyle name="40% - uthevingsfarge 3 3 7 2 2" xfId="46289" xr:uid="{00000000-0005-0000-0000-0000C54E0000}"/>
    <cellStyle name="40% - uthevingsfarge 3 3 7 3" xfId="46290" xr:uid="{00000000-0005-0000-0000-0000C64E0000}"/>
    <cellStyle name="40% - uthevingsfarge 3 3 7_3. Chng in credit spreads" xfId="46291" xr:uid="{00000000-0005-0000-0000-0000C74E0000}"/>
    <cellStyle name="40% - uthevingsfarge 3 3 8" xfId="17000" xr:uid="{00000000-0005-0000-0000-0000C84E0000}"/>
    <cellStyle name="40% - uthevingsfarge 3 3 9" xfId="39945" xr:uid="{00000000-0005-0000-0000-0000C94E0000}"/>
    <cellStyle name="40% - uthevingsfarge 3 3_4 manuell" xfId="55160"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2" xr:uid="{00000000-0005-0000-0000-0000CE4E0000}"/>
    <cellStyle name="40% - uthevingsfarge 3 30 2_4 manuell" xfId="55161" xr:uid="{061C0FBA-326F-4AEB-BB9C-C1528B08C512}"/>
    <cellStyle name="40% - uthevingsfarge 3 30 3" xfId="4677" xr:uid="{00000000-0005-0000-0000-0000D04E0000}"/>
    <cellStyle name="40% - uthevingsfarge 3 30 4" xfId="46293" xr:uid="{00000000-0005-0000-0000-0000D14E0000}"/>
    <cellStyle name="40% - uthevingsfarge 3 30_4 manuell" xfId="55162"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4" xr:uid="{00000000-0005-0000-0000-0000D64E0000}"/>
    <cellStyle name="40% - uthevingsfarge 3 31 2_4 manuell" xfId="55163" xr:uid="{322C6649-1202-4D64-84FE-722255B8AD44}"/>
    <cellStyle name="40% - uthevingsfarge 3 31 3" xfId="4681" xr:uid="{00000000-0005-0000-0000-0000D84E0000}"/>
    <cellStyle name="40% - uthevingsfarge 3 31 4" xfId="46295" xr:uid="{00000000-0005-0000-0000-0000D94E0000}"/>
    <cellStyle name="40% - uthevingsfarge 3 31_4 manuell" xfId="55164"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6" xr:uid="{00000000-0005-0000-0000-0000DE4E0000}"/>
    <cellStyle name="40% - uthevingsfarge 3 32 2_4 manuell" xfId="55165" xr:uid="{40830FF9-79B8-44F6-A543-722E80265687}"/>
    <cellStyle name="40% - uthevingsfarge 3 32 3" xfId="4685" xr:uid="{00000000-0005-0000-0000-0000E04E0000}"/>
    <cellStyle name="40% - uthevingsfarge 3 32 4" xfId="46297" xr:uid="{00000000-0005-0000-0000-0000E14E0000}"/>
    <cellStyle name="40% - uthevingsfarge 3 32_4 manuell" xfId="55166"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8" xr:uid="{00000000-0005-0000-0000-0000E64E0000}"/>
    <cellStyle name="40% - uthevingsfarge 3 33 2_4 manuell" xfId="55167" xr:uid="{3CC09F4D-7D54-45DE-BB8C-86BC3EA587D4}"/>
    <cellStyle name="40% - uthevingsfarge 3 33 3" xfId="4689" xr:uid="{00000000-0005-0000-0000-0000E84E0000}"/>
    <cellStyle name="40% - uthevingsfarge 3 33 4" xfId="46299" xr:uid="{00000000-0005-0000-0000-0000E94E0000}"/>
    <cellStyle name="40% - uthevingsfarge 3 33_4 manuell" xfId="55168"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300" xr:uid="{00000000-0005-0000-0000-0000EE4E0000}"/>
    <cellStyle name="40% - uthevingsfarge 3 34 2_4 manuell" xfId="55169" xr:uid="{AF0B40FF-5B29-499A-958D-95524A179054}"/>
    <cellStyle name="40% - uthevingsfarge 3 34 3" xfId="4693" xr:uid="{00000000-0005-0000-0000-0000F04E0000}"/>
    <cellStyle name="40% - uthevingsfarge 3 34 4" xfId="46301" xr:uid="{00000000-0005-0000-0000-0000F14E0000}"/>
    <cellStyle name="40% - uthevingsfarge 3 34_4 manuell" xfId="55170"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2" xr:uid="{00000000-0005-0000-0000-0000F64E0000}"/>
    <cellStyle name="40% - uthevingsfarge 3 35 2_4 manuell" xfId="55171" xr:uid="{86A0EDD9-52D0-46B8-BF14-D516EDE92DB0}"/>
    <cellStyle name="40% - uthevingsfarge 3 35 3" xfId="4697" xr:uid="{00000000-0005-0000-0000-0000F84E0000}"/>
    <cellStyle name="40% - uthevingsfarge 3 35 4" xfId="46303" xr:uid="{00000000-0005-0000-0000-0000F94E0000}"/>
    <cellStyle name="40% - uthevingsfarge 3 35_4 manuell" xfId="55172"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4" xr:uid="{00000000-0005-0000-0000-0000FE4E0000}"/>
    <cellStyle name="40% - uthevingsfarge 3 36 2_4 manuell" xfId="55173" xr:uid="{B9FC5C07-9A8D-429E-94E9-A2129AFCF6C9}"/>
    <cellStyle name="40% - uthevingsfarge 3 36 3" xfId="4701" xr:uid="{00000000-0005-0000-0000-0000004F0000}"/>
    <cellStyle name="40% - uthevingsfarge 3 36 4" xfId="46305" xr:uid="{00000000-0005-0000-0000-0000014F0000}"/>
    <cellStyle name="40% - uthevingsfarge 3 36_4 manuell" xfId="55174"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6" xr:uid="{00000000-0005-0000-0000-0000064F0000}"/>
    <cellStyle name="40% - uthevingsfarge 3 37 2_4 manuell" xfId="55175" xr:uid="{CBB69FDE-DE50-44A9-A08F-9BAB497773DA}"/>
    <cellStyle name="40% - uthevingsfarge 3 37 3" xfId="4705" xr:uid="{00000000-0005-0000-0000-0000084F0000}"/>
    <cellStyle name="40% - uthevingsfarge 3 37 4" xfId="46307" xr:uid="{00000000-0005-0000-0000-0000094F0000}"/>
    <cellStyle name="40% - uthevingsfarge 3 37_4 manuell" xfId="55176"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8" xr:uid="{00000000-0005-0000-0000-00000E4F0000}"/>
    <cellStyle name="40% - uthevingsfarge 3 38 2_4 manuell" xfId="55177" xr:uid="{5F4FF0EA-7867-4351-9CC1-81ABC25A758C}"/>
    <cellStyle name="40% - uthevingsfarge 3 38 3" xfId="4709" xr:uid="{00000000-0005-0000-0000-0000104F0000}"/>
    <cellStyle name="40% - uthevingsfarge 3 38 4" xfId="46309" xr:uid="{00000000-0005-0000-0000-0000114F0000}"/>
    <cellStyle name="40% - uthevingsfarge 3 38_4 manuell" xfId="55178"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10" xr:uid="{00000000-0005-0000-0000-0000164F0000}"/>
    <cellStyle name="40% - uthevingsfarge 3 39 2_4 manuell" xfId="55179" xr:uid="{D42CB454-FC7A-4F77-B1B8-4F02E1A81D79}"/>
    <cellStyle name="40% - uthevingsfarge 3 39 3" xfId="4713" xr:uid="{00000000-0005-0000-0000-0000184F0000}"/>
    <cellStyle name="40% - uthevingsfarge 3 39 4" xfId="46311" xr:uid="{00000000-0005-0000-0000-0000194F0000}"/>
    <cellStyle name="40% - uthevingsfarge 3 39_4 manuell" xfId="55180" xr:uid="{CFBD2BAB-5E4D-410B-B1CF-14079A4C78D8}"/>
    <cellStyle name="40% - uthevingsfarge 3 4" xfId="4714" xr:uid="{00000000-0005-0000-0000-00001B4F0000}"/>
    <cellStyle name="40% - uthevingsfarge 3 4 10" xfId="46312"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3" xr:uid="{00000000-0005-0000-0000-0000204F0000}"/>
    <cellStyle name="40% - uthevingsfarge 3 4 2 2 3" xfId="46314" xr:uid="{00000000-0005-0000-0000-0000214F0000}"/>
    <cellStyle name="40% - uthevingsfarge 3 4 2 2_3. Chng in credit spreads" xfId="46315" xr:uid="{00000000-0005-0000-0000-0000224F0000}"/>
    <cellStyle name="40% - uthevingsfarge 3 4 2 3" xfId="17002" xr:uid="{00000000-0005-0000-0000-0000234F0000}"/>
    <cellStyle name="40% - uthevingsfarge 3 4 2 3 2" xfId="46316" xr:uid="{00000000-0005-0000-0000-0000244F0000}"/>
    <cellStyle name="40% - uthevingsfarge 3 4 2 3 2 2" xfId="46317" xr:uid="{00000000-0005-0000-0000-0000254F0000}"/>
    <cellStyle name="40% - uthevingsfarge 3 4 2 3 3" xfId="46318" xr:uid="{00000000-0005-0000-0000-0000264F0000}"/>
    <cellStyle name="40% - uthevingsfarge 3 4 2 3_3. Chng in credit spreads" xfId="46319" xr:uid="{00000000-0005-0000-0000-0000274F0000}"/>
    <cellStyle name="40% - uthevingsfarge 3 4 2 4" xfId="46320" xr:uid="{00000000-0005-0000-0000-0000284F0000}"/>
    <cellStyle name="40% - uthevingsfarge 3 4 2 4 2" xfId="46321" xr:uid="{00000000-0005-0000-0000-0000294F0000}"/>
    <cellStyle name="40% - uthevingsfarge 3 4 2 5" xfId="46322" xr:uid="{00000000-0005-0000-0000-00002A4F0000}"/>
    <cellStyle name="40% - uthevingsfarge 3 4 2 6" xfId="46323" xr:uid="{00000000-0005-0000-0000-00002B4F0000}"/>
    <cellStyle name="40% - uthevingsfarge 3 4 2 7" xfId="46324" xr:uid="{00000000-0005-0000-0000-00002C4F0000}"/>
    <cellStyle name="40% - uthevingsfarge 3 4 2 8" xfId="46325" xr:uid="{00000000-0005-0000-0000-00002D4F0000}"/>
    <cellStyle name="40% - uthevingsfarge 3 4 2_3. Chng in credit spreads" xfId="46326" xr:uid="{00000000-0005-0000-0000-00002E4F0000}"/>
    <cellStyle name="40% - uthevingsfarge 3 4 3" xfId="4717" xr:uid="{00000000-0005-0000-0000-00002F4F0000}"/>
    <cellStyle name="40% - uthevingsfarge 3 4 3 2" xfId="17003" xr:uid="{00000000-0005-0000-0000-0000304F0000}"/>
    <cellStyle name="40% - uthevingsfarge 3 4 3 2 2" xfId="46327" xr:uid="{00000000-0005-0000-0000-0000314F0000}"/>
    <cellStyle name="40% - uthevingsfarge 3 4 3 3" xfId="17004" xr:uid="{00000000-0005-0000-0000-0000324F0000}"/>
    <cellStyle name="40% - uthevingsfarge 3 4 3 4" xfId="46328" xr:uid="{00000000-0005-0000-0000-0000334F0000}"/>
    <cellStyle name="40% - uthevingsfarge 3 4 3 5" xfId="46329" xr:uid="{00000000-0005-0000-0000-0000344F0000}"/>
    <cellStyle name="40% - uthevingsfarge 3 4 3 6" xfId="46330" xr:uid="{00000000-0005-0000-0000-0000354F0000}"/>
    <cellStyle name="40% - uthevingsfarge 3 4 3_3. Chng in credit spreads" xfId="46331" xr:uid="{00000000-0005-0000-0000-0000364F0000}"/>
    <cellStyle name="40% - uthevingsfarge 3 4 4" xfId="17005" xr:uid="{00000000-0005-0000-0000-0000374F0000}"/>
    <cellStyle name="40% - uthevingsfarge 3 4 4 2" xfId="17006" xr:uid="{00000000-0005-0000-0000-0000384F0000}"/>
    <cellStyle name="40% - uthevingsfarge 3 4 4 2 2" xfId="46332" xr:uid="{00000000-0005-0000-0000-0000394F0000}"/>
    <cellStyle name="40% - uthevingsfarge 3 4 4 3" xfId="17007" xr:uid="{00000000-0005-0000-0000-00003A4F0000}"/>
    <cellStyle name="40% - uthevingsfarge 3 4 4 4" xfId="46333" xr:uid="{00000000-0005-0000-0000-00003B4F0000}"/>
    <cellStyle name="40% - uthevingsfarge 3 4 4 5" xfId="46334" xr:uid="{00000000-0005-0000-0000-00003C4F0000}"/>
    <cellStyle name="40% - uthevingsfarge 3 4 4 6" xfId="46335" xr:uid="{00000000-0005-0000-0000-00003D4F0000}"/>
    <cellStyle name="40% - uthevingsfarge 3 4 4_3. Chng in credit spreads" xfId="46336"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7" xr:uid="{00000000-0005-0000-0000-0000424F0000}"/>
    <cellStyle name="40% - uthevingsfarge 3 4 5 5" xfId="46338" xr:uid="{00000000-0005-0000-0000-0000434F0000}"/>
    <cellStyle name="40% - uthevingsfarge 3 4 5 6" xfId="46339"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6" xr:uid="{00000000-0005-0000-0000-00004A4F0000}"/>
    <cellStyle name="40% - uthevingsfarge 3 4 9" xfId="46340" xr:uid="{00000000-0005-0000-0000-00004B4F0000}"/>
    <cellStyle name="40% - uthevingsfarge 3 4_3. Chng in credit spreads" xfId="46341"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2" xr:uid="{00000000-0005-0000-0000-0000504F0000}"/>
    <cellStyle name="40% - uthevingsfarge 3 40 2_4 manuell" xfId="55181" xr:uid="{965A088A-E966-43CA-A131-ACEDC8FFAB79}"/>
    <cellStyle name="40% - uthevingsfarge 3 40 3" xfId="4721" xr:uid="{00000000-0005-0000-0000-0000524F0000}"/>
    <cellStyle name="40% - uthevingsfarge 3 40 4" xfId="46343" xr:uid="{00000000-0005-0000-0000-0000534F0000}"/>
    <cellStyle name="40% - uthevingsfarge 3 40_4 manuell" xfId="55182"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4" xr:uid="{00000000-0005-0000-0000-0000584F0000}"/>
    <cellStyle name="40% - uthevingsfarge 3 41 2_4 manuell" xfId="55183" xr:uid="{5F660F1B-75C8-44D9-A80D-76BA0AE8962D}"/>
    <cellStyle name="40% - uthevingsfarge 3 41 3" xfId="4725" xr:uid="{00000000-0005-0000-0000-00005A4F0000}"/>
    <cellStyle name="40% - uthevingsfarge 3 41 4" xfId="46345" xr:uid="{00000000-0005-0000-0000-00005B4F0000}"/>
    <cellStyle name="40% - uthevingsfarge 3 41_4 manuell" xfId="55184"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6" xr:uid="{00000000-0005-0000-0000-0000604F0000}"/>
    <cellStyle name="40% - uthevingsfarge 3 42 2_4 manuell" xfId="55185" xr:uid="{20CB8C2D-AA22-48B5-8576-5E216C622B0A}"/>
    <cellStyle name="40% - uthevingsfarge 3 42 3" xfId="4729" xr:uid="{00000000-0005-0000-0000-0000624F0000}"/>
    <cellStyle name="40% - uthevingsfarge 3 42 4" xfId="46347" xr:uid="{00000000-0005-0000-0000-0000634F0000}"/>
    <cellStyle name="40% - uthevingsfarge 3 42_4 manuell" xfId="55186"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8" xr:uid="{00000000-0005-0000-0000-0000684F0000}"/>
    <cellStyle name="40% - uthevingsfarge 3 43 2_4 manuell" xfId="55187" xr:uid="{52535DA7-EA34-4D25-AA23-1AD0BB0A5682}"/>
    <cellStyle name="40% - uthevingsfarge 3 43 3" xfId="4733" xr:uid="{00000000-0005-0000-0000-00006A4F0000}"/>
    <cellStyle name="40% - uthevingsfarge 3 43 4" xfId="46349" xr:uid="{00000000-0005-0000-0000-00006B4F0000}"/>
    <cellStyle name="40% - uthevingsfarge 3 43_4 manuell" xfId="55188"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50" xr:uid="{00000000-0005-0000-0000-0000704F0000}"/>
    <cellStyle name="40% - uthevingsfarge 3 44 2_4 manuell" xfId="55189" xr:uid="{8238D210-5EF2-4202-95E1-6F9179E5FD1E}"/>
    <cellStyle name="40% - uthevingsfarge 3 44 3" xfId="4737" xr:uid="{00000000-0005-0000-0000-0000724F0000}"/>
    <cellStyle name="40% - uthevingsfarge 3 44 4" xfId="46351" xr:uid="{00000000-0005-0000-0000-0000734F0000}"/>
    <cellStyle name="40% - uthevingsfarge 3 44_4 manuell" xfId="55190"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2" xr:uid="{00000000-0005-0000-0000-0000784F0000}"/>
    <cellStyle name="40% - uthevingsfarge 3 45 2_4 manuell" xfId="55191" xr:uid="{EE02A08B-11C8-498F-ABD5-18817896CC27}"/>
    <cellStyle name="40% - uthevingsfarge 3 45 3" xfId="4741" xr:uid="{00000000-0005-0000-0000-00007A4F0000}"/>
    <cellStyle name="40% - uthevingsfarge 3 45 4" xfId="46353" xr:uid="{00000000-0005-0000-0000-00007B4F0000}"/>
    <cellStyle name="40% - uthevingsfarge 3 45_4 manuell" xfId="55192"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4" xr:uid="{00000000-0005-0000-0000-0000804F0000}"/>
    <cellStyle name="40% - uthevingsfarge 3 46 2_4 manuell" xfId="55193" xr:uid="{6C1BBAA9-797C-4799-8CDF-8B5948C57976}"/>
    <cellStyle name="40% - uthevingsfarge 3 46 3" xfId="4745" xr:uid="{00000000-0005-0000-0000-0000824F0000}"/>
    <cellStyle name="40% - uthevingsfarge 3 46 4" xfId="46355" xr:uid="{00000000-0005-0000-0000-0000834F0000}"/>
    <cellStyle name="40% - uthevingsfarge 3 46_4 manuell" xfId="55194"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6" xr:uid="{00000000-0005-0000-0000-0000884F0000}"/>
    <cellStyle name="40% - uthevingsfarge 3 47 2_4 manuell" xfId="55195" xr:uid="{D5BED59C-9A12-4C30-955B-3313875B4A0E}"/>
    <cellStyle name="40% - uthevingsfarge 3 47 3" xfId="4749" xr:uid="{00000000-0005-0000-0000-00008A4F0000}"/>
    <cellStyle name="40% - uthevingsfarge 3 47 4" xfId="46357" xr:uid="{00000000-0005-0000-0000-00008B4F0000}"/>
    <cellStyle name="40% - uthevingsfarge 3 47_4 manuell" xfId="55196"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8" xr:uid="{00000000-0005-0000-0000-0000904F0000}"/>
    <cellStyle name="40% - uthevingsfarge 3 48 2_4 manuell" xfId="55197" xr:uid="{43EE929C-606D-4F5B-8361-6D4B5A9A6A23}"/>
    <cellStyle name="40% - uthevingsfarge 3 48 3" xfId="4753" xr:uid="{00000000-0005-0000-0000-0000924F0000}"/>
    <cellStyle name="40% - uthevingsfarge 3 48 4" xfId="46359" xr:uid="{00000000-0005-0000-0000-0000934F0000}"/>
    <cellStyle name="40% - uthevingsfarge 3 48_4 manuell" xfId="55198"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60" xr:uid="{00000000-0005-0000-0000-0000984F0000}"/>
    <cellStyle name="40% - uthevingsfarge 3 49 2_4 manuell" xfId="55199" xr:uid="{3B81D130-C0E5-4E19-ADB1-EA5A72587F0B}"/>
    <cellStyle name="40% - uthevingsfarge 3 49 3" xfId="4757" xr:uid="{00000000-0005-0000-0000-00009A4F0000}"/>
    <cellStyle name="40% - uthevingsfarge 3 49 4" xfId="46361" xr:uid="{00000000-0005-0000-0000-00009B4F0000}"/>
    <cellStyle name="40% - uthevingsfarge 3 49_4 manuell" xfId="55200"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2" xr:uid="{00000000-0005-0000-0000-0000A04F0000}"/>
    <cellStyle name="40% - uthevingsfarge 3 5 2 2 2 2" xfId="46363" xr:uid="{00000000-0005-0000-0000-0000A14F0000}"/>
    <cellStyle name="40% - uthevingsfarge 3 5 2 2 3" xfId="46364" xr:uid="{00000000-0005-0000-0000-0000A24F0000}"/>
    <cellStyle name="40% - uthevingsfarge 3 5 2 2_3. Chng in credit spreads" xfId="46365" xr:uid="{00000000-0005-0000-0000-0000A34F0000}"/>
    <cellStyle name="40% - uthevingsfarge 3 5 2 3" xfId="46366" xr:uid="{00000000-0005-0000-0000-0000A44F0000}"/>
    <cellStyle name="40% - uthevingsfarge 3 5 2 3 2" xfId="46367" xr:uid="{00000000-0005-0000-0000-0000A54F0000}"/>
    <cellStyle name="40% - uthevingsfarge 3 5 2 3 2 2" xfId="46368" xr:uid="{00000000-0005-0000-0000-0000A64F0000}"/>
    <cellStyle name="40% - uthevingsfarge 3 5 2 3 3" xfId="46369" xr:uid="{00000000-0005-0000-0000-0000A74F0000}"/>
    <cellStyle name="40% - uthevingsfarge 3 5 2 3_3. Chng in credit spreads" xfId="46370" xr:uid="{00000000-0005-0000-0000-0000A84F0000}"/>
    <cellStyle name="40% - uthevingsfarge 3 5 2 4" xfId="46371" xr:uid="{00000000-0005-0000-0000-0000A94F0000}"/>
    <cellStyle name="40% - uthevingsfarge 3 5 2 4 2" xfId="46372" xr:uid="{00000000-0005-0000-0000-0000AA4F0000}"/>
    <cellStyle name="40% - uthevingsfarge 3 5 2 5" xfId="46373" xr:uid="{00000000-0005-0000-0000-0000AB4F0000}"/>
    <cellStyle name="40% - uthevingsfarge 3 5 2_3. Chng in credit spreads" xfId="46374" xr:uid="{00000000-0005-0000-0000-0000AC4F0000}"/>
    <cellStyle name="40% - uthevingsfarge 3 5 3" xfId="4761" xr:uid="{00000000-0005-0000-0000-0000AD4F0000}"/>
    <cellStyle name="40% - uthevingsfarge 3 5 3 2" xfId="17016" xr:uid="{00000000-0005-0000-0000-0000AE4F0000}"/>
    <cellStyle name="40% - uthevingsfarge 3 5 3 2 2" xfId="46375" xr:uid="{00000000-0005-0000-0000-0000AF4F0000}"/>
    <cellStyle name="40% - uthevingsfarge 3 5 3 3" xfId="46376" xr:uid="{00000000-0005-0000-0000-0000B04F0000}"/>
    <cellStyle name="40% - uthevingsfarge 3 5 3_3. Chng in credit spreads" xfId="46377" xr:uid="{00000000-0005-0000-0000-0000B14F0000}"/>
    <cellStyle name="40% - uthevingsfarge 3 5 4" xfId="17017" xr:uid="{00000000-0005-0000-0000-0000B24F0000}"/>
    <cellStyle name="40% - uthevingsfarge 3 5 4 2" xfId="46378" xr:uid="{00000000-0005-0000-0000-0000B34F0000}"/>
    <cellStyle name="40% - uthevingsfarge 3 5 4 2 2" xfId="46379" xr:uid="{00000000-0005-0000-0000-0000B44F0000}"/>
    <cellStyle name="40% - uthevingsfarge 3 5 4 3" xfId="46380" xr:uid="{00000000-0005-0000-0000-0000B54F0000}"/>
    <cellStyle name="40% - uthevingsfarge 3 5 4_3. Chng in credit spreads" xfId="46381" xr:uid="{00000000-0005-0000-0000-0000B64F0000}"/>
    <cellStyle name="40% - uthevingsfarge 3 5 5" xfId="17018" xr:uid="{00000000-0005-0000-0000-0000B74F0000}"/>
    <cellStyle name="40% - uthevingsfarge 3 5 5 2" xfId="46382" xr:uid="{00000000-0005-0000-0000-0000B84F0000}"/>
    <cellStyle name="40% - uthevingsfarge 3 5 6" xfId="39947" xr:uid="{00000000-0005-0000-0000-0000B94F0000}"/>
    <cellStyle name="40% - uthevingsfarge 3 5 7" xfId="46383" xr:uid="{00000000-0005-0000-0000-0000BA4F0000}"/>
    <cellStyle name="40% - uthevingsfarge 3 5 8" xfId="46384" xr:uid="{00000000-0005-0000-0000-0000BB4F0000}"/>
    <cellStyle name="40% - uthevingsfarge 3 5 9" xfId="46385" xr:uid="{00000000-0005-0000-0000-0000BC4F0000}"/>
    <cellStyle name="40% - uthevingsfarge 3 5_3. Chng in credit spreads" xfId="46386"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7" xr:uid="{00000000-0005-0000-0000-0000C14F0000}"/>
    <cellStyle name="40% - uthevingsfarge 3 50 2_4 manuell" xfId="55201" xr:uid="{1FEB5B70-2019-4BA3-804D-D50CB35F53CB}"/>
    <cellStyle name="40% - uthevingsfarge 3 50 3" xfId="4765" xr:uid="{00000000-0005-0000-0000-0000C34F0000}"/>
    <cellStyle name="40% - uthevingsfarge 3 50 4" xfId="46388" xr:uid="{00000000-0005-0000-0000-0000C44F0000}"/>
    <cellStyle name="40% - uthevingsfarge 3 50_4 manuell" xfId="55202"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89" xr:uid="{00000000-0005-0000-0000-0000C94F0000}"/>
    <cellStyle name="40% - uthevingsfarge 3 51 2_4 manuell" xfId="55203" xr:uid="{0C4379D1-E097-48B4-B00B-650C411B07FA}"/>
    <cellStyle name="40% - uthevingsfarge 3 51 3" xfId="4769" xr:uid="{00000000-0005-0000-0000-0000CB4F0000}"/>
    <cellStyle name="40% - uthevingsfarge 3 51 4" xfId="46390" xr:uid="{00000000-0005-0000-0000-0000CC4F0000}"/>
    <cellStyle name="40% - uthevingsfarge 3 51_4 manuell" xfId="55204"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1" xr:uid="{00000000-0005-0000-0000-0000D14F0000}"/>
    <cellStyle name="40% - uthevingsfarge 3 52 2_4 manuell" xfId="55205" xr:uid="{307A59D3-7DAB-4C3E-93E7-520C454B6FAA}"/>
    <cellStyle name="40% - uthevingsfarge 3 52 3" xfId="4773" xr:uid="{00000000-0005-0000-0000-0000D34F0000}"/>
    <cellStyle name="40% - uthevingsfarge 3 52 4" xfId="46392" xr:uid="{00000000-0005-0000-0000-0000D44F0000}"/>
    <cellStyle name="40% - uthevingsfarge 3 52_4 manuell" xfId="55206"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3" xr:uid="{00000000-0005-0000-0000-0000D94F0000}"/>
    <cellStyle name="40% - uthevingsfarge 3 53 2_4 manuell" xfId="55207" xr:uid="{2C685A0D-66E8-4B36-9FD9-07C5378BF2C2}"/>
    <cellStyle name="40% - uthevingsfarge 3 53 3" xfId="4777" xr:uid="{00000000-0005-0000-0000-0000DB4F0000}"/>
    <cellStyle name="40% - uthevingsfarge 3 53 4" xfId="46394" xr:uid="{00000000-0005-0000-0000-0000DC4F0000}"/>
    <cellStyle name="40% - uthevingsfarge 3 53_4 manuell" xfId="55208"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5" xr:uid="{00000000-0005-0000-0000-0000E14F0000}"/>
    <cellStyle name="40% - uthevingsfarge 3 54 2_4 manuell" xfId="55209" xr:uid="{E7C5B94E-9177-4584-BE06-0F3A82CC4254}"/>
    <cellStyle name="40% - uthevingsfarge 3 54 3" xfId="4781" xr:uid="{00000000-0005-0000-0000-0000E34F0000}"/>
    <cellStyle name="40% - uthevingsfarge 3 54 4" xfId="46396" xr:uid="{00000000-0005-0000-0000-0000E44F0000}"/>
    <cellStyle name="40% - uthevingsfarge 3 54_4 manuell" xfId="55210"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7" xr:uid="{00000000-0005-0000-0000-0000E94F0000}"/>
    <cellStyle name="40% - uthevingsfarge 3 55 2_4 manuell" xfId="55211" xr:uid="{7B17367D-E21B-4798-87A9-4C35FFEAEDAF}"/>
    <cellStyle name="40% - uthevingsfarge 3 55 3" xfId="4785" xr:uid="{00000000-0005-0000-0000-0000EB4F0000}"/>
    <cellStyle name="40% - uthevingsfarge 3 55 4" xfId="46398" xr:uid="{00000000-0005-0000-0000-0000EC4F0000}"/>
    <cellStyle name="40% - uthevingsfarge 3 55_4 manuell" xfId="55212"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99" xr:uid="{00000000-0005-0000-0000-0000F14F0000}"/>
    <cellStyle name="40% - uthevingsfarge 3 56 2_4 manuell" xfId="55213" xr:uid="{5CE6F911-6132-4359-9A1C-85528DBA6EFB}"/>
    <cellStyle name="40% - uthevingsfarge 3 56 3" xfId="4789" xr:uid="{00000000-0005-0000-0000-0000F34F0000}"/>
    <cellStyle name="40% - uthevingsfarge 3 56 4" xfId="46400" xr:uid="{00000000-0005-0000-0000-0000F44F0000}"/>
    <cellStyle name="40% - uthevingsfarge 3 56_4 manuell" xfId="55214"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1" xr:uid="{00000000-0005-0000-0000-0000F94F0000}"/>
    <cellStyle name="40% - uthevingsfarge 3 57 2_4 manuell" xfId="55215" xr:uid="{E4E32076-ACFB-491A-9639-990C82D28267}"/>
    <cellStyle name="40% - uthevingsfarge 3 57 3" xfId="4793" xr:uid="{00000000-0005-0000-0000-0000FB4F0000}"/>
    <cellStyle name="40% - uthevingsfarge 3 57 4" xfId="46402" xr:uid="{00000000-0005-0000-0000-0000FC4F0000}"/>
    <cellStyle name="40% - uthevingsfarge 3 57_4 manuell" xfId="55216"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3" xr:uid="{00000000-0005-0000-0000-000001500000}"/>
    <cellStyle name="40% - uthevingsfarge 3 58 2_4 manuell" xfId="55217" xr:uid="{FBA6BF2A-D808-4821-9825-B9B2F507BDD6}"/>
    <cellStyle name="40% - uthevingsfarge 3 58 3" xfId="4797" xr:uid="{00000000-0005-0000-0000-000003500000}"/>
    <cellStyle name="40% - uthevingsfarge 3 58 4" xfId="46404" xr:uid="{00000000-0005-0000-0000-000004500000}"/>
    <cellStyle name="40% - uthevingsfarge 3 58_4 manuell" xfId="55218"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5" xr:uid="{00000000-0005-0000-0000-000009500000}"/>
    <cellStyle name="40% - uthevingsfarge 3 59 2_4 manuell" xfId="55219" xr:uid="{978BBB55-AC89-4027-BD40-1696989E0FE3}"/>
    <cellStyle name="40% - uthevingsfarge 3 59 3" xfId="4801" xr:uid="{00000000-0005-0000-0000-00000B500000}"/>
    <cellStyle name="40% - uthevingsfarge 3 59 4" xfId="46406" xr:uid="{00000000-0005-0000-0000-00000C500000}"/>
    <cellStyle name="40% - uthevingsfarge 3 59_4 manuell" xfId="55220"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7" xr:uid="{00000000-0005-0000-0000-000011500000}"/>
    <cellStyle name="40% - uthevingsfarge 3 6 2 2_CC1" xfId="55221" xr:uid="{304CD881-6DC1-4277-BB7A-C17FEA7C5BBB}"/>
    <cellStyle name="40% - uthevingsfarge 3 6 2 3" xfId="46408" xr:uid="{00000000-0005-0000-0000-000012500000}"/>
    <cellStyle name="40% - uthevingsfarge 3 6 2 4" xfId="46409" xr:uid="{00000000-0005-0000-0000-000013500000}"/>
    <cellStyle name="40% - uthevingsfarge 3 6 2_3. Chng in credit spreads" xfId="46410" xr:uid="{00000000-0005-0000-0000-000014500000}"/>
    <cellStyle name="40% - uthevingsfarge 3 6 3" xfId="4805" xr:uid="{00000000-0005-0000-0000-000015500000}"/>
    <cellStyle name="40% - uthevingsfarge 3 6 3 2" xfId="17019" xr:uid="{00000000-0005-0000-0000-000016500000}"/>
    <cellStyle name="40% - uthevingsfarge 3 6 3 2 2" xfId="46411" xr:uid="{00000000-0005-0000-0000-000017500000}"/>
    <cellStyle name="40% - uthevingsfarge 3 6 3 3" xfId="46412" xr:uid="{00000000-0005-0000-0000-000018500000}"/>
    <cellStyle name="40% - uthevingsfarge 3 6 3_3. Chng in credit spreads" xfId="46413" xr:uid="{00000000-0005-0000-0000-000019500000}"/>
    <cellStyle name="40% - uthevingsfarge 3 6 4" xfId="17020" xr:uid="{00000000-0005-0000-0000-00001A500000}"/>
    <cellStyle name="40% - uthevingsfarge 3 6 4 2" xfId="46414" xr:uid="{00000000-0005-0000-0000-00001B500000}"/>
    <cellStyle name="40% - uthevingsfarge 3 6 5" xfId="17021" xr:uid="{00000000-0005-0000-0000-00001C500000}"/>
    <cellStyle name="40% - uthevingsfarge 3 6 6" xfId="39948" xr:uid="{00000000-0005-0000-0000-00001D500000}"/>
    <cellStyle name="40% - uthevingsfarge 3 6 7" xfId="46415" xr:uid="{00000000-0005-0000-0000-00001E500000}"/>
    <cellStyle name="40% - uthevingsfarge 3 6 8" xfId="46416" xr:uid="{00000000-0005-0000-0000-00001F500000}"/>
    <cellStyle name="40% - uthevingsfarge 3 6 9" xfId="46417" xr:uid="{00000000-0005-0000-0000-000020500000}"/>
    <cellStyle name="40% - uthevingsfarge 3 6_3. Chng in credit spreads" xfId="46418" xr:uid="{00000000-0005-0000-0000-000021500000}"/>
    <cellStyle name="40% - uthevingsfarge 3 60" xfId="17022" xr:uid="{00000000-0005-0000-0000-000022500000}"/>
    <cellStyle name="40% - uthevingsfarge 3 60 2" xfId="17023" xr:uid="{00000000-0005-0000-0000-000023500000}"/>
    <cellStyle name="40% - uthevingsfarge 3 60 2 2" xfId="36615" xr:uid="{00000000-0005-0000-0000-000024500000}"/>
    <cellStyle name="40% - uthevingsfarge 3 60 3" xfId="17024" xr:uid="{00000000-0005-0000-0000-000025500000}"/>
    <cellStyle name="40% - uthevingsfarge 3 60 4" xfId="36379"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6" xr:uid="{00000000-0005-0000-0000-00002A500000}"/>
    <cellStyle name="40% - uthevingsfarge 3 61 3" xfId="17028" xr:uid="{00000000-0005-0000-0000-00002B500000}"/>
    <cellStyle name="40% - uthevingsfarge 3 61 4" xfId="36405"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8" xr:uid="{00000000-0005-0000-0000-000030500000}"/>
    <cellStyle name="40% - uthevingsfarge 3 62 3" xfId="36290" xr:uid="{00000000-0005-0000-0000-000031500000}"/>
    <cellStyle name="40% - uthevingsfarge 3 62_AVA DVA EL" xfId="17032" xr:uid="{00000000-0005-0000-0000-000032500000}"/>
    <cellStyle name="40% - uthevingsfarge 3 63" xfId="17033" xr:uid="{00000000-0005-0000-0000-000033500000}"/>
    <cellStyle name="40% - uthevingsfarge 3 63 2" xfId="36589" xr:uid="{00000000-0005-0000-0000-000034500000}"/>
    <cellStyle name="40% - uthevingsfarge 3 64" xfId="17034" xr:uid="{00000000-0005-0000-0000-000035500000}"/>
    <cellStyle name="40% - uthevingsfarge 3 64 2" xfId="36668" xr:uid="{00000000-0005-0000-0000-000036500000}"/>
    <cellStyle name="40% - uthevingsfarge 3 65" xfId="17035" xr:uid="{00000000-0005-0000-0000-000037500000}"/>
    <cellStyle name="40% - uthevingsfarge 3 65 2" xfId="36559" xr:uid="{00000000-0005-0000-0000-000038500000}"/>
    <cellStyle name="40% - uthevingsfarge 3 66" xfId="17036" xr:uid="{00000000-0005-0000-0000-000039500000}"/>
    <cellStyle name="40% - uthevingsfarge 3 66 2" xfId="36654" xr:uid="{00000000-0005-0000-0000-00003A500000}"/>
    <cellStyle name="40% - uthevingsfarge 3 67" xfId="36528" xr:uid="{00000000-0005-0000-0000-00003B500000}"/>
    <cellStyle name="40% - uthevingsfarge 3 68" xfId="46419" xr:uid="{00000000-0005-0000-0000-00003C500000}"/>
    <cellStyle name="40% - uthevingsfarge 3 69" xfId="46420"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1" xr:uid="{00000000-0005-0000-0000-000041500000}"/>
    <cellStyle name="40% - uthevingsfarge 3 7 2 4" xfId="46422" xr:uid="{00000000-0005-0000-0000-000042500000}"/>
    <cellStyle name="40% - uthevingsfarge 3 7 2_4 manuell" xfId="55222"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3" xr:uid="{00000000-0005-0000-0000-000049500000}"/>
    <cellStyle name="40% - uthevingsfarge 3 7 7" xfId="46424" xr:uid="{00000000-0005-0000-0000-00004A500000}"/>
    <cellStyle name="40% - uthevingsfarge 3 7 8" xfId="46425" xr:uid="{00000000-0005-0000-0000-00004B500000}"/>
    <cellStyle name="40% - uthevingsfarge 3 7_3. Chng in credit spreads" xfId="46426" xr:uid="{00000000-0005-0000-0000-00004C500000}"/>
    <cellStyle name="40% - uthevingsfarge 3 70" xfId="46427" xr:uid="{00000000-0005-0000-0000-00004D500000}"/>
    <cellStyle name="40% - uthevingsfarge 3 71" xfId="46428" xr:uid="{00000000-0005-0000-0000-00004E500000}"/>
    <cellStyle name="40% - uthevingsfarge 3 72" xfId="46429" xr:uid="{00000000-0005-0000-0000-00004F500000}"/>
    <cellStyle name="40% - uthevingsfarge 3 73" xfId="46430" xr:uid="{00000000-0005-0000-0000-000050500000}"/>
    <cellStyle name="40% - uthevingsfarge 3 74" xfId="46431"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2" xr:uid="{00000000-0005-0000-0000-000055500000}"/>
    <cellStyle name="40% - uthevingsfarge 3 8 2 4" xfId="46433" xr:uid="{00000000-0005-0000-0000-000056500000}"/>
    <cellStyle name="40% - uthevingsfarge 3 8 2_4 manuell" xfId="55223" xr:uid="{7F86DDC1-BABD-4CB8-86D7-705AB655620F}"/>
    <cellStyle name="40% - uthevingsfarge 3 8 3" xfId="4813" xr:uid="{00000000-0005-0000-0000-000058500000}"/>
    <cellStyle name="40% - uthevingsfarge 3 8 4" xfId="46434" xr:uid="{00000000-0005-0000-0000-000059500000}"/>
    <cellStyle name="40% - uthevingsfarge 3 8 5" xfId="46435" xr:uid="{00000000-0005-0000-0000-00005A500000}"/>
    <cellStyle name="40% - uthevingsfarge 3 8_3. Chng in credit spreads" xfId="46436"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7" xr:uid="{00000000-0005-0000-0000-00005F500000}"/>
    <cellStyle name="40% - uthevingsfarge 3 9 2_4 manuell" xfId="55224" xr:uid="{EE5931E1-51A9-4176-9820-3BADC23F2BCA}"/>
    <cellStyle name="40% - uthevingsfarge 3 9 3" xfId="4817" xr:uid="{00000000-0005-0000-0000-000061500000}"/>
    <cellStyle name="40% - uthevingsfarge 3 9 4" xfId="46438" xr:uid="{00000000-0005-0000-0000-000062500000}"/>
    <cellStyle name="40% - uthevingsfarge 3 9 5" xfId="46439" xr:uid="{00000000-0005-0000-0000-000063500000}"/>
    <cellStyle name="40% - uthevingsfarge 3 9_4 manuell" xfId="55225" xr:uid="{06BF6943-6B12-4ACF-8F59-253C80A17229}"/>
    <cellStyle name="40% - uthevingsfarge 3_4 manuell" xfId="55226" xr:uid="{DB6B0D6D-690D-4F17-B6CE-FBE71758EE5A}"/>
    <cellStyle name="40% - uthevingsfarge 4" xfId="36254"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40" xr:uid="{00000000-0005-0000-0000-00006A500000}"/>
    <cellStyle name="40% - uthevingsfarge 4 10 2_4 manuell" xfId="55227" xr:uid="{9422434B-CB37-4A54-96D6-5FE7BA7DFBD4}"/>
    <cellStyle name="40% - uthevingsfarge 4 10 3" xfId="4821" xr:uid="{00000000-0005-0000-0000-00006C500000}"/>
    <cellStyle name="40% - uthevingsfarge 4 10 4" xfId="46441" xr:uid="{00000000-0005-0000-0000-00006D500000}"/>
    <cellStyle name="40% - uthevingsfarge 4 10 5" xfId="46442" xr:uid="{00000000-0005-0000-0000-00006E500000}"/>
    <cellStyle name="40% - uthevingsfarge 4 10_4 manuell" xfId="55228"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3" xr:uid="{00000000-0005-0000-0000-000073500000}"/>
    <cellStyle name="40% - uthevingsfarge 4 11 2_4 manuell" xfId="55229" xr:uid="{679BF809-1D41-404B-9D09-5E8F9128D3BE}"/>
    <cellStyle name="40% - uthevingsfarge 4 11 3" xfId="4825" xr:uid="{00000000-0005-0000-0000-000075500000}"/>
    <cellStyle name="40% - uthevingsfarge 4 11 4" xfId="46444" xr:uid="{00000000-0005-0000-0000-000076500000}"/>
    <cellStyle name="40% - uthevingsfarge 4 11_4 manuell" xfId="55230"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5" xr:uid="{00000000-0005-0000-0000-00007B500000}"/>
    <cellStyle name="40% - uthevingsfarge 4 12 2_4 manuell" xfId="55231" xr:uid="{E03B7868-089C-4707-B954-4AED368CFFDA}"/>
    <cellStyle name="40% - uthevingsfarge 4 12 3" xfId="4829" xr:uid="{00000000-0005-0000-0000-00007D500000}"/>
    <cellStyle name="40% - uthevingsfarge 4 12 4" xfId="46446" xr:uid="{00000000-0005-0000-0000-00007E500000}"/>
    <cellStyle name="40% - uthevingsfarge 4 12_4 manuell" xfId="55232"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7" xr:uid="{00000000-0005-0000-0000-000083500000}"/>
    <cellStyle name="40% - uthevingsfarge 4 13 2_4 manuell" xfId="55233" xr:uid="{09A86FA1-AAFF-408D-91A8-462884407B3E}"/>
    <cellStyle name="40% - uthevingsfarge 4 13 3" xfId="4833" xr:uid="{00000000-0005-0000-0000-000085500000}"/>
    <cellStyle name="40% - uthevingsfarge 4 13 4" xfId="46448" xr:uid="{00000000-0005-0000-0000-000086500000}"/>
    <cellStyle name="40% - uthevingsfarge 4 13_4 manuell" xfId="55234"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49" xr:uid="{00000000-0005-0000-0000-00008B500000}"/>
    <cellStyle name="40% - uthevingsfarge 4 14 2_4 manuell" xfId="55235" xr:uid="{85964B79-6B21-489D-96A9-362806611A1A}"/>
    <cellStyle name="40% - uthevingsfarge 4 14 3" xfId="4837" xr:uid="{00000000-0005-0000-0000-00008D500000}"/>
    <cellStyle name="40% - uthevingsfarge 4 14 4" xfId="46450" xr:uid="{00000000-0005-0000-0000-00008E500000}"/>
    <cellStyle name="40% - uthevingsfarge 4 14_4 manuell" xfId="55236"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1" xr:uid="{00000000-0005-0000-0000-000093500000}"/>
    <cellStyle name="40% - uthevingsfarge 4 15 2_4 manuell" xfId="55237" xr:uid="{17FB2E72-A017-416E-B66D-853BEF60C57D}"/>
    <cellStyle name="40% - uthevingsfarge 4 15 3" xfId="4841" xr:uid="{00000000-0005-0000-0000-000095500000}"/>
    <cellStyle name="40% - uthevingsfarge 4 15 4" xfId="46452" xr:uid="{00000000-0005-0000-0000-000096500000}"/>
    <cellStyle name="40% - uthevingsfarge 4 15_4 manuell" xfId="55238"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3" xr:uid="{00000000-0005-0000-0000-00009B500000}"/>
    <cellStyle name="40% - uthevingsfarge 4 16 2_4 manuell" xfId="55239" xr:uid="{890557EF-AC41-4E71-B0AB-7FC0760AAFDB}"/>
    <cellStyle name="40% - uthevingsfarge 4 16 3" xfId="4845" xr:uid="{00000000-0005-0000-0000-00009D500000}"/>
    <cellStyle name="40% - uthevingsfarge 4 16 4" xfId="46454" xr:uid="{00000000-0005-0000-0000-00009E500000}"/>
    <cellStyle name="40% - uthevingsfarge 4 16_4 manuell" xfId="55240"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5" xr:uid="{00000000-0005-0000-0000-0000A3500000}"/>
    <cellStyle name="40% - uthevingsfarge 4 17 2_4 manuell" xfId="55241" xr:uid="{AE3008D1-7A60-4E6C-9E60-1B820309E4F5}"/>
    <cellStyle name="40% - uthevingsfarge 4 17 3" xfId="4849" xr:uid="{00000000-0005-0000-0000-0000A5500000}"/>
    <cellStyle name="40% - uthevingsfarge 4 17 4" xfId="46456" xr:uid="{00000000-0005-0000-0000-0000A6500000}"/>
    <cellStyle name="40% - uthevingsfarge 4 17_4 manuell" xfId="55242"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7" xr:uid="{00000000-0005-0000-0000-0000AB500000}"/>
    <cellStyle name="40% - uthevingsfarge 4 18 2_4 manuell" xfId="55243" xr:uid="{D43CFE32-2AC7-4552-B426-1ECBEEE7993F}"/>
    <cellStyle name="40% - uthevingsfarge 4 18 3" xfId="4853" xr:uid="{00000000-0005-0000-0000-0000AD500000}"/>
    <cellStyle name="40% - uthevingsfarge 4 18 4" xfId="46458" xr:uid="{00000000-0005-0000-0000-0000AE500000}"/>
    <cellStyle name="40% - uthevingsfarge 4 18_4 manuell" xfId="55244"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59" xr:uid="{00000000-0005-0000-0000-0000B3500000}"/>
    <cellStyle name="40% - uthevingsfarge 4 19 2_4 manuell" xfId="55245" xr:uid="{FC3DBF36-1D75-49A7-9895-694A838BB944}"/>
    <cellStyle name="40% - uthevingsfarge 4 19 3" xfId="4857" xr:uid="{00000000-0005-0000-0000-0000B5500000}"/>
    <cellStyle name="40% - uthevingsfarge 4 19 4" xfId="46460" xr:uid="{00000000-0005-0000-0000-0000B6500000}"/>
    <cellStyle name="40% - uthevingsfarge 4 19_4 manuell" xfId="55246"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1" xr:uid="{00000000-0005-0000-0000-0000BF500000}"/>
    <cellStyle name="40% - uthevingsfarge 4 2 14" xfId="46462" xr:uid="{00000000-0005-0000-0000-0000C0500000}"/>
    <cellStyle name="40% - uthevingsfarge 4 2 15" xfId="46463" xr:uid="{00000000-0005-0000-0000-0000C1500000}"/>
    <cellStyle name="40% - uthevingsfarge 4 2 16" xfId="46464" xr:uid="{00000000-0005-0000-0000-0000C2500000}"/>
    <cellStyle name="40% - uthevingsfarge 4 2 2" xfId="4859" xr:uid="{00000000-0005-0000-0000-0000C3500000}"/>
    <cellStyle name="40% - uthevingsfarge 4 2 2 10" xfId="46465" xr:uid="{00000000-0005-0000-0000-0000C4500000}"/>
    <cellStyle name="40% - uthevingsfarge 4 2 2 11" xfId="46466" xr:uid="{00000000-0005-0000-0000-0000C5500000}"/>
    <cellStyle name="40% - uthevingsfarge 4 2 2 2" xfId="4860" xr:uid="{00000000-0005-0000-0000-0000C6500000}"/>
    <cellStyle name="40% - uthevingsfarge 4 2 2 2 10" xfId="46467" xr:uid="{00000000-0005-0000-0000-0000C7500000}"/>
    <cellStyle name="40% - uthevingsfarge 4 2 2 2 2" xfId="17047" xr:uid="{00000000-0005-0000-0000-0000C8500000}"/>
    <cellStyle name="40% - uthevingsfarge 4 2 2 2 2 2" xfId="17048" xr:uid="{00000000-0005-0000-0000-0000C9500000}"/>
    <cellStyle name="40% - uthevingsfarge 4 2 2 2 2 2 2" xfId="46468" xr:uid="{00000000-0005-0000-0000-0000CA500000}"/>
    <cellStyle name="40% - uthevingsfarge 4 2 2 2 2 2 2 2" xfId="46469" xr:uid="{00000000-0005-0000-0000-0000CB500000}"/>
    <cellStyle name="40% - uthevingsfarge 4 2 2 2 2 2 3" xfId="46470" xr:uid="{00000000-0005-0000-0000-0000CC500000}"/>
    <cellStyle name="40% - uthevingsfarge 4 2 2 2 2 2_3. Chng in credit spreads" xfId="46471" xr:uid="{00000000-0005-0000-0000-0000CD500000}"/>
    <cellStyle name="40% - uthevingsfarge 4 2 2 2 2 3" xfId="17049" xr:uid="{00000000-0005-0000-0000-0000CE500000}"/>
    <cellStyle name="40% - uthevingsfarge 4 2 2 2 2 3 2" xfId="46472" xr:uid="{00000000-0005-0000-0000-0000CF500000}"/>
    <cellStyle name="40% - uthevingsfarge 4 2 2 2 2 4" xfId="46473" xr:uid="{00000000-0005-0000-0000-0000D0500000}"/>
    <cellStyle name="40% - uthevingsfarge 4 2 2 2 2 5" xfId="46474" xr:uid="{00000000-0005-0000-0000-0000D1500000}"/>
    <cellStyle name="40% - uthevingsfarge 4 2 2 2 2 6" xfId="46475" xr:uid="{00000000-0005-0000-0000-0000D2500000}"/>
    <cellStyle name="40% - uthevingsfarge 4 2 2 2 2_3. Chng in credit spreads" xfId="46476" xr:uid="{00000000-0005-0000-0000-0000D3500000}"/>
    <cellStyle name="40% - uthevingsfarge 4 2 2 2 3" xfId="17050" xr:uid="{00000000-0005-0000-0000-0000D4500000}"/>
    <cellStyle name="40% - uthevingsfarge 4 2 2 2 3 2" xfId="17051" xr:uid="{00000000-0005-0000-0000-0000D5500000}"/>
    <cellStyle name="40% - uthevingsfarge 4 2 2 2 3 2 2" xfId="46477" xr:uid="{00000000-0005-0000-0000-0000D6500000}"/>
    <cellStyle name="40% - uthevingsfarge 4 2 2 2 3 2 2 2" xfId="46478" xr:uid="{00000000-0005-0000-0000-0000D7500000}"/>
    <cellStyle name="40% - uthevingsfarge 4 2 2 2 3 2 3" xfId="46479" xr:uid="{00000000-0005-0000-0000-0000D8500000}"/>
    <cellStyle name="40% - uthevingsfarge 4 2 2 2 3 2_3. Chng in credit spreads" xfId="46480" xr:uid="{00000000-0005-0000-0000-0000D9500000}"/>
    <cellStyle name="40% - uthevingsfarge 4 2 2 2 3 3" xfId="17052" xr:uid="{00000000-0005-0000-0000-0000DA500000}"/>
    <cellStyle name="40% - uthevingsfarge 4 2 2 2 3 3 2" xfId="46481" xr:uid="{00000000-0005-0000-0000-0000DB500000}"/>
    <cellStyle name="40% - uthevingsfarge 4 2 2 2 3 4" xfId="46482" xr:uid="{00000000-0005-0000-0000-0000DC500000}"/>
    <cellStyle name="40% - uthevingsfarge 4 2 2 2 3 5" xfId="46483" xr:uid="{00000000-0005-0000-0000-0000DD500000}"/>
    <cellStyle name="40% - uthevingsfarge 4 2 2 2 3 6" xfId="46484" xr:uid="{00000000-0005-0000-0000-0000DE500000}"/>
    <cellStyle name="40% - uthevingsfarge 4 2 2 2 3_3. Chng in credit spreads" xfId="46485" xr:uid="{00000000-0005-0000-0000-0000DF500000}"/>
    <cellStyle name="40% - uthevingsfarge 4 2 2 2 4" xfId="17053" xr:uid="{00000000-0005-0000-0000-0000E0500000}"/>
    <cellStyle name="40% - uthevingsfarge 4 2 2 2 4 2" xfId="17054" xr:uid="{00000000-0005-0000-0000-0000E1500000}"/>
    <cellStyle name="40% - uthevingsfarge 4 2 2 2 4 2 2" xfId="46486" xr:uid="{00000000-0005-0000-0000-0000E2500000}"/>
    <cellStyle name="40% - uthevingsfarge 4 2 2 2 4 3" xfId="17055" xr:uid="{00000000-0005-0000-0000-0000E3500000}"/>
    <cellStyle name="40% - uthevingsfarge 4 2 2 2 4 4" xfId="46487" xr:uid="{00000000-0005-0000-0000-0000E4500000}"/>
    <cellStyle name="40% - uthevingsfarge 4 2 2 2 4 5" xfId="46488" xr:uid="{00000000-0005-0000-0000-0000E5500000}"/>
    <cellStyle name="40% - uthevingsfarge 4 2 2 2 4 6" xfId="46489" xr:uid="{00000000-0005-0000-0000-0000E6500000}"/>
    <cellStyle name="40% - uthevingsfarge 4 2 2 2 4_3. Chng in credit spreads" xfId="46490" xr:uid="{00000000-0005-0000-0000-0000E7500000}"/>
    <cellStyle name="40% - uthevingsfarge 4 2 2 2 5" xfId="17056" xr:uid="{00000000-0005-0000-0000-0000E8500000}"/>
    <cellStyle name="40% - uthevingsfarge 4 2 2 2 5 2" xfId="17057" xr:uid="{00000000-0005-0000-0000-0000E9500000}"/>
    <cellStyle name="40% - uthevingsfarge 4 2 2 2 5 2 2" xfId="46491" xr:uid="{00000000-0005-0000-0000-0000EA500000}"/>
    <cellStyle name="40% - uthevingsfarge 4 2 2 2 5 3" xfId="17058" xr:uid="{00000000-0005-0000-0000-0000EB500000}"/>
    <cellStyle name="40% - uthevingsfarge 4 2 2 2 5 4" xfId="46492" xr:uid="{00000000-0005-0000-0000-0000EC500000}"/>
    <cellStyle name="40% - uthevingsfarge 4 2 2 2 5 5" xfId="46493" xr:uid="{00000000-0005-0000-0000-0000ED500000}"/>
    <cellStyle name="40% - uthevingsfarge 4 2 2 2 5_3. Chng in credit spreads" xfId="46494" xr:uid="{00000000-0005-0000-0000-0000EE500000}"/>
    <cellStyle name="40% - uthevingsfarge 4 2 2 2 6" xfId="17059" xr:uid="{00000000-0005-0000-0000-0000EF500000}"/>
    <cellStyle name="40% - uthevingsfarge 4 2 2 2 6 2" xfId="46495" xr:uid="{00000000-0005-0000-0000-0000F0500000}"/>
    <cellStyle name="40% - uthevingsfarge 4 2 2 2 7" xfId="17060" xr:uid="{00000000-0005-0000-0000-0000F1500000}"/>
    <cellStyle name="40% - uthevingsfarge 4 2 2 2 8" xfId="46496" xr:uid="{00000000-0005-0000-0000-0000F2500000}"/>
    <cellStyle name="40% - uthevingsfarge 4 2 2 2 9" xfId="46497" xr:uid="{00000000-0005-0000-0000-0000F3500000}"/>
    <cellStyle name="40% - uthevingsfarge 4 2 2 2_3. Chng in credit spreads" xfId="46498" xr:uid="{00000000-0005-0000-0000-0000F4500000}"/>
    <cellStyle name="40% - uthevingsfarge 4 2 2 3" xfId="17061" xr:uid="{00000000-0005-0000-0000-0000F5500000}"/>
    <cellStyle name="40% - uthevingsfarge 4 2 2 3 2" xfId="17062" xr:uid="{00000000-0005-0000-0000-0000F6500000}"/>
    <cellStyle name="40% - uthevingsfarge 4 2 2 3 2 2" xfId="46499" xr:uid="{00000000-0005-0000-0000-0000F7500000}"/>
    <cellStyle name="40% - uthevingsfarge 4 2 2 3 2 2 2" xfId="46500" xr:uid="{00000000-0005-0000-0000-0000F8500000}"/>
    <cellStyle name="40% - uthevingsfarge 4 2 2 3 2 3" xfId="46501" xr:uid="{00000000-0005-0000-0000-0000F9500000}"/>
    <cellStyle name="40% - uthevingsfarge 4 2 2 3 2_3. Chng in credit spreads" xfId="46502" xr:uid="{00000000-0005-0000-0000-0000FA500000}"/>
    <cellStyle name="40% - uthevingsfarge 4 2 2 3 3" xfId="17063" xr:uid="{00000000-0005-0000-0000-0000FB500000}"/>
    <cellStyle name="40% - uthevingsfarge 4 2 2 3 3 2" xfId="46503" xr:uid="{00000000-0005-0000-0000-0000FC500000}"/>
    <cellStyle name="40% - uthevingsfarge 4 2 2 3 4" xfId="46504" xr:uid="{00000000-0005-0000-0000-0000FD500000}"/>
    <cellStyle name="40% - uthevingsfarge 4 2 2 3 5" xfId="46505" xr:uid="{00000000-0005-0000-0000-0000FE500000}"/>
    <cellStyle name="40% - uthevingsfarge 4 2 2 3 6" xfId="46506" xr:uid="{00000000-0005-0000-0000-0000FF500000}"/>
    <cellStyle name="40% - uthevingsfarge 4 2 2 3_3. Chng in credit spreads" xfId="46507" xr:uid="{00000000-0005-0000-0000-000000510000}"/>
    <cellStyle name="40% - uthevingsfarge 4 2 2 4" xfId="17064" xr:uid="{00000000-0005-0000-0000-000001510000}"/>
    <cellStyle name="40% - uthevingsfarge 4 2 2 4 2" xfId="17065" xr:uid="{00000000-0005-0000-0000-000002510000}"/>
    <cellStyle name="40% - uthevingsfarge 4 2 2 4 2 2" xfId="46508" xr:uid="{00000000-0005-0000-0000-000003510000}"/>
    <cellStyle name="40% - uthevingsfarge 4 2 2 4 2 2 2" xfId="46509" xr:uid="{00000000-0005-0000-0000-000004510000}"/>
    <cellStyle name="40% - uthevingsfarge 4 2 2 4 2 3" xfId="46510" xr:uid="{00000000-0005-0000-0000-000005510000}"/>
    <cellStyle name="40% - uthevingsfarge 4 2 2 4 2_3. Chng in credit spreads" xfId="46511" xr:uid="{00000000-0005-0000-0000-000006510000}"/>
    <cellStyle name="40% - uthevingsfarge 4 2 2 4 3" xfId="17066" xr:uid="{00000000-0005-0000-0000-000007510000}"/>
    <cellStyle name="40% - uthevingsfarge 4 2 2 4 3 2" xfId="46512" xr:uid="{00000000-0005-0000-0000-000008510000}"/>
    <cellStyle name="40% - uthevingsfarge 4 2 2 4 4" xfId="46513" xr:uid="{00000000-0005-0000-0000-000009510000}"/>
    <cellStyle name="40% - uthevingsfarge 4 2 2 4 5" xfId="46514" xr:uid="{00000000-0005-0000-0000-00000A510000}"/>
    <cellStyle name="40% - uthevingsfarge 4 2 2 4 6" xfId="46515" xr:uid="{00000000-0005-0000-0000-00000B510000}"/>
    <cellStyle name="40% - uthevingsfarge 4 2 2 4_3. Chng in credit spreads" xfId="46516" xr:uid="{00000000-0005-0000-0000-00000C510000}"/>
    <cellStyle name="40% - uthevingsfarge 4 2 2 5" xfId="17067" xr:uid="{00000000-0005-0000-0000-00000D510000}"/>
    <cellStyle name="40% - uthevingsfarge 4 2 2 5 2" xfId="17068" xr:uid="{00000000-0005-0000-0000-00000E510000}"/>
    <cellStyle name="40% - uthevingsfarge 4 2 2 5 2 2" xfId="46517" xr:uid="{00000000-0005-0000-0000-00000F510000}"/>
    <cellStyle name="40% - uthevingsfarge 4 2 2 5 2 2 2" xfId="46518" xr:uid="{00000000-0005-0000-0000-000010510000}"/>
    <cellStyle name="40% - uthevingsfarge 4 2 2 5 2 3" xfId="46519" xr:uid="{00000000-0005-0000-0000-000011510000}"/>
    <cellStyle name="40% - uthevingsfarge 4 2 2 5 2_3. Chng in credit spreads" xfId="46520" xr:uid="{00000000-0005-0000-0000-000012510000}"/>
    <cellStyle name="40% - uthevingsfarge 4 2 2 5 3" xfId="17069" xr:uid="{00000000-0005-0000-0000-000013510000}"/>
    <cellStyle name="40% - uthevingsfarge 4 2 2 5 3 2" xfId="46521" xr:uid="{00000000-0005-0000-0000-000014510000}"/>
    <cellStyle name="40% - uthevingsfarge 4 2 2 5 4" xfId="46522" xr:uid="{00000000-0005-0000-0000-000015510000}"/>
    <cellStyle name="40% - uthevingsfarge 4 2 2 5 5" xfId="46523" xr:uid="{00000000-0005-0000-0000-000016510000}"/>
    <cellStyle name="40% - uthevingsfarge 4 2 2 5 6" xfId="46524" xr:uid="{00000000-0005-0000-0000-000017510000}"/>
    <cellStyle name="40% - uthevingsfarge 4 2 2 5_3. Chng in credit spreads" xfId="46525" xr:uid="{00000000-0005-0000-0000-000018510000}"/>
    <cellStyle name="40% - uthevingsfarge 4 2 2 6" xfId="17070" xr:uid="{00000000-0005-0000-0000-000019510000}"/>
    <cellStyle name="40% - uthevingsfarge 4 2 2 6 2" xfId="17071" xr:uid="{00000000-0005-0000-0000-00001A510000}"/>
    <cellStyle name="40% - uthevingsfarge 4 2 2 6 2 2" xfId="46526" xr:uid="{00000000-0005-0000-0000-00001B510000}"/>
    <cellStyle name="40% - uthevingsfarge 4 2 2 6 3" xfId="17072" xr:uid="{00000000-0005-0000-0000-00001C510000}"/>
    <cellStyle name="40% - uthevingsfarge 4 2 2 6 4" xfId="46527" xr:uid="{00000000-0005-0000-0000-00001D510000}"/>
    <cellStyle name="40% - uthevingsfarge 4 2 2 6 5" xfId="46528" xr:uid="{00000000-0005-0000-0000-00001E510000}"/>
    <cellStyle name="40% - uthevingsfarge 4 2 2 6 6" xfId="46529" xr:uid="{00000000-0005-0000-0000-00001F510000}"/>
    <cellStyle name="40% - uthevingsfarge 4 2 2 6_3. Chng in credit spreads" xfId="46530" xr:uid="{00000000-0005-0000-0000-000020510000}"/>
    <cellStyle name="40% - uthevingsfarge 4 2 2 7" xfId="17073" xr:uid="{00000000-0005-0000-0000-000021510000}"/>
    <cellStyle name="40% - uthevingsfarge 4 2 2 7 2" xfId="46531" xr:uid="{00000000-0005-0000-0000-000022510000}"/>
    <cellStyle name="40% - uthevingsfarge 4 2 2 8" xfId="39949" xr:uid="{00000000-0005-0000-0000-000023510000}"/>
    <cellStyle name="40% - uthevingsfarge 4 2 2 9" xfId="46532" xr:uid="{00000000-0005-0000-0000-000024510000}"/>
    <cellStyle name="40% - uthevingsfarge 4 2 2_3. Chng in credit spreads" xfId="46533" xr:uid="{00000000-0005-0000-0000-000025510000}"/>
    <cellStyle name="40% - uthevingsfarge 4 2 3" xfId="12467" xr:uid="{00000000-0005-0000-0000-000026510000}"/>
    <cellStyle name="40% - uthevingsfarge 4 2 3 10" xfId="46534" xr:uid="{00000000-0005-0000-0000-000027510000}"/>
    <cellStyle name="40% - uthevingsfarge 4 2 3 2" xfId="17074" xr:uid="{00000000-0005-0000-0000-000028510000}"/>
    <cellStyle name="40% - uthevingsfarge 4 2 3 2 2" xfId="17075" xr:uid="{00000000-0005-0000-0000-000029510000}"/>
    <cellStyle name="40% - uthevingsfarge 4 2 3 2 2 2" xfId="46535" xr:uid="{00000000-0005-0000-0000-00002A510000}"/>
    <cellStyle name="40% - uthevingsfarge 4 2 3 2 2 2 2" xfId="46536" xr:uid="{00000000-0005-0000-0000-00002B510000}"/>
    <cellStyle name="40% - uthevingsfarge 4 2 3 2 2 3" xfId="46537" xr:uid="{00000000-0005-0000-0000-00002C510000}"/>
    <cellStyle name="40% - uthevingsfarge 4 2 3 2 2_3. Chng in credit spreads" xfId="46538" xr:uid="{00000000-0005-0000-0000-00002D510000}"/>
    <cellStyle name="40% - uthevingsfarge 4 2 3 2 3" xfId="17076" xr:uid="{00000000-0005-0000-0000-00002E510000}"/>
    <cellStyle name="40% - uthevingsfarge 4 2 3 2 3 2" xfId="46539" xr:uid="{00000000-0005-0000-0000-00002F510000}"/>
    <cellStyle name="40% - uthevingsfarge 4 2 3 2 3 2 2" xfId="46540" xr:uid="{00000000-0005-0000-0000-000030510000}"/>
    <cellStyle name="40% - uthevingsfarge 4 2 3 2 3 3" xfId="46541" xr:uid="{00000000-0005-0000-0000-000031510000}"/>
    <cellStyle name="40% - uthevingsfarge 4 2 3 2 3_3. Chng in credit spreads" xfId="46542" xr:uid="{00000000-0005-0000-0000-000032510000}"/>
    <cellStyle name="40% - uthevingsfarge 4 2 3 2 4" xfId="46543" xr:uid="{00000000-0005-0000-0000-000033510000}"/>
    <cellStyle name="40% - uthevingsfarge 4 2 3 2 4 2" xfId="46544" xr:uid="{00000000-0005-0000-0000-000034510000}"/>
    <cellStyle name="40% - uthevingsfarge 4 2 3 2 4 2 2" xfId="46545" xr:uid="{00000000-0005-0000-0000-000035510000}"/>
    <cellStyle name="40% - uthevingsfarge 4 2 3 2 4 3" xfId="46546" xr:uid="{00000000-0005-0000-0000-000036510000}"/>
    <cellStyle name="40% - uthevingsfarge 4 2 3 2 4_3. Chng in credit spreads" xfId="46547" xr:uid="{00000000-0005-0000-0000-000037510000}"/>
    <cellStyle name="40% - uthevingsfarge 4 2 3 2 5" xfId="46548" xr:uid="{00000000-0005-0000-0000-000038510000}"/>
    <cellStyle name="40% - uthevingsfarge 4 2 3 2 5 2" xfId="46549" xr:uid="{00000000-0005-0000-0000-000039510000}"/>
    <cellStyle name="40% - uthevingsfarge 4 2 3 2 6" xfId="46550" xr:uid="{00000000-0005-0000-0000-00003A510000}"/>
    <cellStyle name="40% - uthevingsfarge 4 2 3 2_3. Chng in credit spreads" xfId="46551" xr:uid="{00000000-0005-0000-0000-00003B510000}"/>
    <cellStyle name="40% - uthevingsfarge 4 2 3 3" xfId="17077" xr:uid="{00000000-0005-0000-0000-00003C510000}"/>
    <cellStyle name="40% - uthevingsfarge 4 2 3 3 2" xfId="17078" xr:uid="{00000000-0005-0000-0000-00003D510000}"/>
    <cellStyle name="40% - uthevingsfarge 4 2 3 3 2 2" xfId="46552" xr:uid="{00000000-0005-0000-0000-00003E510000}"/>
    <cellStyle name="40% - uthevingsfarge 4 2 3 3 2 2 2" xfId="46553" xr:uid="{00000000-0005-0000-0000-00003F510000}"/>
    <cellStyle name="40% - uthevingsfarge 4 2 3 3 2 3" xfId="46554" xr:uid="{00000000-0005-0000-0000-000040510000}"/>
    <cellStyle name="40% - uthevingsfarge 4 2 3 3 2_3. Chng in credit spreads" xfId="46555" xr:uid="{00000000-0005-0000-0000-000041510000}"/>
    <cellStyle name="40% - uthevingsfarge 4 2 3 3 3" xfId="17079" xr:uid="{00000000-0005-0000-0000-000042510000}"/>
    <cellStyle name="40% - uthevingsfarge 4 2 3 3 3 2" xfId="46556" xr:uid="{00000000-0005-0000-0000-000043510000}"/>
    <cellStyle name="40% - uthevingsfarge 4 2 3 3 4" xfId="46557" xr:uid="{00000000-0005-0000-0000-000044510000}"/>
    <cellStyle name="40% - uthevingsfarge 4 2 3 3 5" xfId="46558" xr:uid="{00000000-0005-0000-0000-000045510000}"/>
    <cellStyle name="40% - uthevingsfarge 4 2 3 3 6" xfId="46559" xr:uid="{00000000-0005-0000-0000-000046510000}"/>
    <cellStyle name="40% - uthevingsfarge 4 2 3 3_3. Chng in credit spreads" xfId="46560" xr:uid="{00000000-0005-0000-0000-000047510000}"/>
    <cellStyle name="40% - uthevingsfarge 4 2 3 4" xfId="17080" xr:uid="{00000000-0005-0000-0000-000048510000}"/>
    <cellStyle name="40% - uthevingsfarge 4 2 3 4 2" xfId="17081" xr:uid="{00000000-0005-0000-0000-000049510000}"/>
    <cellStyle name="40% - uthevingsfarge 4 2 3 4 2 2" xfId="46561" xr:uid="{00000000-0005-0000-0000-00004A510000}"/>
    <cellStyle name="40% - uthevingsfarge 4 2 3 4 3" xfId="17082" xr:uid="{00000000-0005-0000-0000-00004B510000}"/>
    <cellStyle name="40% - uthevingsfarge 4 2 3 4 4" xfId="46562" xr:uid="{00000000-0005-0000-0000-00004C510000}"/>
    <cellStyle name="40% - uthevingsfarge 4 2 3 4 5" xfId="46563" xr:uid="{00000000-0005-0000-0000-00004D510000}"/>
    <cellStyle name="40% - uthevingsfarge 4 2 3 4 6" xfId="46564" xr:uid="{00000000-0005-0000-0000-00004E510000}"/>
    <cellStyle name="40% - uthevingsfarge 4 2 3 4_3. Chng in credit spreads" xfId="46565" xr:uid="{00000000-0005-0000-0000-00004F510000}"/>
    <cellStyle name="40% - uthevingsfarge 4 2 3 5" xfId="17083" xr:uid="{00000000-0005-0000-0000-000050510000}"/>
    <cellStyle name="40% - uthevingsfarge 4 2 3 5 2" xfId="17084" xr:uid="{00000000-0005-0000-0000-000051510000}"/>
    <cellStyle name="40% - uthevingsfarge 4 2 3 5 2 2" xfId="46566" xr:uid="{00000000-0005-0000-0000-000052510000}"/>
    <cellStyle name="40% - uthevingsfarge 4 2 3 5 3" xfId="17085" xr:uid="{00000000-0005-0000-0000-000053510000}"/>
    <cellStyle name="40% - uthevingsfarge 4 2 3 5 4" xfId="46567" xr:uid="{00000000-0005-0000-0000-000054510000}"/>
    <cellStyle name="40% - uthevingsfarge 4 2 3 5 5" xfId="46568" xr:uid="{00000000-0005-0000-0000-000055510000}"/>
    <cellStyle name="40% - uthevingsfarge 4 2 3 5 6" xfId="46569" xr:uid="{00000000-0005-0000-0000-000056510000}"/>
    <cellStyle name="40% - uthevingsfarge 4 2 3 5_3. Chng in credit spreads" xfId="46570" xr:uid="{00000000-0005-0000-0000-000057510000}"/>
    <cellStyle name="40% - uthevingsfarge 4 2 3 6" xfId="17086" xr:uid="{00000000-0005-0000-0000-000058510000}"/>
    <cellStyle name="40% - uthevingsfarge 4 2 3 6 2" xfId="46571" xr:uid="{00000000-0005-0000-0000-000059510000}"/>
    <cellStyle name="40% - uthevingsfarge 4 2 3 6 2 2" xfId="46572" xr:uid="{00000000-0005-0000-0000-00005A510000}"/>
    <cellStyle name="40% - uthevingsfarge 4 2 3 6 3" xfId="46573" xr:uid="{00000000-0005-0000-0000-00005B510000}"/>
    <cellStyle name="40% - uthevingsfarge 4 2 3 6_3. Chng in credit spreads" xfId="46574" xr:uid="{00000000-0005-0000-0000-00005C510000}"/>
    <cellStyle name="40% - uthevingsfarge 4 2 3 7" xfId="17087" xr:uid="{00000000-0005-0000-0000-00005D510000}"/>
    <cellStyle name="40% - uthevingsfarge 4 2 3 7 2" xfId="46575" xr:uid="{00000000-0005-0000-0000-00005E510000}"/>
    <cellStyle name="40% - uthevingsfarge 4 2 3 8" xfId="39950" xr:uid="{00000000-0005-0000-0000-00005F510000}"/>
    <cellStyle name="40% - uthevingsfarge 4 2 3 9" xfId="46576" xr:uid="{00000000-0005-0000-0000-000060510000}"/>
    <cellStyle name="40% - uthevingsfarge 4 2 3_3. Chng in credit spreads" xfId="46577"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8" xr:uid="{00000000-0005-0000-0000-000065510000}"/>
    <cellStyle name="40% - uthevingsfarge 4 2 4 2 3" xfId="46579" xr:uid="{00000000-0005-0000-0000-000066510000}"/>
    <cellStyle name="40% - uthevingsfarge 4 2 4 2_3. Chng in credit spreads" xfId="46580" xr:uid="{00000000-0005-0000-0000-000067510000}"/>
    <cellStyle name="40% - uthevingsfarge 4 2 4 3" xfId="17091" xr:uid="{00000000-0005-0000-0000-000068510000}"/>
    <cellStyle name="40% - uthevingsfarge 4 2 4 3 2" xfId="46581" xr:uid="{00000000-0005-0000-0000-000069510000}"/>
    <cellStyle name="40% - uthevingsfarge 4 2 4 3 2 2" xfId="46582" xr:uid="{00000000-0005-0000-0000-00006A510000}"/>
    <cellStyle name="40% - uthevingsfarge 4 2 4 3 3" xfId="46583" xr:uid="{00000000-0005-0000-0000-00006B510000}"/>
    <cellStyle name="40% - uthevingsfarge 4 2 4 3_3. Chng in credit spreads" xfId="46584" xr:uid="{00000000-0005-0000-0000-00006C510000}"/>
    <cellStyle name="40% - uthevingsfarge 4 2 4 4" xfId="17092" xr:uid="{00000000-0005-0000-0000-00006D510000}"/>
    <cellStyle name="40% - uthevingsfarge 4 2 4 4 2" xfId="46585" xr:uid="{00000000-0005-0000-0000-00006E510000}"/>
    <cellStyle name="40% - uthevingsfarge 4 2 4 4 2 2" xfId="46586" xr:uid="{00000000-0005-0000-0000-00006F510000}"/>
    <cellStyle name="40% - uthevingsfarge 4 2 4 4 3" xfId="46587" xr:uid="{00000000-0005-0000-0000-000070510000}"/>
    <cellStyle name="40% - uthevingsfarge 4 2 4 4_3. Chng in credit spreads" xfId="46588" xr:uid="{00000000-0005-0000-0000-000071510000}"/>
    <cellStyle name="40% - uthevingsfarge 4 2 4 5" xfId="46589" xr:uid="{00000000-0005-0000-0000-000072510000}"/>
    <cellStyle name="40% - uthevingsfarge 4 2 4 5 2" xfId="46590" xr:uid="{00000000-0005-0000-0000-000073510000}"/>
    <cellStyle name="40% - uthevingsfarge 4 2 4 6" xfId="46591" xr:uid="{00000000-0005-0000-0000-000074510000}"/>
    <cellStyle name="40% - uthevingsfarge 4 2 4 7" xfId="46592" xr:uid="{00000000-0005-0000-0000-000075510000}"/>
    <cellStyle name="40% - uthevingsfarge 4 2 4_3. Chng in credit spreads" xfId="46593"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4" xr:uid="{00000000-0005-0000-0000-00007A510000}"/>
    <cellStyle name="40% - uthevingsfarge 4 2 5 2 3" xfId="46595" xr:uid="{00000000-0005-0000-0000-00007B510000}"/>
    <cellStyle name="40% - uthevingsfarge 4 2 5 2_3. Chng in credit spreads" xfId="46596" xr:uid="{00000000-0005-0000-0000-00007C510000}"/>
    <cellStyle name="40% - uthevingsfarge 4 2 5 3" xfId="17096" xr:uid="{00000000-0005-0000-0000-00007D510000}"/>
    <cellStyle name="40% - uthevingsfarge 4 2 5 3 2" xfId="46597" xr:uid="{00000000-0005-0000-0000-00007E510000}"/>
    <cellStyle name="40% - uthevingsfarge 4 2 5 4" xfId="17097" xr:uid="{00000000-0005-0000-0000-00007F510000}"/>
    <cellStyle name="40% - uthevingsfarge 4 2 5 5" xfId="46598" xr:uid="{00000000-0005-0000-0000-000080510000}"/>
    <cellStyle name="40% - uthevingsfarge 4 2 5 6" xfId="46599" xr:uid="{00000000-0005-0000-0000-000081510000}"/>
    <cellStyle name="40% - uthevingsfarge 4 2 5 7" xfId="46600" xr:uid="{00000000-0005-0000-0000-000082510000}"/>
    <cellStyle name="40% - uthevingsfarge 4 2 5_3. Chng in credit spreads" xfId="46601"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2" xr:uid="{00000000-0005-0000-0000-000087510000}"/>
    <cellStyle name="40% - uthevingsfarge 4 2 6 2 3" xfId="46603" xr:uid="{00000000-0005-0000-0000-000088510000}"/>
    <cellStyle name="40% - uthevingsfarge 4 2 6 2_3. Chng in credit spreads" xfId="46604" xr:uid="{00000000-0005-0000-0000-000089510000}"/>
    <cellStyle name="40% - uthevingsfarge 4 2 6 3" xfId="17101" xr:uid="{00000000-0005-0000-0000-00008A510000}"/>
    <cellStyle name="40% - uthevingsfarge 4 2 6 3 2" xfId="46605" xr:uid="{00000000-0005-0000-0000-00008B510000}"/>
    <cellStyle name="40% - uthevingsfarge 4 2 6 4" xfId="17102" xr:uid="{00000000-0005-0000-0000-00008C510000}"/>
    <cellStyle name="40% - uthevingsfarge 4 2 6 5" xfId="46606" xr:uid="{00000000-0005-0000-0000-00008D510000}"/>
    <cellStyle name="40% - uthevingsfarge 4 2 6 6" xfId="46607" xr:uid="{00000000-0005-0000-0000-00008E510000}"/>
    <cellStyle name="40% - uthevingsfarge 4 2 6 7" xfId="46608" xr:uid="{00000000-0005-0000-0000-00008F510000}"/>
    <cellStyle name="40% - uthevingsfarge 4 2 6_3. Chng in credit spreads" xfId="46609"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10"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1" xr:uid="{00000000-0005-0000-0000-000098510000}"/>
    <cellStyle name="40% - uthevingsfarge 4 2 7 6" xfId="46612" xr:uid="{00000000-0005-0000-0000-000099510000}"/>
    <cellStyle name="40% - uthevingsfarge 4 2 7_3. Chng in credit spreads" xfId="46613" xr:uid="{00000000-0005-0000-0000-00009A510000}"/>
    <cellStyle name="40% - uthevingsfarge 4 2 8" xfId="17109" xr:uid="{00000000-0005-0000-0000-00009B510000}"/>
    <cellStyle name="40% - uthevingsfarge 4 2 8 2" xfId="17110" xr:uid="{00000000-0005-0000-0000-00009C510000}"/>
    <cellStyle name="40% - uthevingsfarge 4 2 8 2 2" xfId="46614" xr:uid="{00000000-0005-0000-0000-00009D510000}"/>
    <cellStyle name="40% - uthevingsfarge 4 2 8 3" xfId="17111" xr:uid="{00000000-0005-0000-0000-00009E510000}"/>
    <cellStyle name="40% - uthevingsfarge 4 2 8 4" xfId="46615" xr:uid="{00000000-0005-0000-0000-00009F510000}"/>
    <cellStyle name="40% - uthevingsfarge 4 2 8_3. Chng in credit spreads" xfId="46616"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7" xr:uid="{00000000-0005-0000-0000-0000A9510000}"/>
    <cellStyle name="40% - uthevingsfarge 4 20 2_4 manuell" xfId="55247" xr:uid="{A1E70D61-F5FE-4B3A-B4DD-5109C21A0609}"/>
    <cellStyle name="40% - uthevingsfarge 4 20 3" xfId="4865" xr:uid="{00000000-0005-0000-0000-0000AB510000}"/>
    <cellStyle name="40% - uthevingsfarge 4 20 4" xfId="46618" xr:uid="{00000000-0005-0000-0000-0000AC510000}"/>
    <cellStyle name="40% - uthevingsfarge 4 20_4 manuell" xfId="55248"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19" xr:uid="{00000000-0005-0000-0000-0000B1510000}"/>
    <cellStyle name="40% - uthevingsfarge 4 21 2_4 manuell" xfId="55249" xr:uid="{B5D9B4E5-C2A8-4D9D-8495-AF4077F18C8C}"/>
    <cellStyle name="40% - uthevingsfarge 4 21 3" xfId="4869" xr:uid="{00000000-0005-0000-0000-0000B3510000}"/>
    <cellStyle name="40% - uthevingsfarge 4 21 4" xfId="46620" xr:uid="{00000000-0005-0000-0000-0000B4510000}"/>
    <cellStyle name="40% - uthevingsfarge 4 21_4 manuell" xfId="55250"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1" xr:uid="{00000000-0005-0000-0000-0000B9510000}"/>
    <cellStyle name="40% - uthevingsfarge 4 22 2_4 manuell" xfId="55251" xr:uid="{201D064D-3147-48F1-9B45-A8CB68CDCB50}"/>
    <cellStyle name="40% - uthevingsfarge 4 22 3" xfId="4873" xr:uid="{00000000-0005-0000-0000-0000BB510000}"/>
    <cellStyle name="40% - uthevingsfarge 4 22 4" xfId="46622" xr:uid="{00000000-0005-0000-0000-0000BC510000}"/>
    <cellStyle name="40% - uthevingsfarge 4 22_4 manuell" xfId="55252"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3" xr:uid="{00000000-0005-0000-0000-0000C1510000}"/>
    <cellStyle name="40% - uthevingsfarge 4 23 2_4 manuell" xfId="55253" xr:uid="{061EFB72-8DDC-4A3C-8F1C-65AE28AA2D22}"/>
    <cellStyle name="40% - uthevingsfarge 4 23 3" xfId="4877" xr:uid="{00000000-0005-0000-0000-0000C3510000}"/>
    <cellStyle name="40% - uthevingsfarge 4 23 4" xfId="46624" xr:uid="{00000000-0005-0000-0000-0000C4510000}"/>
    <cellStyle name="40% - uthevingsfarge 4 23_4 manuell" xfId="55254"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5" xr:uid="{00000000-0005-0000-0000-0000C9510000}"/>
    <cellStyle name="40% - uthevingsfarge 4 24 2_4 manuell" xfId="55255" xr:uid="{F8C6E4E8-DE13-4C60-B8BA-C011A4105A05}"/>
    <cellStyle name="40% - uthevingsfarge 4 24 3" xfId="4881" xr:uid="{00000000-0005-0000-0000-0000CB510000}"/>
    <cellStyle name="40% - uthevingsfarge 4 24 4" xfId="46626" xr:uid="{00000000-0005-0000-0000-0000CC510000}"/>
    <cellStyle name="40% - uthevingsfarge 4 24_4 manuell" xfId="55256"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7" xr:uid="{00000000-0005-0000-0000-0000D1510000}"/>
    <cellStyle name="40% - uthevingsfarge 4 25 2_4 manuell" xfId="55257" xr:uid="{6140CDCD-016C-41E8-AF3A-DF02CE2B6639}"/>
    <cellStyle name="40% - uthevingsfarge 4 25 3" xfId="4885" xr:uid="{00000000-0005-0000-0000-0000D3510000}"/>
    <cellStyle name="40% - uthevingsfarge 4 25 4" xfId="46628" xr:uid="{00000000-0005-0000-0000-0000D4510000}"/>
    <cellStyle name="40% - uthevingsfarge 4 25_4 manuell" xfId="55258"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29" xr:uid="{00000000-0005-0000-0000-0000D9510000}"/>
    <cellStyle name="40% - uthevingsfarge 4 26 2_4 manuell" xfId="55259" xr:uid="{8E4DB845-FC86-47C5-B3D8-9C6E5D143EF4}"/>
    <cellStyle name="40% - uthevingsfarge 4 26 3" xfId="4889" xr:uid="{00000000-0005-0000-0000-0000DB510000}"/>
    <cellStyle name="40% - uthevingsfarge 4 26 4" xfId="46630" xr:uid="{00000000-0005-0000-0000-0000DC510000}"/>
    <cellStyle name="40% - uthevingsfarge 4 26_4 manuell" xfId="55260"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1" xr:uid="{00000000-0005-0000-0000-0000E1510000}"/>
    <cellStyle name="40% - uthevingsfarge 4 27 2_4 manuell" xfId="55261" xr:uid="{E1AC78FD-1A5B-42E5-A930-7837A95B30D9}"/>
    <cellStyle name="40% - uthevingsfarge 4 27 3" xfId="4893" xr:uid="{00000000-0005-0000-0000-0000E3510000}"/>
    <cellStyle name="40% - uthevingsfarge 4 27 4" xfId="46632" xr:uid="{00000000-0005-0000-0000-0000E4510000}"/>
    <cellStyle name="40% - uthevingsfarge 4 27_4 manuell" xfId="55262"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3" xr:uid="{00000000-0005-0000-0000-0000E9510000}"/>
    <cellStyle name="40% - uthevingsfarge 4 28 2_4 manuell" xfId="55263" xr:uid="{677877B2-A4F0-482A-B94D-BCD3E43A4E09}"/>
    <cellStyle name="40% - uthevingsfarge 4 28 3" xfId="4897" xr:uid="{00000000-0005-0000-0000-0000EB510000}"/>
    <cellStyle name="40% - uthevingsfarge 4 28 4" xfId="46634" xr:uid="{00000000-0005-0000-0000-0000EC510000}"/>
    <cellStyle name="40% - uthevingsfarge 4 28_4 manuell" xfId="55264"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5" xr:uid="{00000000-0005-0000-0000-0000F1510000}"/>
    <cellStyle name="40% - uthevingsfarge 4 29 2_4 manuell" xfId="55265" xr:uid="{B8A9D66A-0FBC-4466-BC09-23D26D05363B}"/>
    <cellStyle name="40% - uthevingsfarge 4 29 3" xfId="4901" xr:uid="{00000000-0005-0000-0000-0000F3510000}"/>
    <cellStyle name="40% - uthevingsfarge 4 29 4" xfId="46636" xr:uid="{00000000-0005-0000-0000-0000F4510000}"/>
    <cellStyle name="40% - uthevingsfarge 4 29_4 manuell" xfId="55266" xr:uid="{1C539926-A0C7-4176-923F-8E743A68D5E1}"/>
    <cellStyle name="40% - uthevingsfarge 4 3" xfId="4902" xr:uid="{00000000-0005-0000-0000-0000F6510000}"/>
    <cellStyle name="40% - uthevingsfarge 4 3 10" xfId="46637" xr:uid="{00000000-0005-0000-0000-0000F7510000}"/>
    <cellStyle name="40% - uthevingsfarge 4 3 11" xfId="46638" xr:uid="{00000000-0005-0000-0000-0000F8510000}"/>
    <cellStyle name="40% - uthevingsfarge 4 3 2" xfId="4903" xr:uid="{00000000-0005-0000-0000-0000F9510000}"/>
    <cellStyle name="40% - uthevingsfarge 4 3 2 10" xfId="46639" xr:uid="{00000000-0005-0000-0000-0000FA510000}"/>
    <cellStyle name="40% - uthevingsfarge 4 3 2 2" xfId="4904" xr:uid="{00000000-0005-0000-0000-0000FB510000}"/>
    <cellStyle name="40% - uthevingsfarge 4 3 2 2 2" xfId="17116" xr:uid="{00000000-0005-0000-0000-0000FC510000}"/>
    <cellStyle name="40% - uthevingsfarge 4 3 2 2 2 2" xfId="46640" xr:uid="{00000000-0005-0000-0000-0000FD510000}"/>
    <cellStyle name="40% - uthevingsfarge 4 3 2 2 2 2 2" xfId="46641" xr:uid="{00000000-0005-0000-0000-0000FE510000}"/>
    <cellStyle name="40% - uthevingsfarge 4 3 2 2 2 3" xfId="46642" xr:uid="{00000000-0005-0000-0000-0000FF510000}"/>
    <cellStyle name="40% - uthevingsfarge 4 3 2 2 2_3. Chng in credit spreads" xfId="46643" xr:uid="{00000000-0005-0000-0000-000000520000}"/>
    <cellStyle name="40% - uthevingsfarge 4 3 2 2 3" xfId="17117" xr:uid="{00000000-0005-0000-0000-000001520000}"/>
    <cellStyle name="40% - uthevingsfarge 4 3 2 2 3 2" xfId="46644" xr:uid="{00000000-0005-0000-0000-000002520000}"/>
    <cellStyle name="40% - uthevingsfarge 4 3 2 2 3 2 2" xfId="46645" xr:uid="{00000000-0005-0000-0000-000003520000}"/>
    <cellStyle name="40% - uthevingsfarge 4 3 2 2 3 3" xfId="46646" xr:uid="{00000000-0005-0000-0000-000004520000}"/>
    <cellStyle name="40% - uthevingsfarge 4 3 2 2 3_3. Chng in credit spreads" xfId="46647" xr:uid="{00000000-0005-0000-0000-000005520000}"/>
    <cellStyle name="40% - uthevingsfarge 4 3 2 2 4" xfId="46648" xr:uid="{00000000-0005-0000-0000-000006520000}"/>
    <cellStyle name="40% - uthevingsfarge 4 3 2 2 4 2" xfId="46649" xr:uid="{00000000-0005-0000-0000-000007520000}"/>
    <cellStyle name="40% - uthevingsfarge 4 3 2 2 5" xfId="46650" xr:uid="{00000000-0005-0000-0000-000008520000}"/>
    <cellStyle name="40% - uthevingsfarge 4 3 2 2 6" xfId="46651" xr:uid="{00000000-0005-0000-0000-000009520000}"/>
    <cellStyle name="40% - uthevingsfarge 4 3 2 2_3. Chng in credit spreads" xfId="46652" xr:uid="{00000000-0005-0000-0000-00000A520000}"/>
    <cellStyle name="40% - uthevingsfarge 4 3 2 3" xfId="17118" xr:uid="{00000000-0005-0000-0000-00000B520000}"/>
    <cellStyle name="40% - uthevingsfarge 4 3 2 3 2" xfId="17119" xr:uid="{00000000-0005-0000-0000-00000C520000}"/>
    <cellStyle name="40% - uthevingsfarge 4 3 2 3 2 2" xfId="46653" xr:uid="{00000000-0005-0000-0000-00000D520000}"/>
    <cellStyle name="40% - uthevingsfarge 4 3 2 3 3" xfId="17120" xr:uid="{00000000-0005-0000-0000-00000E520000}"/>
    <cellStyle name="40% - uthevingsfarge 4 3 2 3 4" xfId="46654" xr:uid="{00000000-0005-0000-0000-00000F520000}"/>
    <cellStyle name="40% - uthevingsfarge 4 3 2 3 5" xfId="46655" xr:uid="{00000000-0005-0000-0000-000010520000}"/>
    <cellStyle name="40% - uthevingsfarge 4 3 2 3 6" xfId="46656" xr:uid="{00000000-0005-0000-0000-000011520000}"/>
    <cellStyle name="40% - uthevingsfarge 4 3 2 3_3. Chng in credit spreads" xfId="46657" xr:uid="{00000000-0005-0000-0000-000012520000}"/>
    <cellStyle name="40% - uthevingsfarge 4 3 2 4" xfId="17121" xr:uid="{00000000-0005-0000-0000-000013520000}"/>
    <cellStyle name="40% - uthevingsfarge 4 3 2 4 2" xfId="17122" xr:uid="{00000000-0005-0000-0000-000014520000}"/>
    <cellStyle name="40% - uthevingsfarge 4 3 2 4 2 2" xfId="46658" xr:uid="{00000000-0005-0000-0000-000015520000}"/>
    <cellStyle name="40% - uthevingsfarge 4 3 2 4 3" xfId="17123" xr:uid="{00000000-0005-0000-0000-000016520000}"/>
    <cellStyle name="40% - uthevingsfarge 4 3 2 4 4" xfId="46659" xr:uid="{00000000-0005-0000-0000-000017520000}"/>
    <cellStyle name="40% - uthevingsfarge 4 3 2 4 5" xfId="46660" xr:uid="{00000000-0005-0000-0000-000018520000}"/>
    <cellStyle name="40% - uthevingsfarge 4 3 2 4 6" xfId="46661" xr:uid="{00000000-0005-0000-0000-000019520000}"/>
    <cellStyle name="40% - uthevingsfarge 4 3 2 4_3. Chng in credit spreads" xfId="46662"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3" xr:uid="{00000000-0005-0000-0000-00001E520000}"/>
    <cellStyle name="40% - uthevingsfarge 4 3 2 5 5" xfId="46664" xr:uid="{00000000-0005-0000-0000-00001F520000}"/>
    <cellStyle name="40% - uthevingsfarge 4 3 2 5 6" xfId="46665"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6" xr:uid="{00000000-0005-0000-0000-000026520000}"/>
    <cellStyle name="40% - uthevingsfarge 4 3 2 9" xfId="46667" xr:uid="{00000000-0005-0000-0000-000027520000}"/>
    <cellStyle name="40% - uthevingsfarge 4 3 2_3. Chng in credit spreads" xfId="46668" xr:uid="{00000000-0005-0000-0000-000028520000}"/>
    <cellStyle name="40% - uthevingsfarge 4 3 3" xfId="4905" xr:uid="{00000000-0005-0000-0000-000029520000}"/>
    <cellStyle name="40% - uthevingsfarge 4 3 3 2" xfId="17132" xr:uid="{00000000-0005-0000-0000-00002A520000}"/>
    <cellStyle name="40% - uthevingsfarge 4 3 3 2 2" xfId="46669" xr:uid="{00000000-0005-0000-0000-00002B520000}"/>
    <cellStyle name="40% - uthevingsfarge 4 3 3 2 2 2" xfId="46670" xr:uid="{00000000-0005-0000-0000-00002C520000}"/>
    <cellStyle name="40% - uthevingsfarge 4 3 3 2 2 2 2" xfId="46671" xr:uid="{00000000-0005-0000-0000-00002D520000}"/>
    <cellStyle name="40% - uthevingsfarge 4 3 3 2 2 3" xfId="46672" xr:uid="{00000000-0005-0000-0000-00002E520000}"/>
    <cellStyle name="40% - uthevingsfarge 4 3 3 2 2_3. Chng in credit spreads" xfId="46673" xr:uid="{00000000-0005-0000-0000-00002F520000}"/>
    <cellStyle name="40% - uthevingsfarge 4 3 3 2 3" xfId="46674" xr:uid="{00000000-0005-0000-0000-000030520000}"/>
    <cellStyle name="40% - uthevingsfarge 4 3 3 2 3 2" xfId="46675" xr:uid="{00000000-0005-0000-0000-000031520000}"/>
    <cellStyle name="40% - uthevingsfarge 4 3 3 2 3 2 2" xfId="46676" xr:uid="{00000000-0005-0000-0000-000032520000}"/>
    <cellStyle name="40% - uthevingsfarge 4 3 3 2 3 3" xfId="46677" xr:uid="{00000000-0005-0000-0000-000033520000}"/>
    <cellStyle name="40% - uthevingsfarge 4 3 3 2 3_3. Chng in credit spreads" xfId="46678" xr:uid="{00000000-0005-0000-0000-000034520000}"/>
    <cellStyle name="40% - uthevingsfarge 4 3 3 2 4" xfId="46679" xr:uid="{00000000-0005-0000-0000-000035520000}"/>
    <cellStyle name="40% - uthevingsfarge 4 3 3 2 4 2" xfId="46680" xr:uid="{00000000-0005-0000-0000-000036520000}"/>
    <cellStyle name="40% - uthevingsfarge 4 3 3 2 5" xfId="46681" xr:uid="{00000000-0005-0000-0000-000037520000}"/>
    <cellStyle name="40% - uthevingsfarge 4 3 3 2_3. Chng in credit spreads" xfId="46682" xr:uid="{00000000-0005-0000-0000-000038520000}"/>
    <cellStyle name="40% - uthevingsfarge 4 3 3 3" xfId="17133" xr:uid="{00000000-0005-0000-0000-000039520000}"/>
    <cellStyle name="40% - uthevingsfarge 4 3 3 3 2" xfId="46683" xr:uid="{00000000-0005-0000-0000-00003A520000}"/>
    <cellStyle name="40% - uthevingsfarge 4 3 3 3 2 2" xfId="46684" xr:uid="{00000000-0005-0000-0000-00003B520000}"/>
    <cellStyle name="40% - uthevingsfarge 4 3 3 3 3" xfId="46685" xr:uid="{00000000-0005-0000-0000-00003C520000}"/>
    <cellStyle name="40% - uthevingsfarge 4 3 3 3_3. Chng in credit spreads" xfId="46686" xr:uid="{00000000-0005-0000-0000-00003D520000}"/>
    <cellStyle name="40% - uthevingsfarge 4 3 3 4" xfId="46687" xr:uid="{00000000-0005-0000-0000-00003E520000}"/>
    <cellStyle name="40% - uthevingsfarge 4 3 3 4 2" xfId="46688" xr:uid="{00000000-0005-0000-0000-00003F520000}"/>
    <cellStyle name="40% - uthevingsfarge 4 3 3 4 2 2" xfId="46689" xr:uid="{00000000-0005-0000-0000-000040520000}"/>
    <cellStyle name="40% - uthevingsfarge 4 3 3 4 3" xfId="46690" xr:uid="{00000000-0005-0000-0000-000041520000}"/>
    <cellStyle name="40% - uthevingsfarge 4 3 3 4_3. Chng in credit spreads" xfId="46691" xr:uid="{00000000-0005-0000-0000-000042520000}"/>
    <cellStyle name="40% - uthevingsfarge 4 3 3 5" xfId="46692" xr:uid="{00000000-0005-0000-0000-000043520000}"/>
    <cellStyle name="40% - uthevingsfarge 4 3 3 5 2" xfId="46693" xr:uid="{00000000-0005-0000-0000-000044520000}"/>
    <cellStyle name="40% - uthevingsfarge 4 3 3 6" xfId="46694" xr:uid="{00000000-0005-0000-0000-000045520000}"/>
    <cellStyle name="40% - uthevingsfarge 4 3 3_3. Chng in credit spreads" xfId="46695" xr:uid="{00000000-0005-0000-0000-000046520000}"/>
    <cellStyle name="40% - uthevingsfarge 4 3 4" xfId="17134" xr:uid="{00000000-0005-0000-0000-000047520000}"/>
    <cellStyle name="40% - uthevingsfarge 4 3 4 2" xfId="17135" xr:uid="{00000000-0005-0000-0000-000048520000}"/>
    <cellStyle name="40% - uthevingsfarge 4 3 4 2 2" xfId="46696" xr:uid="{00000000-0005-0000-0000-000049520000}"/>
    <cellStyle name="40% - uthevingsfarge 4 3 4 2 2 2" xfId="46697" xr:uid="{00000000-0005-0000-0000-00004A520000}"/>
    <cellStyle name="40% - uthevingsfarge 4 3 4 2 3" xfId="46698" xr:uid="{00000000-0005-0000-0000-00004B520000}"/>
    <cellStyle name="40% - uthevingsfarge 4 3 4 2_3. Chng in credit spreads" xfId="46699" xr:uid="{00000000-0005-0000-0000-00004C520000}"/>
    <cellStyle name="40% - uthevingsfarge 4 3 4 3" xfId="17136" xr:uid="{00000000-0005-0000-0000-00004D520000}"/>
    <cellStyle name="40% - uthevingsfarge 4 3 4 3 2" xfId="46700" xr:uid="{00000000-0005-0000-0000-00004E520000}"/>
    <cellStyle name="40% - uthevingsfarge 4 3 4 3 2 2" xfId="46701" xr:uid="{00000000-0005-0000-0000-00004F520000}"/>
    <cellStyle name="40% - uthevingsfarge 4 3 4 3 3" xfId="46702" xr:uid="{00000000-0005-0000-0000-000050520000}"/>
    <cellStyle name="40% - uthevingsfarge 4 3 4 3_3. Chng in credit spreads" xfId="46703" xr:uid="{00000000-0005-0000-0000-000051520000}"/>
    <cellStyle name="40% - uthevingsfarge 4 3 4 4" xfId="46704" xr:uid="{00000000-0005-0000-0000-000052520000}"/>
    <cellStyle name="40% - uthevingsfarge 4 3 4 4 2" xfId="46705" xr:uid="{00000000-0005-0000-0000-000053520000}"/>
    <cellStyle name="40% - uthevingsfarge 4 3 4 5" xfId="46706" xr:uid="{00000000-0005-0000-0000-000054520000}"/>
    <cellStyle name="40% - uthevingsfarge 4 3 4 6" xfId="46707" xr:uid="{00000000-0005-0000-0000-000055520000}"/>
    <cellStyle name="40% - uthevingsfarge 4 3 4_3. Chng in credit spreads" xfId="46708" xr:uid="{00000000-0005-0000-0000-000056520000}"/>
    <cellStyle name="40% - uthevingsfarge 4 3 5" xfId="17137" xr:uid="{00000000-0005-0000-0000-000057520000}"/>
    <cellStyle name="40% - uthevingsfarge 4 3 5 2" xfId="17138" xr:uid="{00000000-0005-0000-0000-000058520000}"/>
    <cellStyle name="40% - uthevingsfarge 4 3 5 2 2" xfId="46709" xr:uid="{00000000-0005-0000-0000-000059520000}"/>
    <cellStyle name="40% - uthevingsfarge 4 3 5 3" xfId="17139" xr:uid="{00000000-0005-0000-0000-00005A520000}"/>
    <cellStyle name="40% - uthevingsfarge 4 3 5 4" xfId="46710" xr:uid="{00000000-0005-0000-0000-00005B520000}"/>
    <cellStyle name="40% - uthevingsfarge 4 3 5 5" xfId="46711" xr:uid="{00000000-0005-0000-0000-00005C520000}"/>
    <cellStyle name="40% - uthevingsfarge 4 3 5 6" xfId="46712" xr:uid="{00000000-0005-0000-0000-00005D520000}"/>
    <cellStyle name="40% - uthevingsfarge 4 3 5_3. Chng in credit spreads" xfId="46713" xr:uid="{00000000-0005-0000-0000-00005E520000}"/>
    <cellStyle name="40% - uthevingsfarge 4 3 6" xfId="17140" xr:uid="{00000000-0005-0000-0000-00005F520000}"/>
    <cellStyle name="40% - uthevingsfarge 4 3 6 2" xfId="17141" xr:uid="{00000000-0005-0000-0000-000060520000}"/>
    <cellStyle name="40% - uthevingsfarge 4 3 6 2 2" xfId="46714" xr:uid="{00000000-0005-0000-0000-000061520000}"/>
    <cellStyle name="40% - uthevingsfarge 4 3 6 3" xfId="17142" xr:uid="{00000000-0005-0000-0000-000062520000}"/>
    <cellStyle name="40% - uthevingsfarge 4 3 6 4" xfId="46715" xr:uid="{00000000-0005-0000-0000-000063520000}"/>
    <cellStyle name="40% - uthevingsfarge 4 3 6 5" xfId="46716" xr:uid="{00000000-0005-0000-0000-000064520000}"/>
    <cellStyle name="40% - uthevingsfarge 4 3 6 6" xfId="46717" xr:uid="{00000000-0005-0000-0000-000065520000}"/>
    <cellStyle name="40% - uthevingsfarge 4 3 6_3. Chng in credit spreads" xfId="46718" xr:uid="{00000000-0005-0000-0000-000066520000}"/>
    <cellStyle name="40% - uthevingsfarge 4 3 7" xfId="17143" xr:uid="{00000000-0005-0000-0000-000067520000}"/>
    <cellStyle name="40% - uthevingsfarge 4 3 7 2" xfId="17144" xr:uid="{00000000-0005-0000-0000-000068520000}"/>
    <cellStyle name="40% - uthevingsfarge 4 3 7 2 2" xfId="46719" xr:uid="{00000000-0005-0000-0000-000069520000}"/>
    <cellStyle name="40% - uthevingsfarge 4 3 7 3" xfId="46720" xr:uid="{00000000-0005-0000-0000-00006A520000}"/>
    <cellStyle name="40% - uthevingsfarge 4 3 7_3. Chng in credit spreads" xfId="46721" xr:uid="{00000000-0005-0000-0000-00006B520000}"/>
    <cellStyle name="40% - uthevingsfarge 4 3 8" xfId="17145" xr:uid="{00000000-0005-0000-0000-00006C520000}"/>
    <cellStyle name="40% - uthevingsfarge 4 3 9" xfId="39951" xr:uid="{00000000-0005-0000-0000-00006D520000}"/>
    <cellStyle name="40% - uthevingsfarge 4 3_4 manuell" xfId="55267"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2" xr:uid="{00000000-0005-0000-0000-000072520000}"/>
    <cellStyle name="40% - uthevingsfarge 4 30 2_4 manuell" xfId="55268" xr:uid="{74DA8A04-40BA-4BA0-B457-0D9FFE5CF227}"/>
    <cellStyle name="40% - uthevingsfarge 4 30 3" xfId="4909" xr:uid="{00000000-0005-0000-0000-000074520000}"/>
    <cellStyle name="40% - uthevingsfarge 4 30 4" xfId="46723" xr:uid="{00000000-0005-0000-0000-000075520000}"/>
    <cellStyle name="40% - uthevingsfarge 4 30_4 manuell" xfId="55269"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4" xr:uid="{00000000-0005-0000-0000-00007A520000}"/>
    <cellStyle name="40% - uthevingsfarge 4 31 2_4 manuell" xfId="55270" xr:uid="{259DEBE0-931E-45E2-A188-3070B93A2D7C}"/>
    <cellStyle name="40% - uthevingsfarge 4 31 3" xfId="4913" xr:uid="{00000000-0005-0000-0000-00007C520000}"/>
    <cellStyle name="40% - uthevingsfarge 4 31 4" xfId="46725" xr:uid="{00000000-0005-0000-0000-00007D520000}"/>
    <cellStyle name="40% - uthevingsfarge 4 31_4 manuell" xfId="55271"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6" xr:uid="{00000000-0005-0000-0000-000082520000}"/>
    <cellStyle name="40% - uthevingsfarge 4 32 2_4 manuell" xfId="55272" xr:uid="{F39188C1-39C7-4A46-8D33-1E7E29092BBA}"/>
    <cellStyle name="40% - uthevingsfarge 4 32 3" xfId="4917" xr:uid="{00000000-0005-0000-0000-000084520000}"/>
    <cellStyle name="40% - uthevingsfarge 4 32 4" xfId="46727" xr:uid="{00000000-0005-0000-0000-000085520000}"/>
    <cellStyle name="40% - uthevingsfarge 4 32_4 manuell" xfId="55273"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8" xr:uid="{00000000-0005-0000-0000-00008A520000}"/>
    <cellStyle name="40% - uthevingsfarge 4 33 2_4 manuell" xfId="55274" xr:uid="{51F21D7A-7515-4CD6-8A12-51CC511475A4}"/>
    <cellStyle name="40% - uthevingsfarge 4 33 3" xfId="4921" xr:uid="{00000000-0005-0000-0000-00008C520000}"/>
    <cellStyle name="40% - uthevingsfarge 4 33 4" xfId="46729" xr:uid="{00000000-0005-0000-0000-00008D520000}"/>
    <cellStyle name="40% - uthevingsfarge 4 33_4 manuell" xfId="55275"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30" xr:uid="{00000000-0005-0000-0000-000092520000}"/>
    <cellStyle name="40% - uthevingsfarge 4 34 2_4 manuell" xfId="55276" xr:uid="{98FBBCD7-CEEE-47B2-AED6-4988005E71AC}"/>
    <cellStyle name="40% - uthevingsfarge 4 34 3" xfId="4925" xr:uid="{00000000-0005-0000-0000-000094520000}"/>
    <cellStyle name="40% - uthevingsfarge 4 34 4" xfId="46731" xr:uid="{00000000-0005-0000-0000-000095520000}"/>
    <cellStyle name="40% - uthevingsfarge 4 34_4 manuell" xfId="55277"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2" xr:uid="{00000000-0005-0000-0000-00009A520000}"/>
    <cellStyle name="40% - uthevingsfarge 4 35 2_4 manuell" xfId="55278" xr:uid="{8CE89B20-8945-4BC8-9D8A-34C10460E26C}"/>
    <cellStyle name="40% - uthevingsfarge 4 35 3" xfId="4929" xr:uid="{00000000-0005-0000-0000-00009C520000}"/>
    <cellStyle name="40% - uthevingsfarge 4 35 4" xfId="46733" xr:uid="{00000000-0005-0000-0000-00009D520000}"/>
    <cellStyle name="40% - uthevingsfarge 4 35_4 manuell" xfId="55279"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4" xr:uid="{00000000-0005-0000-0000-0000A2520000}"/>
    <cellStyle name="40% - uthevingsfarge 4 36 2_4 manuell" xfId="55280" xr:uid="{7CA7F0CB-5407-4458-A5F3-991561D71307}"/>
    <cellStyle name="40% - uthevingsfarge 4 36 3" xfId="4933" xr:uid="{00000000-0005-0000-0000-0000A4520000}"/>
    <cellStyle name="40% - uthevingsfarge 4 36 4" xfId="46735" xr:uid="{00000000-0005-0000-0000-0000A5520000}"/>
    <cellStyle name="40% - uthevingsfarge 4 36_4 manuell" xfId="55281"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6" xr:uid="{00000000-0005-0000-0000-0000AA520000}"/>
    <cellStyle name="40% - uthevingsfarge 4 37 2_4 manuell" xfId="55282" xr:uid="{FF3770B2-1227-4B84-8933-6105337B5464}"/>
    <cellStyle name="40% - uthevingsfarge 4 37 3" xfId="4937" xr:uid="{00000000-0005-0000-0000-0000AC520000}"/>
    <cellStyle name="40% - uthevingsfarge 4 37 4" xfId="46737" xr:uid="{00000000-0005-0000-0000-0000AD520000}"/>
    <cellStyle name="40% - uthevingsfarge 4 37_4 manuell" xfId="55283"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8" xr:uid="{00000000-0005-0000-0000-0000B2520000}"/>
    <cellStyle name="40% - uthevingsfarge 4 38 2_4 manuell" xfId="55284" xr:uid="{F200C4A2-F04B-4537-AC54-3FF114966C3D}"/>
    <cellStyle name="40% - uthevingsfarge 4 38 3" xfId="4941" xr:uid="{00000000-0005-0000-0000-0000B4520000}"/>
    <cellStyle name="40% - uthevingsfarge 4 38 4" xfId="46739" xr:uid="{00000000-0005-0000-0000-0000B5520000}"/>
    <cellStyle name="40% - uthevingsfarge 4 38_4 manuell" xfId="55285"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40" xr:uid="{00000000-0005-0000-0000-0000BA520000}"/>
    <cellStyle name="40% - uthevingsfarge 4 39 2_4 manuell" xfId="55286" xr:uid="{52568E04-D076-4DDF-861E-41258FD3A003}"/>
    <cellStyle name="40% - uthevingsfarge 4 39 3" xfId="4945" xr:uid="{00000000-0005-0000-0000-0000BC520000}"/>
    <cellStyle name="40% - uthevingsfarge 4 39 4" xfId="46741" xr:uid="{00000000-0005-0000-0000-0000BD520000}"/>
    <cellStyle name="40% - uthevingsfarge 4 39_4 manuell" xfId="55287" xr:uid="{199866FC-F3FA-4184-9421-194BF612A12D}"/>
    <cellStyle name="40% - uthevingsfarge 4 4" xfId="4946" xr:uid="{00000000-0005-0000-0000-0000BF520000}"/>
    <cellStyle name="40% - uthevingsfarge 4 4 10" xfId="46742"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3" xr:uid="{00000000-0005-0000-0000-0000C4520000}"/>
    <cellStyle name="40% - uthevingsfarge 4 4 2 2 3" xfId="46744" xr:uid="{00000000-0005-0000-0000-0000C5520000}"/>
    <cellStyle name="40% - uthevingsfarge 4 4 2 2_3. Chng in credit spreads" xfId="46745" xr:uid="{00000000-0005-0000-0000-0000C6520000}"/>
    <cellStyle name="40% - uthevingsfarge 4 4 2 3" xfId="17147" xr:uid="{00000000-0005-0000-0000-0000C7520000}"/>
    <cellStyle name="40% - uthevingsfarge 4 4 2 3 2" xfId="46746" xr:uid="{00000000-0005-0000-0000-0000C8520000}"/>
    <cellStyle name="40% - uthevingsfarge 4 4 2 3 2 2" xfId="46747" xr:uid="{00000000-0005-0000-0000-0000C9520000}"/>
    <cellStyle name="40% - uthevingsfarge 4 4 2 3 3" xfId="46748" xr:uid="{00000000-0005-0000-0000-0000CA520000}"/>
    <cellStyle name="40% - uthevingsfarge 4 4 2 3_3. Chng in credit spreads" xfId="46749" xr:uid="{00000000-0005-0000-0000-0000CB520000}"/>
    <cellStyle name="40% - uthevingsfarge 4 4 2 4" xfId="46750" xr:uid="{00000000-0005-0000-0000-0000CC520000}"/>
    <cellStyle name="40% - uthevingsfarge 4 4 2 4 2" xfId="46751" xr:uid="{00000000-0005-0000-0000-0000CD520000}"/>
    <cellStyle name="40% - uthevingsfarge 4 4 2 5" xfId="46752" xr:uid="{00000000-0005-0000-0000-0000CE520000}"/>
    <cellStyle name="40% - uthevingsfarge 4 4 2 6" xfId="46753" xr:uid="{00000000-0005-0000-0000-0000CF520000}"/>
    <cellStyle name="40% - uthevingsfarge 4 4 2 7" xfId="46754" xr:uid="{00000000-0005-0000-0000-0000D0520000}"/>
    <cellStyle name="40% - uthevingsfarge 4 4 2 8" xfId="46755" xr:uid="{00000000-0005-0000-0000-0000D1520000}"/>
    <cellStyle name="40% - uthevingsfarge 4 4 2_3. Chng in credit spreads" xfId="46756" xr:uid="{00000000-0005-0000-0000-0000D2520000}"/>
    <cellStyle name="40% - uthevingsfarge 4 4 3" xfId="4949" xr:uid="{00000000-0005-0000-0000-0000D3520000}"/>
    <cellStyle name="40% - uthevingsfarge 4 4 3 2" xfId="17148" xr:uid="{00000000-0005-0000-0000-0000D4520000}"/>
    <cellStyle name="40% - uthevingsfarge 4 4 3 2 2" xfId="46757" xr:uid="{00000000-0005-0000-0000-0000D5520000}"/>
    <cellStyle name="40% - uthevingsfarge 4 4 3 3" xfId="17149" xr:uid="{00000000-0005-0000-0000-0000D6520000}"/>
    <cellStyle name="40% - uthevingsfarge 4 4 3 4" xfId="46758" xr:uid="{00000000-0005-0000-0000-0000D7520000}"/>
    <cellStyle name="40% - uthevingsfarge 4 4 3 5" xfId="46759" xr:uid="{00000000-0005-0000-0000-0000D8520000}"/>
    <cellStyle name="40% - uthevingsfarge 4 4 3 6" xfId="46760" xr:uid="{00000000-0005-0000-0000-0000D9520000}"/>
    <cellStyle name="40% - uthevingsfarge 4 4 3_3. Chng in credit spreads" xfId="46761" xr:uid="{00000000-0005-0000-0000-0000DA520000}"/>
    <cellStyle name="40% - uthevingsfarge 4 4 4" xfId="17150" xr:uid="{00000000-0005-0000-0000-0000DB520000}"/>
    <cellStyle name="40% - uthevingsfarge 4 4 4 2" xfId="17151" xr:uid="{00000000-0005-0000-0000-0000DC520000}"/>
    <cellStyle name="40% - uthevingsfarge 4 4 4 2 2" xfId="46762" xr:uid="{00000000-0005-0000-0000-0000DD520000}"/>
    <cellStyle name="40% - uthevingsfarge 4 4 4 3" xfId="17152" xr:uid="{00000000-0005-0000-0000-0000DE520000}"/>
    <cellStyle name="40% - uthevingsfarge 4 4 4 4" xfId="46763" xr:uid="{00000000-0005-0000-0000-0000DF520000}"/>
    <cellStyle name="40% - uthevingsfarge 4 4 4 5" xfId="46764" xr:uid="{00000000-0005-0000-0000-0000E0520000}"/>
    <cellStyle name="40% - uthevingsfarge 4 4 4 6" xfId="46765" xr:uid="{00000000-0005-0000-0000-0000E1520000}"/>
    <cellStyle name="40% - uthevingsfarge 4 4 4_3. Chng in credit spreads" xfId="46766"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7" xr:uid="{00000000-0005-0000-0000-0000E6520000}"/>
    <cellStyle name="40% - uthevingsfarge 4 4 5 5" xfId="46768" xr:uid="{00000000-0005-0000-0000-0000E7520000}"/>
    <cellStyle name="40% - uthevingsfarge 4 4 5 6" xfId="46769"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2" xr:uid="{00000000-0005-0000-0000-0000EE520000}"/>
    <cellStyle name="40% - uthevingsfarge 4 4 9" xfId="46770" xr:uid="{00000000-0005-0000-0000-0000EF520000}"/>
    <cellStyle name="40% - uthevingsfarge 4 4_3. Chng in credit spreads" xfId="46771"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2" xr:uid="{00000000-0005-0000-0000-0000F4520000}"/>
    <cellStyle name="40% - uthevingsfarge 4 40 2_4 manuell" xfId="55288" xr:uid="{EF2DD68C-15CD-4810-B6A7-1C195E4A11D0}"/>
    <cellStyle name="40% - uthevingsfarge 4 40 3" xfId="4953" xr:uid="{00000000-0005-0000-0000-0000F6520000}"/>
    <cellStyle name="40% - uthevingsfarge 4 40 4" xfId="46773" xr:uid="{00000000-0005-0000-0000-0000F7520000}"/>
    <cellStyle name="40% - uthevingsfarge 4 40_4 manuell" xfId="55289"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4" xr:uid="{00000000-0005-0000-0000-0000FC520000}"/>
    <cellStyle name="40% - uthevingsfarge 4 41 2_4 manuell" xfId="55290" xr:uid="{7A72C152-8E9B-4B5E-892A-5766EE3CE939}"/>
    <cellStyle name="40% - uthevingsfarge 4 41 3" xfId="4957" xr:uid="{00000000-0005-0000-0000-0000FE520000}"/>
    <cellStyle name="40% - uthevingsfarge 4 41 4" xfId="46775" xr:uid="{00000000-0005-0000-0000-0000FF520000}"/>
    <cellStyle name="40% - uthevingsfarge 4 41_4 manuell" xfId="55291"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6" xr:uid="{00000000-0005-0000-0000-000004530000}"/>
    <cellStyle name="40% - uthevingsfarge 4 42 2_4 manuell" xfId="55292" xr:uid="{E16A22CA-1FF7-4071-A4E0-B15A044BD048}"/>
    <cellStyle name="40% - uthevingsfarge 4 42 3" xfId="4961" xr:uid="{00000000-0005-0000-0000-000006530000}"/>
    <cellStyle name="40% - uthevingsfarge 4 42 4" xfId="46777" xr:uid="{00000000-0005-0000-0000-000007530000}"/>
    <cellStyle name="40% - uthevingsfarge 4 42_4 manuell" xfId="55293"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8" xr:uid="{00000000-0005-0000-0000-00000C530000}"/>
    <cellStyle name="40% - uthevingsfarge 4 43 2_4 manuell" xfId="55294" xr:uid="{D6DDC7BA-4460-4AD6-80C5-42BBDC8F0800}"/>
    <cellStyle name="40% - uthevingsfarge 4 43 3" xfId="4965" xr:uid="{00000000-0005-0000-0000-00000E530000}"/>
    <cellStyle name="40% - uthevingsfarge 4 43 4" xfId="46779" xr:uid="{00000000-0005-0000-0000-00000F530000}"/>
    <cellStyle name="40% - uthevingsfarge 4 43_4 manuell" xfId="55295"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80" xr:uid="{00000000-0005-0000-0000-000014530000}"/>
    <cellStyle name="40% - uthevingsfarge 4 44 2_4 manuell" xfId="55296" xr:uid="{BF02DCA2-D891-4B28-92F0-85EF58573AF7}"/>
    <cellStyle name="40% - uthevingsfarge 4 44 3" xfId="4969" xr:uid="{00000000-0005-0000-0000-000016530000}"/>
    <cellStyle name="40% - uthevingsfarge 4 44 4" xfId="46781" xr:uid="{00000000-0005-0000-0000-000017530000}"/>
    <cellStyle name="40% - uthevingsfarge 4 44_4 manuell" xfId="55297"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2" xr:uid="{00000000-0005-0000-0000-00001C530000}"/>
    <cellStyle name="40% - uthevingsfarge 4 45 2_4 manuell" xfId="55298" xr:uid="{B8BC3253-B715-4863-8B65-4581A981F261}"/>
    <cellStyle name="40% - uthevingsfarge 4 45 3" xfId="4973" xr:uid="{00000000-0005-0000-0000-00001E530000}"/>
    <cellStyle name="40% - uthevingsfarge 4 45 4" xfId="46783" xr:uid="{00000000-0005-0000-0000-00001F530000}"/>
    <cellStyle name="40% - uthevingsfarge 4 45_4 manuell" xfId="55299"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4" xr:uid="{00000000-0005-0000-0000-000024530000}"/>
    <cellStyle name="40% - uthevingsfarge 4 46 2_4 manuell" xfId="55300" xr:uid="{FE696EBB-B0BD-48A1-ACFF-6746D72768E3}"/>
    <cellStyle name="40% - uthevingsfarge 4 46 3" xfId="4977" xr:uid="{00000000-0005-0000-0000-000026530000}"/>
    <cellStyle name="40% - uthevingsfarge 4 46 4" xfId="46785" xr:uid="{00000000-0005-0000-0000-000027530000}"/>
    <cellStyle name="40% - uthevingsfarge 4 46_4 manuell" xfId="55301"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6" xr:uid="{00000000-0005-0000-0000-00002C530000}"/>
    <cellStyle name="40% - uthevingsfarge 4 47 2_4 manuell" xfId="55302" xr:uid="{B7F7E390-2C84-49F4-9BA4-002CB8E17A5E}"/>
    <cellStyle name="40% - uthevingsfarge 4 47 3" xfId="4981" xr:uid="{00000000-0005-0000-0000-00002E530000}"/>
    <cellStyle name="40% - uthevingsfarge 4 47 4" xfId="46787" xr:uid="{00000000-0005-0000-0000-00002F530000}"/>
    <cellStyle name="40% - uthevingsfarge 4 47_4 manuell" xfId="55303"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8" xr:uid="{00000000-0005-0000-0000-000034530000}"/>
    <cellStyle name="40% - uthevingsfarge 4 48 2_4 manuell" xfId="55304" xr:uid="{BF53E383-9F35-4B66-BEB2-F59BFE707A30}"/>
    <cellStyle name="40% - uthevingsfarge 4 48 3" xfId="4985" xr:uid="{00000000-0005-0000-0000-000036530000}"/>
    <cellStyle name="40% - uthevingsfarge 4 48 4" xfId="46789" xr:uid="{00000000-0005-0000-0000-000037530000}"/>
    <cellStyle name="40% - uthevingsfarge 4 48_4 manuell" xfId="55305"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90" xr:uid="{00000000-0005-0000-0000-00003C530000}"/>
    <cellStyle name="40% - uthevingsfarge 4 49 2_4 manuell" xfId="55306" xr:uid="{5BE078EF-CDB8-4B4A-8B6A-4D294DBA64C8}"/>
    <cellStyle name="40% - uthevingsfarge 4 49 3" xfId="4989" xr:uid="{00000000-0005-0000-0000-00003E530000}"/>
    <cellStyle name="40% - uthevingsfarge 4 49 4" xfId="46791" xr:uid="{00000000-0005-0000-0000-00003F530000}"/>
    <cellStyle name="40% - uthevingsfarge 4 49_4 manuell" xfId="55307"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2" xr:uid="{00000000-0005-0000-0000-000044530000}"/>
    <cellStyle name="40% - uthevingsfarge 4 5 2 2 2 2" xfId="46793" xr:uid="{00000000-0005-0000-0000-000045530000}"/>
    <cellStyle name="40% - uthevingsfarge 4 5 2 2 3" xfId="46794" xr:uid="{00000000-0005-0000-0000-000046530000}"/>
    <cellStyle name="40% - uthevingsfarge 4 5 2 2_3. Chng in credit spreads" xfId="46795" xr:uid="{00000000-0005-0000-0000-000047530000}"/>
    <cellStyle name="40% - uthevingsfarge 4 5 2 3" xfId="46796" xr:uid="{00000000-0005-0000-0000-000048530000}"/>
    <cellStyle name="40% - uthevingsfarge 4 5 2 3 2" xfId="46797" xr:uid="{00000000-0005-0000-0000-000049530000}"/>
    <cellStyle name="40% - uthevingsfarge 4 5 2 3 2 2" xfId="46798" xr:uid="{00000000-0005-0000-0000-00004A530000}"/>
    <cellStyle name="40% - uthevingsfarge 4 5 2 3 3" xfId="46799" xr:uid="{00000000-0005-0000-0000-00004B530000}"/>
    <cellStyle name="40% - uthevingsfarge 4 5 2 3_3. Chng in credit spreads" xfId="46800" xr:uid="{00000000-0005-0000-0000-00004C530000}"/>
    <cellStyle name="40% - uthevingsfarge 4 5 2 4" xfId="46801" xr:uid="{00000000-0005-0000-0000-00004D530000}"/>
    <cellStyle name="40% - uthevingsfarge 4 5 2 4 2" xfId="46802" xr:uid="{00000000-0005-0000-0000-00004E530000}"/>
    <cellStyle name="40% - uthevingsfarge 4 5 2 5" xfId="46803" xr:uid="{00000000-0005-0000-0000-00004F530000}"/>
    <cellStyle name="40% - uthevingsfarge 4 5 2_3. Chng in credit spreads" xfId="46804" xr:uid="{00000000-0005-0000-0000-000050530000}"/>
    <cellStyle name="40% - uthevingsfarge 4 5 3" xfId="4993" xr:uid="{00000000-0005-0000-0000-000051530000}"/>
    <cellStyle name="40% - uthevingsfarge 4 5 3 2" xfId="17161" xr:uid="{00000000-0005-0000-0000-000052530000}"/>
    <cellStyle name="40% - uthevingsfarge 4 5 3 2 2" xfId="46805" xr:uid="{00000000-0005-0000-0000-000053530000}"/>
    <cellStyle name="40% - uthevingsfarge 4 5 3 3" xfId="46806" xr:uid="{00000000-0005-0000-0000-000054530000}"/>
    <cellStyle name="40% - uthevingsfarge 4 5 3_3. Chng in credit spreads" xfId="46807" xr:uid="{00000000-0005-0000-0000-000055530000}"/>
    <cellStyle name="40% - uthevingsfarge 4 5 4" xfId="17162" xr:uid="{00000000-0005-0000-0000-000056530000}"/>
    <cellStyle name="40% - uthevingsfarge 4 5 4 2" xfId="46808" xr:uid="{00000000-0005-0000-0000-000057530000}"/>
    <cellStyle name="40% - uthevingsfarge 4 5 4 2 2" xfId="46809" xr:uid="{00000000-0005-0000-0000-000058530000}"/>
    <cellStyle name="40% - uthevingsfarge 4 5 4 3" xfId="46810" xr:uid="{00000000-0005-0000-0000-000059530000}"/>
    <cellStyle name="40% - uthevingsfarge 4 5 4_3. Chng in credit spreads" xfId="46811" xr:uid="{00000000-0005-0000-0000-00005A530000}"/>
    <cellStyle name="40% - uthevingsfarge 4 5 5" xfId="17163" xr:uid="{00000000-0005-0000-0000-00005B530000}"/>
    <cellStyle name="40% - uthevingsfarge 4 5 5 2" xfId="46812" xr:uid="{00000000-0005-0000-0000-00005C530000}"/>
    <cellStyle name="40% - uthevingsfarge 4 5 6" xfId="39953" xr:uid="{00000000-0005-0000-0000-00005D530000}"/>
    <cellStyle name="40% - uthevingsfarge 4 5 7" xfId="46813" xr:uid="{00000000-0005-0000-0000-00005E530000}"/>
    <cellStyle name="40% - uthevingsfarge 4 5 8" xfId="46814" xr:uid="{00000000-0005-0000-0000-00005F530000}"/>
    <cellStyle name="40% - uthevingsfarge 4 5 9" xfId="46815" xr:uid="{00000000-0005-0000-0000-000060530000}"/>
    <cellStyle name="40% - uthevingsfarge 4 5_3. Chng in credit spreads" xfId="46816"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7" xr:uid="{00000000-0005-0000-0000-000065530000}"/>
    <cellStyle name="40% - uthevingsfarge 4 50 2_4 manuell" xfId="55308" xr:uid="{D2DF1D60-81B6-49AF-BA08-E84A141293D7}"/>
    <cellStyle name="40% - uthevingsfarge 4 50 3" xfId="4997" xr:uid="{00000000-0005-0000-0000-000067530000}"/>
    <cellStyle name="40% - uthevingsfarge 4 50 4" xfId="46818" xr:uid="{00000000-0005-0000-0000-000068530000}"/>
    <cellStyle name="40% - uthevingsfarge 4 50_4 manuell" xfId="55309"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19" xr:uid="{00000000-0005-0000-0000-00006D530000}"/>
    <cellStyle name="40% - uthevingsfarge 4 51 2_4 manuell" xfId="55310" xr:uid="{40ADF08F-CA5E-42F5-A1AA-B503D89E0333}"/>
    <cellStyle name="40% - uthevingsfarge 4 51 3" xfId="5001" xr:uid="{00000000-0005-0000-0000-00006F530000}"/>
    <cellStyle name="40% - uthevingsfarge 4 51 4" xfId="46820" xr:uid="{00000000-0005-0000-0000-000070530000}"/>
    <cellStyle name="40% - uthevingsfarge 4 51_4 manuell" xfId="55311"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1" xr:uid="{00000000-0005-0000-0000-000075530000}"/>
    <cellStyle name="40% - uthevingsfarge 4 52 2_4 manuell" xfId="55312" xr:uid="{B537AED7-C16B-40B4-A126-895916D0438C}"/>
    <cellStyle name="40% - uthevingsfarge 4 52 3" xfId="5005" xr:uid="{00000000-0005-0000-0000-000077530000}"/>
    <cellStyle name="40% - uthevingsfarge 4 52 4" xfId="46822" xr:uid="{00000000-0005-0000-0000-000078530000}"/>
    <cellStyle name="40% - uthevingsfarge 4 52_4 manuell" xfId="55313"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3" xr:uid="{00000000-0005-0000-0000-00007D530000}"/>
    <cellStyle name="40% - uthevingsfarge 4 53 2_4 manuell" xfId="55314" xr:uid="{AE9967E7-B3D7-4780-A9CC-4F42BC4EADC7}"/>
    <cellStyle name="40% - uthevingsfarge 4 53 3" xfId="5009" xr:uid="{00000000-0005-0000-0000-00007F530000}"/>
    <cellStyle name="40% - uthevingsfarge 4 53 4" xfId="46824" xr:uid="{00000000-0005-0000-0000-000080530000}"/>
    <cellStyle name="40% - uthevingsfarge 4 53_4 manuell" xfId="55315"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5" xr:uid="{00000000-0005-0000-0000-000085530000}"/>
    <cellStyle name="40% - uthevingsfarge 4 54 2_4 manuell" xfId="55316" xr:uid="{4211B73D-1267-41E7-B129-9E2CBEE48C96}"/>
    <cellStyle name="40% - uthevingsfarge 4 54 3" xfId="5013" xr:uid="{00000000-0005-0000-0000-000087530000}"/>
    <cellStyle name="40% - uthevingsfarge 4 54 4" xfId="46826" xr:uid="{00000000-0005-0000-0000-000088530000}"/>
    <cellStyle name="40% - uthevingsfarge 4 54_4 manuell" xfId="55317"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7" xr:uid="{00000000-0005-0000-0000-00008D530000}"/>
    <cellStyle name="40% - uthevingsfarge 4 55 2_4 manuell" xfId="55318" xr:uid="{94B05532-06E6-4EDC-A261-48AA6EA63089}"/>
    <cellStyle name="40% - uthevingsfarge 4 55 3" xfId="5017" xr:uid="{00000000-0005-0000-0000-00008F530000}"/>
    <cellStyle name="40% - uthevingsfarge 4 55 4" xfId="46828" xr:uid="{00000000-0005-0000-0000-000090530000}"/>
    <cellStyle name="40% - uthevingsfarge 4 55_4 manuell" xfId="55319"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29" xr:uid="{00000000-0005-0000-0000-000095530000}"/>
    <cellStyle name="40% - uthevingsfarge 4 56 2_4 manuell" xfId="55320" xr:uid="{5E1F6C6E-8C53-4110-AA12-B61CF3D4BB08}"/>
    <cellStyle name="40% - uthevingsfarge 4 56 3" xfId="5021" xr:uid="{00000000-0005-0000-0000-000097530000}"/>
    <cellStyle name="40% - uthevingsfarge 4 56 4" xfId="46830" xr:uid="{00000000-0005-0000-0000-000098530000}"/>
    <cellStyle name="40% - uthevingsfarge 4 56_4 manuell" xfId="55321"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1" xr:uid="{00000000-0005-0000-0000-00009D530000}"/>
    <cellStyle name="40% - uthevingsfarge 4 57 2_4 manuell" xfId="55322" xr:uid="{CEF1033B-16E7-436C-9D36-92E249CED469}"/>
    <cellStyle name="40% - uthevingsfarge 4 57 3" xfId="5025" xr:uid="{00000000-0005-0000-0000-00009F530000}"/>
    <cellStyle name="40% - uthevingsfarge 4 57 4" xfId="46832" xr:uid="{00000000-0005-0000-0000-0000A0530000}"/>
    <cellStyle name="40% - uthevingsfarge 4 57_4 manuell" xfId="55323"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3" xr:uid="{00000000-0005-0000-0000-0000A5530000}"/>
    <cellStyle name="40% - uthevingsfarge 4 58 2_4 manuell" xfId="55324" xr:uid="{72ED1E70-68CB-4B0E-B749-C498E75BBDFD}"/>
    <cellStyle name="40% - uthevingsfarge 4 58 3" xfId="5029" xr:uid="{00000000-0005-0000-0000-0000A7530000}"/>
    <cellStyle name="40% - uthevingsfarge 4 58 4" xfId="46834" xr:uid="{00000000-0005-0000-0000-0000A8530000}"/>
    <cellStyle name="40% - uthevingsfarge 4 58_4 manuell" xfId="55325"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5" xr:uid="{00000000-0005-0000-0000-0000AD530000}"/>
    <cellStyle name="40% - uthevingsfarge 4 59 2_4 manuell" xfId="55326" xr:uid="{A01838A0-A80F-4F78-B25B-D9F439DED23B}"/>
    <cellStyle name="40% - uthevingsfarge 4 59 3" xfId="5033" xr:uid="{00000000-0005-0000-0000-0000AF530000}"/>
    <cellStyle name="40% - uthevingsfarge 4 59 4" xfId="46836" xr:uid="{00000000-0005-0000-0000-0000B0530000}"/>
    <cellStyle name="40% - uthevingsfarge 4 59_4 manuell" xfId="55327"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7" xr:uid="{00000000-0005-0000-0000-0000B5530000}"/>
    <cellStyle name="40% - uthevingsfarge 4 6 2 2_CC1" xfId="55328" xr:uid="{5035B5AC-17EF-48B9-A93F-4BD33E37ED0B}"/>
    <cellStyle name="40% - uthevingsfarge 4 6 2 3" xfId="46838" xr:uid="{00000000-0005-0000-0000-0000B6530000}"/>
    <cellStyle name="40% - uthevingsfarge 4 6 2 4" xfId="46839" xr:uid="{00000000-0005-0000-0000-0000B7530000}"/>
    <cellStyle name="40% - uthevingsfarge 4 6 2_3. Chng in credit spreads" xfId="46840" xr:uid="{00000000-0005-0000-0000-0000B8530000}"/>
    <cellStyle name="40% - uthevingsfarge 4 6 3" xfId="5037" xr:uid="{00000000-0005-0000-0000-0000B9530000}"/>
    <cellStyle name="40% - uthevingsfarge 4 6 3 2" xfId="17164" xr:uid="{00000000-0005-0000-0000-0000BA530000}"/>
    <cellStyle name="40% - uthevingsfarge 4 6 3 2 2" xfId="46841" xr:uid="{00000000-0005-0000-0000-0000BB530000}"/>
    <cellStyle name="40% - uthevingsfarge 4 6 3 3" xfId="46842" xr:uid="{00000000-0005-0000-0000-0000BC530000}"/>
    <cellStyle name="40% - uthevingsfarge 4 6 3_3. Chng in credit spreads" xfId="46843" xr:uid="{00000000-0005-0000-0000-0000BD530000}"/>
    <cellStyle name="40% - uthevingsfarge 4 6 4" xfId="17165" xr:uid="{00000000-0005-0000-0000-0000BE530000}"/>
    <cellStyle name="40% - uthevingsfarge 4 6 4 2" xfId="46844" xr:uid="{00000000-0005-0000-0000-0000BF530000}"/>
    <cellStyle name="40% - uthevingsfarge 4 6 5" xfId="17166" xr:uid="{00000000-0005-0000-0000-0000C0530000}"/>
    <cellStyle name="40% - uthevingsfarge 4 6 6" xfId="39954" xr:uid="{00000000-0005-0000-0000-0000C1530000}"/>
    <cellStyle name="40% - uthevingsfarge 4 6 7" xfId="46845" xr:uid="{00000000-0005-0000-0000-0000C2530000}"/>
    <cellStyle name="40% - uthevingsfarge 4 6 8" xfId="46846" xr:uid="{00000000-0005-0000-0000-0000C3530000}"/>
    <cellStyle name="40% - uthevingsfarge 4 6 9" xfId="46847" xr:uid="{00000000-0005-0000-0000-0000C4530000}"/>
    <cellStyle name="40% - uthevingsfarge 4 6_3. Chng in credit spreads" xfId="46848" xr:uid="{00000000-0005-0000-0000-0000C5530000}"/>
    <cellStyle name="40% - uthevingsfarge 4 60" xfId="17167" xr:uid="{00000000-0005-0000-0000-0000C6530000}"/>
    <cellStyle name="40% - uthevingsfarge 4 60 2" xfId="17168" xr:uid="{00000000-0005-0000-0000-0000C7530000}"/>
    <cellStyle name="40% - uthevingsfarge 4 60 2 2" xfId="36616" xr:uid="{00000000-0005-0000-0000-0000C8530000}"/>
    <cellStyle name="40% - uthevingsfarge 4 60 3" xfId="17169" xr:uid="{00000000-0005-0000-0000-0000C9530000}"/>
    <cellStyle name="40% - uthevingsfarge 4 60 4" xfId="36380"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7" xr:uid="{00000000-0005-0000-0000-0000CE530000}"/>
    <cellStyle name="40% - uthevingsfarge 4 61 3" xfId="17173" xr:uid="{00000000-0005-0000-0000-0000CF530000}"/>
    <cellStyle name="40% - uthevingsfarge 4 61 4" xfId="36406"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4" xr:uid="{00000000-0005-0000-0000-0000D4530000}"/>
    <cellStyle name="40% - uthevingsfarge 4 62 3" xfId="36314" xr:uid="{00000000-0005-0000-0000-0000D5530000}"/>
    <cellStyle name="40% - uthevingsfarge 4 62_AVA DVA EL" xfId="17177" xr:uid="{00000000-0005-0000-0000-0000D6530000}"/>
    <cellStyle name="40% - uthevingsfarge 4 63" xfId="17178" xr:uid="{00000000-0005-0000-0000-0000D7530000}"/>
    <cellStyle name="40% - uthevingsfarge 4 63 2" xfId="36590" xr:uid="{00000000-0005-0000-0000-0000D8530000}"/>
    <cellStyle name="40% - uthevingsfarge 4 64" xfId="17179" xr:uid="{00000000-0005-0000-0000-0000D9530000}"/>
    <cellStyle name="40% - uthevingsfarge 4 64 2" xfId="36669" xr:uid="{00000000-0005-0000-0000-0000DA530000}"/>
    <cellStyle name="40% - uthevingsfarge 4 65" xfId="17180" xr:uid="{00000000-0005-0000-0000-0000DB530000}"/>
    <cellStyle name="40% - uthevingsfarge 4 65 2" xfId="36560" xr:uid="{00000000-0005-0000-0000-0000DC530000}"/>
    <cellStyle name="40% - uthevingsfarge 4 66" xfId="17181" xr:uid="{00000000-0005-0000-0000-0000DD530000}"/>
    <cellStyle name="40% - uthevingsfarge 4 66 2" xfId="36655" xr:uid="{00000000-0005-0000-0000-0000DE530000}"/>
    <cellStyle name="40% - uthevingsfarge 4 67" xfId="36529" xr:uid="{00000000-0005-0000-0000-0000DF530000}"/>
    <cellStyle name="40% - uthevingsfarge 4 68" xfId="46849" xr:uid="{00000000-0005-0000-0000-0000E0530000}"/>
    <cellStyle name="40% - uthevingsfarge 4 69" xfId="46850"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1" xr:uid="{00000000-0005-0000-0000-0000E5530000}"/>
    <cellStyle name="40% - uthevingsfarge 4 7 2 4" xfId="46852" xr:uid="{00000000-0005-0000-0000-0000E6530000}"/>
    <cellStyle name="40% - uthevingsfarge 4 7 2_4 manuell" xfId="55329"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3" xr:uid="{00000000-0005-0000-0000-0000ED530000}"/>
    <cellStyle name="40% - uthevingsfarge 4 7 7" xfId="46854" xr:uid="{00000000-0005-0000-0000-0000EE530000}"/>
    <cellStyle name="40% - uthevingsfarge 4 7 8" xfId="46855" xr:uid="{00000000-0005-0000-0000-0000EF530000}"/>
    <cellStyle name="40% - uthevingsfarge 4 7_3. Chng in credit spreads" xfId="46856" xr:uid="{00000000-0005-0000-0000-0000F0530000}"/>
    <cellStyle name="40% - uthevingsfarge 4 70" xfId="46857" xr:uid="{00000000-0005-0000-0000-0000F1530000}"/>
    <cellStyle name="40% - uthevingsfarge 4 71" xfId="46858" xr:uid="{00000000-0005-0000-0000-0000F2530000}"/>
    <cellStyle name="40% - uthevingsfarge 4 72" xfId="46859" xr:uid="{00000000-0005-0000-0000-0000F3530000}"/>
    <cellStyle name="40% - uthevingsfarge 4 73" xfId="46860" xr:uid="{00000000-0005-0000-0000-0000F4530000}"/>
    <cellStyle name="40% - uthevingsfarge 4 74" xfId="46861"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2" xr:uid="{00000000-0005-0000-0000-0000F9530000}"/>
    <cellStyle name="40% - uthevingsfarge 4 8 2 4" xfId="46863" xr:uid="{00000000-0005-0000-0000-0000FA530000}"/>
    <cellStyle name="40% - uthevingsfarge 4 8 2_4 manuell" xfId="55330" xr:uid="{58063659-5ACD-4003-B159-8377DAFB655A}"/>
    <cellStyle name="40% - uthevingsfarge 4 8 3" xfId="5045" xr:uid="{00000000-0005-0000-0000-0000FC530000}"/>
    <cellStyle name="40% - uthevingsfarge 4 8 4" xfId="46864" xr:uid="{00000000-0005-0000-0000-0000FD530000}"/>
    <cellStyle name="40% - uthevingsfarge 4 8 5" xfId="46865" xr:uid="{00000000-0005-0000-0000-0000FE530000}"/>
    <cellStyle name="40% - uthevingsfarge 4 8_3. Chng in credit spreads" xfId="46866"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7" xr:uid="{00000000-0005-0000-0000-000003540000}"/>
    <cellStyle name="40% - uthevingsfarge 4 9 2_4 manuell" xfId="55331" xr:uid="{21DFD38B-F526-4B61-B9CE-9194C6E67EC8}"/>
    <cellStyle name="40% - uthevingsfarge 4 9 3" xfId="5049" xr:uid="{00000000-0005-0000-0000-000005540000}"/>
    <cellStyle name="40% - uthevingsfarge 4 9 4" xfId="46868" xr:uid="{00000000-0005-0000-0000-000006540000}"/>
    <cellStyle name="40% - uthevingsfarge 4 9 5" xfId="46869" xr:uid="{00000000-0005-0000-0000-000007540000}"/>
    <cellStyle name="40% - uthevingsfarge 4 9_4 manuell" xfId="55332" xr:uid="{E36A0E07-4393-49A4-9BFA-B07FE76B8AF9}"/>
    <cellStyle name="40% - uthevingsfarge 4_4 manuell" xfId="55333" xr:uid="{85F6C2CE-3384-4A14-B385-B46C8FA701E6}"/>
    <cellStyle name="40% - uthevingsfarge 5" xfId="36255"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70" xr:uid="{00000000-0005-0000-0000-00000E540000}"/>
    <cellStyle name="40% - uthevingsfarge 5 10 2_4 manuell" xfId="55334" xr:uid="{FDDDCEE7-881A-48E7-9B88-D92D4E20B620}"/>
    <cellStyle name="40% - uthevingsfarge 5 10 3" xfId="5053" xr:uid="{00000000-0005-0000-0000-000010540000}"/>
    <cellStyle name="40% - uthevingsfarge 5 10 4" xfId="46871" xr:uid="{00000000-0005-0000-0000-000011540000}"/>
    <cellStyle name="40% - uthevingsfarge 5 10 5" xfId="46872" xr:uid="{00000000-0005-0000-0000-000012540000}"/>
    <cellStyle name="40% - uthevingsfarge 5 10_4 manuell" xfId="55335"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3" xr:uid="{00000000-0005-0000-0000-000017540000}"/>
    <cellStyle name="40% - uthevingsfarge 5 11 2_4 manuell" xfId="55336" xr:uid="{2CFF4C42-9415-4DC9-8D1A-603D43F0AE50}"/>
    <cellStyle name="40% - uthevingsfarge 5 11 3" xfId="5057" xr:uid="{00000000-0005-0000-0000-000019540000}"/>
    <cellStyle name="40% - uthevingsfarge 5 11 4" xfId="46874" xr:uid="{00000000-0005-0000-0000-00001A540000}"/>
    <cellStyle name="40% - uthevingsfarge 5 11_4 manuell" xfId="55337"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5" xr:uid="{00000000-0005-0000-0000-00001F540000}"/>
    <cellStyle name="40% - uthevingsfarge 5 12 2_4 manuell" xfId="55338" xr:uid="{B2F17EEA-BF69-4F23-9E12-836CBCA65538}"/>
    <cellStyle name="40% - uthevingsfarge 5 12 3" xfId="5061" xr:uid="{00000000-0005-0000-0000-000021540000}"/>
    <cellStyle name="40% - uthevingsfarge 5 12 4" xfId="46876" xr:uid="{00000000-0005-0000-0000-000022540000}"/>
    <cellStyle name="40% - uthevingsfarge 5 12_4 manuell" xfId="55339"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7" xr:uid="{00000000-0005-0000-0000-000027540000}"/>
    <cellStyle name="40% - uthevingsfarge 5 13 2_4 manuell" xfId="55340" xr:uid="{A2B59DBD-768E-419B-B704-E6F1E1B0CE69}"/>
    <cellStyle name="40% - uthevingsfarge 5 13 3" xfId="5065" xr:uid="{00000000-0005-0000-0000-000029540000}"/>
    <cellStyle name="40% - uthevingsfarge 5 13 4" xfId="46878" xr:uid="{00000000-0005-0000-0000-00002A540000}"/>
    <cellStyle name="40% - uthevingsfarge 5 13_4 manuell" xfId="55341"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79" xr:uid="{00000000-0005-0000-0000-00002F540000}"/>
    <cellStyle name="40% - uthevingsfarge 5 14 2_4 manuell" xfId="55342" xr:uid="{F68A2E15-5EC9-4F5B-A9EA-D03F17DF4B58}"/>
    <cellStyle name="40% - uthevingsfarge 5 14 3" xfId="5069" xr:uid="{00000000-0005-0000-0000-000031540000}"/>
    <cellStyle name="40% - uthevingsfarge 5 14 4" xfId="46880" xr:uid="{00000000-0005-0000-0000-000032540000}"/>
    <cellStyle name="40% - uthevingsfarge 5 14_4 manuell" xfId="55343"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1" xr:uid="{00000000-0005-0000-0000-000037540000}"/>
    <cellStyle name="40% - uthevingsfarge 5 15 2_4 manuell" xfId="55344" xr:uid="{75804E07-12ED-45A7-92B3-F7D42F890B46}"/>
    <cellStyle name="40% - uthevingsfarge 5 15 3" xfId="5073" xr:uid="{00000000-0005-0000-0000-000039540000}"/>
    <cellStyle name="40% - uthevingsfarge 5 15 4" xfId="46882" xr:uid="{00000000-0005-0000-0000-00003A540000}"/>
    <cellStyle name="40% - uthevingsfarge 5 15_4 manuell" xfId="55345"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3" xr:uid="{00000000-0005-0000-0000-00003F540000}"/>
    <cellStyle name="40% - uthevingsfarge 5 16 2_4 manuell" xfId="55346" xr:uid="{26C13AB6-DE77-426D-97BB-DB2541D07C9F}"/>
    <cellStyle name="40% - uthevingsfarge 5 16 3" xfId="5077" xr:uid="{00000000-0005-0000-0000-000041540000}"/>
    <cellStyle name="40% - uthevingsfarge 5 16 4" xfId="46884" xr:uid="{00000000-0005-0000-0000-000042540000}"/>
    <cellStyle name="40% - uthevingsfarge 5 16_4 manuell" xfId="55347"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5" xr:uid="{00000000-0005-0000-0000-000047540000}"/>
    <cellStyle name="40% - uthevingsfarge 5 17 2_4 manuell" xfId="55348" xr:uid="{AF260B24-8C86-495C-BFC8-604F6828E13D}"/>
    <cellStyle name="40% - uthevingsfarge 5 17 3" xfId="5081" xr:uid="{00000000-0005-0000-0000-000049540000}"/>
    <cellStyle name="40% - uthevingsfarge 5 17 4" xfId="46886" xr:uid="{00000000-0005-0000-0000-00004A540000}"/>
    <cellStyle name="40% - uthevingsfarge 5 17_4 manuell" xfId="55349"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7" xr:uid="{00000000-0005-0000-0000-00004F540000}"/>
    <cellStyle name="40% - uthevingsfarge 5 18 2_4 manuell" xfId="55350" xr:uid="{9D9A2E0B-6BEC-4205-9E75-4E18452E65B1}"/>
    <cellStyle name="40% - uthevingsfarge 5 18 3" xfId="5085" xr:uid="{00000000-0005-0000-0000-000051540000}"/>
    <cellStyle name="40% - uthevingsfarge 5 18 4" xfId="46888" xr:uid="{00000000-0005-0000-0000-000052540000}"/>
    <cellStyle name="40% - uthevingsfarge 5 18_4 manuell" xfId="55351"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89" xr:uid="{00000000-0005-0000-0000-000057540000}"/>
    <cellStyle name="40% - uthevingsfarge 5 19 2_4 manuell" xfId="55352" xr:uid="{9EA7393F-A64B-4287-A6C5-4273515558F8}"/>
    <cellStyle name="40% - uthevingsfarge 5 19 3" xfId="5089" xr:uid="{00000000-0005-0000-0000-000059540000}"/>
    <cellStyle name="40% - uthevingsfarge 5 19 4" xfId="46890" xr:uid="{00000000-0005-0000-0000-00005A540000}"/>
    <cellStyle name="40% - uthevingsfarge 5 19_4 manuell" xfId="55353"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1" xr:uid="{00000000-0005-0000-0000-000063540000}"/>
    <cellStyle name="40% - uthevingsfarge 5 2 14" xfId="46892" xr:uid="{00000000-0005-0000-0000-000064540000}"/>
    <cellStyle name="40% - uthevingsfarge 5 2 15" xfId="46893" xr:uid="{00000000-0005-0000-0000-000065540000}"/>
    <cellStyle name="40% - uthevingsfarge 5 2 16" xfId="46894" xr:uid="{00000000-0005-0000-0000-000066540000}"/>
    <cellStyle name="40% - uthevingsfarge 5 2 2" xfId="5091" xr:uid="{00000000-0005-0000-0000-000067540000}"/>
    <cellStyle name="40% - uthevingsfarge 5 2 2 10" xfId="46895" xr:uid="{00000000-0005-0000-0000-000068540000}"/>
    <cellStyle name="40% - uthevingsfarge 5 2 2 11" xfId="46896" xr:uid="{00000000-0005-0000-0000-000069540000}"/>
    <cellStyle name="40% - uthevingsfarge 5 2 2 2" xfId="5092" xr:uid="{00000000-0005-0000-0000-00006A540000}"/>
    <cellStyle name="40% - uthevingsfarge 5 2 2 2 10" xfId="46897" xr:uid="{00000000-0005-0000-0000-00006B540000}"/>
    <cellStyle name="40% - uthevingsfarge 5 2 2 2 2" xfId="17192" xr:uid="{00000000-0005-0000-0000-00006C540000}"/>
    <cellStyle name="40% - uthevingsfarge 5 2 2 2 2 2" xfId="17193" xr:uid="{00000000-0005-0000-0000-00006D540000}"/>
    <cellStyle name="40% - uthevingsfarge 5 2 2 2 2 2 2" xfId="46898" xr:uid="{00000000-0005-0000-0000-00006E540000}"/>
    <cellStyle name="40% - uthevingsfarge 5 2 2 2 2 2 2 2" xfId="46899" xr:uid="{00000000-0005-0000-0000-00006F540000}"/>
    <cellStyle name="40% - uthevingsfarge 5 2 2 2 2 2 3" xfId="46900" xr:uid="{00000000-0005-0000-0000-000070540000}"/>
    <cellStyle name="40% - uthevingsfarge 5 2 2 2 2 2_3. Chng in credit spreads" xfId="46901" xr:uid="{00000000-0005-0000-0000-000071540000}"/>
    <cellStyle name="40% - uthevingsfarge 5 2 2 2 2 3" xfId="17194" xr:uid="{00000000-0005-0000-0000-000072540000}"/>
    <cellStyle name="40% - uthevingsfarge 5 2 2 2 2 3 2" xfId="46902" xr:uid="{00000000-0005-0000-0000-000073540000}"/>
    <cellStyle name="40% - uthevingsfarge 5 2 2 2 2 4" xfId="46903" xr:uid="{00000000-0005-0000-0000-000074540000}"/>
    <cellStyle name="40% - uthevingsfarge 5 2 2 2 2 5" xfId="46904" xr:uid="{00000000-0005-0000-0000-000075540000}"/>
    <cellStyle name="40% - uthevingsfarge 5 2 2 2 2 6" xfId="46905" xr:uid="{00000000-0005-0000-0000-000076540000}"/>
    <cellStyle name="40% - uthevingsfarge 5 2 2 2 2_3. Chng in credit spreads" xfId="46906" xr:uid="{00000000-0005-0000-0000-000077540000}"/>
    <cellStyle name="40% - uthevingsfarge 5 2 2 2 3" xfId="17195" xr:uid="{00000000-0005-0000-0000-000078540000}"/>
    <cellStyle name="40% - uthevingsfarge 5 2 2 2 3 2" xfId="17196" xr:uid="{00000000-0005-0000-0000-000079540000}"/>
    <cellStyle name="40% - uthevingsfarge 5 2 2 2 3 2 2" xfId="46907" xr:uid="{00000000-0005-0000-0000-00007A540000}"/>
    <cellStyle name="40% - uthevingsfarge 5 2 2 2 3 2 2 2" xfId="46908" xr:uid="{00000000-0005-0000-0000-00007B540000}"/>
    <cellStyle name="40% - uthevingsfarge 5 2 2 2 3 2 3" xfId="46909" xr:uid="{00000000-0005-0000-0000-00007C540000}"/>
    <cellStyle name="40% - uthevingsfarge 5 2 2 2 3 2_3. Chng in credit spreads" xfId="46910" xr:uid="{00000000-0005-0000-0000-00007D540000}"/>
    <cellStyle name="40% - uthevingsfarge 5 2 2 2 3 3" xfId="17197" xr:uid="{00000000-0005-0000-0000-00007E540000}"/>
    <cellStyle name="40% - uthevingsfarge 5 2 2 2 3 3 2" xfId="46911" xr:uid="{00000000-0005-0000-0000-00007F540000}"/>
    <cellStyle name="40% - uthevingsfarge 5 2 2 2 3 4" xfId="46912" xr:uid="{00000000-0005-0000-0000-000080540000}"/>
    <cellStyle name="40% - uthevingsfarge 5 2 2 2 3 5" xfId="46913" xr:uid="{00000000-0005-0000-0000-000081540000}"/>
    <cellStyle name="40% - uthevingsfarge 5 2 2 2 3 6" xfId="46914" xr:uid="{00000000-0005-0000-0000-000082540000}"/>
    <cellStyle name="40% - uthevingsfarge 5 2 2 2 3_3. Chng in credit spreads" xfId="46915" xr:uid="{00000000-0005-0000-0000-000083540000}"/>
    <cellStyle name="40% - uthevingsfarge 5 2 2 2 4" xfId="17198" xr:uid="{00000000-0005-0000-0000-000084540000}"/>
    <cellStyle name="40% - uthevingsfarge 5 2 2 2 4 2" xfId="17199" xr:uid="{00000000-0005-0000-0000-000085540000}"/>
    <cellStyle name="40% - uthevingsfarge 5 2 2 2 4 2 2" xfId="46916" xr:uid="{00000000-0005-0000-0000-000086540000}"/>
    <cellStyle name="40% - uthevingsfarge 5 2 2 2 4 3" xfId="17200" xr:uid="{00000000-0005-0000-0000-000087540000}"/>
    <cellStyle name="40% - uthevingsfarge 5 2 2 2 4 4" xfId="46917" xr:uid="{00000000-0005-0000-0000-000088540000}"/>
    <cellStyle name="40% - uthevingsfarge 5 2 2 2 4 5" xfId="46918" xr:uid="{00000000-0005-0000-0000-000089540000}"/>
    <cellStyle name="40% - uthevingsfarge 5 2 2 2 4 6" xfId="46919" xr:uid="{00000000-0005-0000-0000-00008A540000}"/>
    <cellStyle name="40% - uthevingsfarge 5 2 2 2 4_3. Chng in credit spreads" xfId="46920" xr:uid="{00000000-0005-0000-0000-00008B540000}"/>
    <cellStyle name="40% - uthevingsfarge 5 2 2 2 5" xfId="17201" xr:uid="{00000000-0005-0000-0000-00008C540000}"/>
    <cellStyle name="40% - uthevingsfarge 5 2 2 2 5 2" xfId="17202" xr:uid="{00000000-0005-0000-0000-00008D540000}"/>
    <cellStyle name="40% - uthevingsfarge 5 2 2 2 5 2 2" xfId="46921" xr:uid="{00000000-0005-0000-0000-00008E540000}"/>
    <cellStyle name="40% - uthevingsfarge 5 2 2 2 5 3" xfId="17203" xr:uid="{00000000-0005-0000-0000-00008F540000}"/>
    <cellStyle name="40% - uthevingsfarge 5 2 2 2 5 4" xfId="46922" xr:uid="{00000000-0005-0000-0000-000090540000}"/>
    <cellStyle name="40% - uthevingsfarge 5 2 2 2 5 5" xfId="46923" xr:uid="{00000000-0005-0000-0000-000091540000}"/>
    <cellStyle name="40% - uthevingsfarge 5 2 2 2 5_3. Chng in credit spreads" xfId="46924" xr:uid="{00000000-0005-0000-0000-000092540000}"/>
    <cellStyle name="40% - uthevingsfarge 5 2 2 2 6" xfId="17204" xr:uid="{00000000-0005-0000-0000-000093540000}"/>
    <cellStyle name="40% - uthevingsfarge 5 2 2 2 6 2" xfId="46925" xr:uid="{00000000-0005-0000-0000-000094540000}"/>
    <cellStyle name="40% - uthevingsfarge 5 2 2 2 7" xfId="17205" xr:uid="{00000000-0005-0000-0000-000095540000}"/>
    <cellStyle name="40% - uthevingsfarge 5 2 2 2 8" xfId="46926" xr:uid="{00000000-0005-0000-0000-000096540000}"/>
    <cellStyle name="40% - uthevingsfarge 5 2 2 2 9" xfId="46927" xr:uid="{00000000-0005-0000-0000-000097540000}"/>
    <cellStyle name="40% - uthevingsfarge 5 2 2 2_3. Chng in credit spreads" xfId="46928" xr:uid="{00000000-0005-0000-0000-000098540000}"/>
    <cellStyle name="40% - uthevingsfarge 5 2 2 3" xfId="17206" xr:uid="{00000000-0005-0000-0000-000099540000}"/>
    <cellStyle name="40% - uthevingsfarge 5 2 2 3 2" xfId="17207" xr:uid="{00000000-0005-0000-0000-00009A540000}"/>
    <cellStyle name="40% - uthevingsfarge 5 2 2 3 2 2" xfId="46929" xr:uid="{00000000-0005-0000-0000-00009B540000}"/>
    <cellStyle name="40% - uthevingsfarge 5 2 2 3 2 2 2" xfId="46930" xr:uid="{00000000-0005-0000-0000-00009C540000}"/>
    <cellStyle name="40% - uthevingsfarge 5 2 2 3 2 3" xfId="46931" xr:uid="{00000000-0005-0000-0000-00009D540000}"/>
    <cellStyle name="40% - uthevingsfarge 5 2 2 3 2_3. Chng in credit spreads" xfId="46932" xr:uid="{00000000-0005-0000-0000-00009E540000}"/>
    <cellStyle name="40% - uthevingsfarge 5 2 2 3 3" xfId="17208" xr:uid="{00000000-0005-0000-0000-00009F540000}"/>
    <cellStyle name="40% - uthevingsfarge 5 2 2 3 3 2" xfId="46933" xr:uid="{00000000-0005-0000-0000-0000A0540000}"/>
    <cellStyle name="40% - uthevingsfarge 5 2 2 3 4" xfId="46934" xr:uid="{00000000-0005-0000-0000-0000A1540000}"/>
    <cellStyle name="40% - uthevingsfarge 5 2 2 3 5" xfId="46935" xr:uid="{00000000-0005-0000-0000-0000A2540000}"/>
    <cellStyle name="40% - uthevingsfarge 5 2 2 3 6" xfId="46936" xr:uid="{00000000-0005-0000-0000-0000A3540000}"/>
    <cellStyle name="40% - uthevingsfarge 5 2 2 3_3. Chng in credit spreads" xfId="46937" xr:uid="{00000000-0005-0000-0000-0000A4540000}"/>
    <cellStyle name="40% - uthevingsfarge 5 2 2 4" xfId="17209" xr:uid="{00000000-0005-0000-0000-0000A5540000}"/>
    <cellStyle name="40% - uthevingsfarge 5 2 2 4 2" xfId="17210" xr:uid="{00000000-0005-0000-0000-0000A6540000}"/>
    <cellStyle name="40% - uthevingsfarge 5 2 2 4 2 2" xfId="46938" xr:uid="{00000000-0005-0000-0000-0000A7540000}"/>
    <cellStyle name="40% - uthevingsfarge 5 2 2 4 2 2 2" xfId="46939" xr:uid="{00000000-0005-0000-0000-0000A8540000}"/>
    <cellStyle name="40% - uthevingsfarge 5 2 2 4 2 3" xfId="46940" xr:uid="{00000000-0005-0000-0000-0000A9540000}"/>
    <cellStyle name="40% - uthevingsfarge 5 2 2 4 2_3. Chng in credit spreads" xfId="46941" xr:uid="{00000000-0005-0000-0000-0000AA540000}"/>
    <cellStyle name="40% - uthevingsfarge 5 2 2 4 3" xfId="17211" xr:uid="{00000000-0005-0000-0000-0000AB540000}"/>
    <cellStyle name="40% - uthevingsfarge 5 2 2 4 3 2" xfId="46942" xr:uid="{00000000-0005-0000-0000-0000AC540000}"/>
    <cellStyle name="40% - uthevingsfarge 5 2 2 4 4" xfId="46943" xr:uid="{00000000-0005-0000-0000-0000AD540000}"/>
    <cellStyle name="40% - uthevingsfarge 5 2 2 4 5" xfId="46944" xr:uid="{00000000-0005-0000-0000-0000AE540000}"/>
    <cellStyle name="40% - uthevingsfarge 5 2 2 4 6" xfId="46945" xr:uid="{00000000-0005-0000-0000-0000AF540000}"/>
    <cellStyle name="40% - uthevingsfarge 5 2 2 4_3. Chng in credit spreads" xfId="46946" xr:uid="{00000000-0005-0000-0000-0000B0540000}"/>
    <cellStyle name="40% - uthevingsfarge 5 2 2 5" xfId="17212" xr:uid="{00000000-0005-0000-0000-0000B1540000}"/>
    <cellStyle name="40% - uthevingsfarge 5 2 2 5 2" xfId="17213" xr:uid="{00000000-0005-0000-0000-0000B2540000}"/>
    <cellStyle name="40% - uthevingsfarge 5 2 2 5 2 2" xfId="46947" xr:uid="{00000000-0005-0000-0000-0000B3540000}"/>
    <cellStyle name="40% - uthevingsfarge 5 2 2 5 2 2 2" xfId="46948" xr:uid="{00000000-0005-0000-0000-0000B4540000}"/>
    <cellStyle name="40% - uthevingsfarge 5 2 2 5 2 3" xfId="46949" xr:uid="{00000000-0005-0000-0000-0000B5540000}"/>
    <cellStyle name="40% - uthevingsfarge 5 2 2 5 2_3. Chng in credit spreads" xfId="46950" xr:uid="{00000000-0005-0000-0000-0000B6540000}"/>
    <cellStyle name="40% - uthevingsfarge 5 2 2 5 3" xfId="17214" xr:uid="{00000000-0005-0000-0000-0000B7540000}"/>
    <cellStyle name="40% - uthevingsfarge 5 2 2 5 3 2" xfId="46951" xr:uid="{00000000-0005-0000-0000-0000B8540000}"/>
    <cellStyle name="40% - uthevingsfarge 5 2 2 5 4" xfId="46952" xr:uid="{00000000-0005-0000-0000-0000B9540000}"/>
    <cellStyle name="40% - uthevingsfarge 5 2 2 5 5" xfId="46953" xr:uid="{00000000-0005-0000-0000-0000BA540000}"/>
    <cellStyle name="40% - uthevingsfarge 5 2 2 5 6" xfId="46954" xr:uid="{00000000-0005-0000-0000-0000BB540000}"/>
    <cellStyle name="40% - uthevingsfarge 5 2 2 5_3. Chng in credit spreads" xfId="46955" xr:uid="{00000000-0005-0000-0000-0000BC540000}"/>
    <cellStyle name="40% - uthevingsfarge 5 2 2 6" xfId="17215" xr:uid="{00000000-0005-0000-0000-0000BD540000}"/>
    <cellStyle name="40% - uthevingsfarge 5 2 2 6 2" xfId="17216" xr:uid="{00000000-0005-0000-0000-0000BE540000}"/>
    <cellStyle name="40% - uthevingsfarge 5 2 2 6 2 2" xfId="46956" xr:uid="{00000000-0005-0000-0000-0000BF540000}"/>
    <cellStyle name="40% - uthevingsfarge 5 2 2 6 3" xfId="17217" xr:uid="{00000000-0005-0000-0000-0000C0540000}"/>
    <cellStyle name="40% - uthevingsfarge 5 2 2 6 4" xfId="46957" xr:uid="{00000000-0005-0000-0000-0000C1540000}"/>
    <cellStyle name="40% - uthevingsfarge 5 2 2 6 5" xfId="46958" xr:uid="{00000000-0005-0000-0000-0000C2540000}"/>
    <cellStyle name="40% - uthevingsfarge 5 2 2 6 6" xfId="46959" xr:uid="{00000000-0005-0000-0000-0000C3540000}"/>
    <cellStyle name="40% - uthevingsfarge 5 2 2 6_3. Chng in credit spreads" xfId="46960" xr:uid="{00000000-0005-0000-0000-0000C4540000}"/>
    <cellStyle name="40% - uthevingsfarge 5 2 2 7" xfId="17218" xr:uid="{00000000-0005-0000-0000-0000C5540000}"/>
    <cellStyle name="40% - uthevingsfarge 5 2 2 7 2" xfId="46961" xr:uid="{00000000-0005-0000-0000-0000C6540000}"/>
    <cellStyle name="40% - uthevingsfarge 5 2 2 8" xfId="39955" xr:uid="{00000000-0005-0000-0000-0000C7540000}"/>
    <cellStyle name="40% - uthevingsfarge 5 2 2 9" xfId="46962" xr:uid="{00000000-0005-0000-0000-0000C8540000}"/>
    <cellStyle name="40% - uthevingsfarge 5 2 2_3. Chng in credit spreads" xfId="46963" xr:uid="{00000000-0005-0000-0000-0000C9540000}"/>
    <cellStyle name="40% - uthevingsfarge 5 2 3" xfId="12468" xr:uid="{00000000-0005-0000-0000-0000CA540000}"/>
    <cellStyle name="40% - uthevingsfarge 5 2 3 10" xfId="46964" xr:uid="{00000000-0005-0000-0000-0000CB540000}"/>
    <cellStyle name="40% - uthevingsfarge 5 2 3 2" xfId="17219" xr:uid="{00000000-0005-0000-0000-0000CC540000}"/>
    <cellStyle name="40% - uthevingsfarge 5 2 3 2 2" xfId="17220" xr:uid="{00000000-0005-0000-0000-0000CD540000}"/>
    <cellStyle name="40% - uthevingsfarge 5 2 3 2 2 2" xfId="46965" xr:uid="{00000000-0005-0000-0000-0000CE540000}"/>
    <cellStyle name="40% - uthevingsfarge 5 2 3 2 2 2 2" xfId="46966" xr:uid="{00000000-0005-0000-0000-0000CF540000}"/>
    <cellStyle name="40% - uthevingsfarge 5 2 3 2 2 3" xfId="46967" xr:uid="{00000000-0005-0000-0000-0000D0540000}"/>
    <cellStyle name="40% - uthevingsfarge 5 2 3 2 2_3. Chng in credit spreads" xfId="46968" xr:uid="{00000000-0005-0000-0000-0000D1540000}"/>
    <cellStyle name="40% - uthevingsfarge 5 2 3 2 3" xfId="17221" xr:uid="{00000000-0005-0000-0000-0000D2540000}"/>
    <cellStyle name="40% - uthevingsfarge 5 2 3 2 3 2" xfId="46969" xr:uid="{00000000-0005-0000-0000-0000D3540000}"/>
    <cellStyle name="40% - uthevingsfarge 5 2 3 2 3 2 2" xfId="46970" xr:uid="{00000000-0005-0000-0000-0000D4540000}"/>
    <cellStyle name="40% - uthevingsfarge 5 2 3 2 3 3" xfId="46971" xr:uid="{00000000-0005-0000-0000-0000D5540000}"/>
    <cellStyle name="40% - uthevingsfarge 5 2 3 2 3_3. Chng in credit spreads" xfId="46972" xr:uid="{00000000-0005-0000-0000-0000D6540000}"/>
    <cellStyle name="40% - uthevingsfarge 5 2 3 2 4" xfId="46973" xr:uid="{00000000-0005-0000-0000-0000D7540000}"/>
    <cellStyle name="40% - uthevingsfarge 5 2 3 2 4 2" xfId="46974" xr:uid="{00000000-0005-0000-0000-0000D8540000}"/>
    <cellStyle name="40% - uthevingsfarge 5 2 3 2 4 2 2" xfId="46975" xr:uid="{00000000-0005-0000-0000-0000D9540000}"/>
    <cellStyle name="40% - uthevingsfarge 5 2 3 2 4 3" xfId="46976" xr:uid="{00000000-0005-0000-0000-0000DA540000}"/>
    <cellStyle name="40% - uthevingsfarge 5 2 3 2 4_3. Chng in credit spreads" xfId="46977" xr:uid="{00000000-0005-0000-0000-0000DB540000}"/>
    <cellStyle name="40% - uthevingsfarge 5 2 3 2 5" xfId="46978" xr:uid="{00000000-0005-0000-0000-0000DC540000}"/>
    <cellStyle name="40% - uthevingsfarge 5 2 3 2 5 2" xfId="46979" xr:uid="{00000000-0005-0000-0000-0000DD540000}"/>
    <cellStyle name="40% - uthevingsfarge 5 2 3 2 6" xfId="46980" xr:uid="{00000000-0005-0000-0000-0000DE540000}"/>
    <cellStyle name="40% - uthevingsfarge 5 2 3 2_3. Chng in credit spreads" xfId="46981" xr:uid="{00000000-0005-0000-0000-0000DF540000}"/>
    <cellStyle name="40% - uthevingsfarge 5 2 3 3" xfId="17222" xr:uid="{00000000-0005-0000-0000-0000E0540000}"/>
    <cellStyle name="40% - uthevingsfarge 5 2 3 3 2" xfId="17223" xr:uid="{00000000-0005-0000-0000-0000E1540000}"/>
    <cellStyle name="40% - uthevingsfarge 5 2 3 3 2 2" xfId="46982" xr:uid="{00000000-0005-0000-0000-0000E2540000}"/>
    <cellStyle name="40% - uthevingsfarge 5 2 3 3 2 2 2" xfId="46983" xr:uid="{00000000-0005-0000-0000-0000E3540000}"/>
    <cellStyle name="40% - uthevingsfarge 5 2 3 3 2 3" xfId="46984" xr:uid="{00000000-0005-0000-0000-0000E4540000}"/>
    <cellStyle name="40% - uthevingsfarge 5 2 3 3 2_3. Chng in credit spreads" xfId="46985" xr:uid="{00000000-0005-0000-0000-0000E5540000}"/>
    <cellStyle name="40% - uthevingsfarge 5 2 3 3 3" xfId="17224" xr:uid="{00000000-0005-0000-0000-0000E6540000}"/>
    <cellStyle name="40% - uthevingsfarge 5 2 3 3 3 2" xfId="46986" xr:uid="{00000000-0005-0000-0000-0000E7540000}"/>
    <cellStyle name="40% - uthevingsfarge 5 2 3 3 4" xfId="46987" xr:uid="{00000000-0005-0000-0000-0000E8540000}"/>
    <cellStyle name="40% - uthevingsfarge 5 2 3 3 5" xfId="46988" xr:uid="{00000000-0005-0000-0000-0000E9540000}"/>
    <cellStyle name="40% - uthevingsfarge 5 2 3 3 6" xfId="46989" xr:uid="{00000000-0005-0000-0000-0000EA540000}"/>
    <cellStyle name="40% - uthevingsfarge 5 2 3 3_3. Chng in credit spreads" xfId="46990" xr:uid="{00000000-0005-0000-0000-0000EB540000}"/>
    <cellStyle name="40% - uthevingsfarge 5 2 3 4" xfId="17225" xr:uid="{00000000-0005-0000-0000-0000EC540000}"/>
    <cellStyle name="40% - uthevingsfarge 5 2 3 4 2" xfId="17226" xr:uid="{00000000-0005-0000-0000-0000ED540000}"/>
    <cellStyle name="40% - uthevingsfarge 5 2 3 4 2 2" xfId="46991" xr:uid="{00000000-0005-0000-0000-0000EE540000}"/>
    <cellStyle name="40% - uthevingsfarge 5 2 3 4 3" xfId="17227" xr:uid="{00000000-0005-0000-0000-0000EF540000}"/>
    <cellStyle name="40% - uthevingsfarge 5 2 3 4 4" xfId="46992" xr:uid="{00000000-0005-0000-0000-0000F0540000}"/>
    <cellStyle name="40% - uthevingsfarge 5 2 3 4 5" xfId="46993" xr:uid="{00000000-0005-0000-0000-0000F1540000}"/>
    <cellStyle name="40% - uthevingsfarge 5 2 3 4 6" xfId="46994" xr:uid="{00000000-0005-0000-0000-0000F2540000}"/>
    <cellStyle name="40% - uthevingsfarge 5 2 3 4_3. Chng in credit spreads" xfId="46995" xr:uid="{00000000-0005-0000-0000-0000F3540000}"/>
    <cellStyle name="40% - uthevingsfarge 5 2 3 5" xfId="17228" xr:uid="{00000000-0005-0000-0000-0000F4540000}"/>
    <cellStyle name="40% - uthevingsfarge 5 2 3 5 2" xfId="17229" xr:uid="{00000000-0005-0000-0000-0000F5540000}"/>
    <cellStyle name="40% - uthevingsfarge 5 2 3 5 2 2" xfId="46996" xr:uid="{00000000-0005-0000-0000-0000F6540000}"/>
    <cellStyle name="40% - uthevingsfarge 5 2 3 5 3" xfId="17230" xr:uid="{00000000-0005-0000-0000-0000F7540000}"/>
    <cellStyle name="40% - uthevingsfarge 5 2 3 5 4" xfId="46997" xr:uid="{00000000-0005-0000-0000-0000F8540000}"/>
    <cellStyle name="40% - uthevingsfarge 5 2 3 5 5" xfId="46998" xr:uid="{00000000-0005-0000-0000-0000F9540000}"/>
    <cellStyle name="40% - uthevingsfarge 5 2 3 5 6" xfId="46999" xr:uid="{00000000-0005-0000-0000-0000FA540000}"/>
    <cellStyle name="40% - uthevingsfarge 5 2 3 5_3. Chng in credit spreads" xfId="47000" xr:uid="{00000000-0005-0000-0000-0000FB540000}"/>
    <cellStyle name="40% - uthevingsfarge 5 2 3 6" xfId="17231" xr:uid="{00000000-0005-0000-0000-0000FC540000}"/>
    <cellStyle name="40% - uthevingsfarge 5 2 3 6 2" xfId="47001" xr:uid="{00000000-0005-0000-0000-0000FD540000}"/>
    <cellStyle name="40% - uthevingsfarge 5 2 3 6 2 2" xfId="47002" xr:uid="{00000000-0005-0000-0000-0000FE540000}"/>
    <cellStyle name="40% - uthevingsfarge 5 2 3 6 3" xfId="47003" xr:uid="{00000000-0005-0000-0000-0000FF540000}"/>
    <cellStyle name="40% - uthevingsfarge 5 2 3 6_3. Chng in credit spreads" xfId="47004" xr:uid="{00000000-0005-0000-0000-000000550000}"/>
    <cellStyle name="40% - uthevingsfarge 5 2 3 7" xfId="17232" xr:uid="{00000000-0005-0000-0000-000001550000}"/>
    <cellStyle name="40% - uthevingsfarge 5 2 3 7 2" xfId="47005" xr:uid="{00000000-0005-0000-0000-000002550000}"/>
    <cellStyle name="40% - uthevingsfarge 5 2 3 8" xfId="39956" xr:uid="{00000000-0005-0000-0000-000003550000}"/>
    <cellStyle name="40% - uthevingsfarge 5 2 3 9" xfId="47006" xr:uid="{00000000-0005-0000-0000-000004550000}"/>
    <cellStyle name="40% - uthevingsfarge 5 2 3_3. Chng in credit spreads" xfId="47007"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8" xr:uid="{00000000-0005-0000-0000-000009550000}"/>
    <cellStyle name="40% - uthevingsfarge 5 2 4 2 3" xfId="47009" xr:uid="{00000000-0005-0000-0000-00000A550000}"/>
    <cellStyle name="40% - uthevingsfarge 5 2 4 2_3. Chng in credit spreads" xfId="47010" xr:uid="{00000000-0005-0000-0000-00000B550000}"/>
    <cellStyle name="40% - uthevingsfarge 5 2 4 3" xfId="17236" xr:uid="{00000000-0005-0000-0000-00000C550000}"/>
    <cellStyle name="40% - uthevingsfarge 5 2 4 3 2" xfId="47011" xr:uid="{00000000-0005-0000-0000-00000D550000}"/>
    <cellStyle name="40% - uthevingsfarge 5 2 4 3 2 2" xfId="47012" xr:uid="{00000000-0005-0000-0000-00000E550000}"/>
    <cellStyle name="40% - uthevingsfarge 5 2 4 3 3" xfId="47013" xr:uid="{00000000-0005-0000-0000-00000F550000}"/>
    <cellStyle name="40% - uthevingsfarge 5 2 4 3_3. Chng in credit spreads" xfId="47014" xr:uid="{00000000-0005-0000-0000-000010550000}"/>
    <cellStyle name="40% - uthevingsfarge 5 2 4 4" xfId="17237" xr:uid="{00000000-0005-0000-0000-000011550000}"/>
    <cellStyle name="40% - uthevingsfarge 5 2 4 4 2" xfId="47015" xr:uid="{00000000-0005-0000-0000-000012550000}"/>
    <cellStyle name="40% - uthevingsfarge 5 2 4 4 2 2" xfId="47016" xr:uid="{00000000-0005-0000-0000-000013550000}"/>
    <cellStyle name="40% - uthevingsfarge 5 2 4 4 3" xfId="47017" xr:uid="{00000000-0005-0000-0000-000014550000}"/>
    <cellStyle name="40% - uthevingsfarge 5 2 4 4_3. Chng in credit spreads" xfId="47018" xr:uid="{00000000-0005-0000-0000-000015550000}"/>
    <cellStyle name="40% - uthevingsfarge 5 2 4 5" xfId="47019" xr:uid="{00000000-0005-0000-0000-000016550000}"/>
    <cellStyle name="40% - uthevingsfarge 5 2 4 5 2" xfId="47020" xr:uid="{00000000-0005-0000-0000-000017550000}"/>
    <cellStyle name="40% - uthevingsfarge 5 2 4 6" xfId="47021" xr:uid="{00000000-0005-0000-0000-000018550000}"/>
    <cellStyle name="40% - uthevingsfarge 5 2 4 7" xfId="47022" xr:uid="{00000000-0005-0000-0000-000019550000}"/>
    <cellStyle name="40% - uthevingsfarge 5 2 4_3. Chng in credit spreads" xfId="47023"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4" xr:uid="{00000000-0005-0000-0000-00001E550000}"/>
    <cellStyle name="40% - uthevingsfarge 5 2 5 2 3" xfId="47025" xr:uid="{00000000-0005-0000-0000-00001F550000}"/>
    <cellStyle name="40% - uthevingsfarge 5 2 5 2_3. Chng in credit spreads" xfId="47026" xr:uid="{00000000-0005-0000-0000-000020550000}"/>
    <cellStyle name="40% - uthevingsfarge 5 2 5 3" xfId="17241" xr:uid="{00000000-0005-0000-0000-000021550000}"/>
    <cellStyle name="40% - uthevingsfarge 5 2 5 3 2" xfId="47027" xr:uid="{00000000-0005-0000-0000-000022550000}"/>
    <cellStyle name="40% - uthevingsfarge 5 2 5 4" xfId="17242" xr:uid="{00000000-0005-0000-0000-000023550000}"/>
    <cellStyle name="40% - uthevingsfarge 5 2 5 5" xfId="47028" xr:uid="{00000000-0005-0000-0000-000024550000}"/>
    <cellStyle name="40% - uthevingsfarge 5 2 5 6" xfId="47029" xr:uid="{00000000-0005-0000-0000-000025550000}"/>
    <cellStyle name="40% - uthevingsfarge 5 2 5 7" xfId="47030" xr:uid="{00000000-0005-0000-0000-000026550000}"/>
    <cellStyle name="40% - uthevingsfarge 5 2 5_3. Chng in credit spreads" xfId="47031"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2" xr:uid="{00000000-0005-0000-0000-00002B550000}"/>
    <cellStyle name="40% - uthevingsfarge 5 2 6 2 3" xfId="47033" xr:uid="{00000000-0005-0000-0000-00002C550000}"/>
    <cellStyle name="40% - uthevingsfarge 5 2 6 2_3. Chng in credit spreads" xfId="47034" xr:uid="{00000000-0005-0000-0000-00002D550000}"/>
    <cellStyle name="40% - uthevingsfarge 5 2 6 3" xfId="17246" xr:uid="{00000000-0005-0000-0000-00002E550000}"/>
    <cellStyle name="40% - uthevingsfarge 5 2 6 3 2" xfId="47035" xr:uid="{00000000-0005-0000-0000-00002F550000}"/>
    <cellStyle name="40% - uthevingsfarge 5 2 6 4" xfId="17247" xr:uid="{00000000-0005-0000-0000-000030550000}"/>
    <cellStyle name="40% - uthevingsfarge 5 2 6 5" xfId="47036" xr:uid="{00000000-0005-0000-0000-000031550000}"/>
    <cellStyle name="40% - uthevingsfarge 5 2 6 6" xfId="47037" xr:uid="{00000000-0005-0000-0000-000032550000}"/>
    <cellStyle name="40% - uthevingsfarge 5 2 6 7" xfId="47038" xr:uid="{00000000-0005-0000-0000-000033550000}"/>
    <cellStyle name="40% - uthevingsfarge 5 2 6_3. Chng in credit spreads" xfId="47039"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40"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1" xr:uid="{00000000-0005-0000-0000-00003C550000}"/>
    <cellStyle name="40% - uthevingsfarge 5 2 7 6" xfId="47042" xr:uid="{00000000-0005-0000-0000-00003D550000}"/>
    <cellStyle name="40% - uthevingsfarge 5 2 7_3. Chng in credit spreads" xfId="47043" xr:uid="{00000000-0005-0000-0000-00003E550000}"/>
    <cellStyle name="40% - uthevingsfarge 5 2 8" xfId="17254" xr:uid="{00000000-0005-0000-0000-00003F550000}"/>
    <cellStyle name="40% - uthevingsfarge 5 2 8 2" xfId="17255" xr:uid="{00000000-0005-0000-0000-000040550000}"/>
    <cellStyle name="40% - uthevingsfarge 5 2 8 2 2" xfId="47044" xr:uid="{00000000-0005-0000-0000-000041550000}"/>
    <cellStyle name="40% - uthevingsfarge 5 2 8 3" xfId="17256" xr:uid="{00000000-0005-0000-0000-000042550000}"/>
    <cellStyle name="40% - uthevingsfarge 5 2 8 4" xfId="47045" xr:uid="{00000000-0005-0000-0000-000043550000}"/>
    <cellStyle name="40% - uthevingsfarge 5 2 8_3. Chng in credit spreads" xfId="47046"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7" xr:uid="{00000000-0005-0000-0000-00004D550000}"/>
    <cellStyle name="40% - uthevingsfarge 5 20 2_4 manuell" xfId="55354" xr:uid="{00002297-5BA6-4439-BFA1-0DCD1FD60A68}"/>
    <cellStyle name="40% - uthevingsfarge 5 20 3" xfId="5097" xr:uid="{00000000-0005-0000-0000-00004F550000}"/>
    <cellStyle name="40% - uthevingsfarge 5 20 4" xfId="47048" xr:uid="{00000000-0005-0000-0000-000050550000}"/>
    <cellStyle name="40% - uthevingsfarge 5 20_4 manuell" xfId="55355"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49" xr:uid="{00000000-0005-0000-0000-000055550000}"/>
    <cellStyle name="40% - uthevingsfarge 5 21 2_4 manuell" xfId="55356" xr:uid="{1FF2FED5-21D6-4BCA-9A66-713613C32B98}"/>
    <cellStyle name="40% - uthevingsfarge 5 21 3" xfId="5101" xr:uid="{00000000-0005-0000-0000-000057550000}"/>
    <cellStyle name="40% - uthevingsfarge 5 21 4" xfId="47050" xr:uid="{00000000-0005-0000-0000-000058550000}"/>
    <cellStyle name="40% - uthevingsfarge 5 21_4 manuell" xfId="55357"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1" xr:uid="{00000000-0005-0000-0000-00005D550000}"/>
    <cellStyle name="40% - uthevingsfarge 5 22 2_4 manuell" xfId="55358" xr:uid="{06D362DC-ACA3-4B4C-A5C0-AF5BF8AABC16}"/>
    <cellStyle name="40% - uthevingsfarge 5 22 3" xfId="5105" xr:uid="{00000000-0005-0000-0000-00005F550000}"/>
    <cellStyle name="40% - uthevingsfarge 5 22 4" xfId="47052" xr:uid="{00000000-0005-0000-0000-000060550000}"/>
    <cellStyle name="40% - uthevingsfarge 5 22_4 manuell" xfId="55359"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3" xr:uid="{00000000-0005-0000-0000-000065550000}"/>
    <cellStyle name="40% - uthevingsfarge 5 23 2_4 manuell" xfId="55360" xr:uid="{FAD7C7B4-50E3-41F8-B366-858622B9E54F}"/>
    <cellStyle name="40% - uthevingsfarge 5 23 3" xfId="5109" xr:uid="{00000000-0005-0000-0000-000067550000}"/>
    <cellStyle name="40% - uthevingsfarge 5 23 4" xfId="47054" xr:uid="{00000000-0005-0000-0000-000068550000}"/>
    <cellStyle name="40% - uthevingsfarge 5 23_4 manuell" xfId="55361"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5" xr:uid="{00000000-0005-0000-0000-00006D550000}"/>
    <cellStyle name="40% - uthevingsfarge 5 24 2_4 manuell" xfId="55362" xr:uid="{DC92F3D6-86E9-4E70-9EA5-4BCAF3B45A2C}"/>
    <cellStyle name="40% - uthevingsfarge 5 24 3" xfId="5113" xr:uid="{00000000-0005-0000-0000-00006F550000}"/>
    <cellStyle name="40% - uthevingsfarge 5 24 4" xfId="47056" xr:uid="{00000000-0005-0000-0000-000070550000}"/>
    <cellStyle name="40% - uthevingsfarge 5 24_4 manuell" xfId="55363"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7" xr:uid="{00000000-0005-0000-0000-000075550000}"/>
    <cellStyle name="40% - uthevingsfarge 5 25 2_4 manuell" xfId="55364" xr:uid="{2B83D5B6-2605-4075-9C3E-B796360A78C0}"/>
    <cellStyle name="40% - uthevingsfarge 5 25 3" xfId="5117" xr:uid="{00000000-0005-0000-0000-000077550000}"/>
    <cellStyle name="40% - uthevingsfarge 5 25 4" xfId="47058" xr:uid="{00000000-0005-0000-0000-000078550000}"/>
    <cellStyle name="40% - uthevingsfarge 5 25_4 manuell" xfId="55365"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59" xr:uid="{00000000-0005-0000-0000-00007D550000}"/>
    <cellStyle name="40% - uthevingsfarge 5 26 2_4 manuell" xfId="55366" xr:uid="{45093E0E-9A02-4B2E-BF79-E9C3700458C4}"/>
    <cellStyle name="40% - uthevingsfarge 5 26 3" xfId="5121" xr:uid="{00000000-0005-0000-0000-00007F550000}"/>
    <cellStyle name="40% - uthevingsfarge 5 26 4" xfId="47060" xr:uid="{00000000-0005-0000-0000-000080550000}"/>
    <cellStyle name="40% - uthevingsfarge 5 26_4 manuell" xfId="55367"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1" xr:uid="{00000000-0005-0000-0000-000085550000}"/>
    <cellStyle name="40% - uthevingsfarge 5 27 2_4 manuell" xfId="55368" xr:uid="{7BED1041-28CC-40E0-A6E2-F89D8A6F30F1}"/>
    <cellStyle name="40% - uthevingsfarge 5 27 3" xfId="5125" xr:uid="{00000000-0005-0000-0000-000087550000}"/>
    <cellStyle name="40% - uthevingsfarge 5 27 4" xfId="47062" xr:uid="{00000000-0005-0000-0000-000088550000}"/>
    <cellStyle name="40% - uthevingsfarge 5 27_4 manuell" xfId="55369"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3" xr:uid="{00000000-0005-0000-0000-00008D550000}"/>
    <cellStyle name="40% - uthevingsfarge 5 28 2_4 manuell" xfId="55370" xr:uid="{A1A4E8EE-6185-4F0B-9DB7-B31A66F2BEB0}"/>
    <cellStyle name="40% - uthevingsfarge 5 28 3" xfId="5129" xr:uid="{00000000-0005-0000-0000-00008F550000}"/>
    <cellStyle name="40% - uthevingsfarge 5 28 4" xfId="47064" xr:uid="{00000000-0005-0000-0000-000090550000}"/>
    <cellStyle name="40% - uthevingsfarge 5 28_4 manuell" xfId="55371"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5" xr:uid="{00000000-0005-0000-0000-000095550000}"/>
    <cellStyle name="40% - uthevingsfarge 5 29 2_4 manuell" xfId="55372" xr:uid="{EC13A17F-5837-4FE5-85C8-9594F03D9752}"/>
    <cellStyle name="40% - uthevingsfarge 5 29 3" xfId="5133" xr:uid="{00000000-0005-0000-0000-000097550000}"/>
    <cellStyle name="40% - uthevingsfarge 5 29 4" xfId="47066" xr:uid="{00000000-0005-0000-0000-000098550000}"/>
    <cellStyle name="40% - uthevingsfarge 5 29_4 manuell" xfId="55373" xr:uid="{5F4CF14C-6DE9-44E5-9EE0-7D40B3A8DEB8}"/>
    <cellStyle name="40% - uthevingsfarge 5 3" xfId="5134" xr:uid="{00000000-0005-0000-0000-00009A550000}"/>
    <cellStyle name="40% - uthevingsfarge 5 3 10" xfId="47067" xr:uid="{00000000-0005-0000-0000-00009B550000}"/>
    <cellStyle name="40% - uthevingsfarge 5 3 11" xfId="47068" xr:uid="{00000000-0005-0000-0000-00009C550000}"/>
    <cellStyle name="40% - uthevingsfarge 5 3 2" xfId="5135" xr:uid="{00000000-0005-0000-0000-00009D550000}"/>
    <cellStyle name="40% - uthevingsfarge 5 3 2 10" xfId="47069" xr:uid="{00000000-0005-0000-0000-00009E550000}"/>
    <cellStyle name="40% - uthevingsfarge 5 3 2 2" xfId="5136" xr:uid="{00000000-0005-0000-0000-00009F550000}"/>
    <cellStyle name="40% - uthevingsfarge 5 3 2 2 2" xfId="17261" xr:uid="{00000000-0005-0000-0000-0000A0550000}"/>
    <cellStyle name="40% - uthevingsfarge 5 3 2 2 2 2" xfId="47070" xr:uid="{00000000-0005-0000-0000-0000A1550000}"/>
    <cellStyle name="40% - uthevingsfarge 5 3 2 2 2 2 2" xfId="47071" xr:uid="{00000000-0005-0000-0000-0000A2550000}"/>
    <cellStyle name="40% - uthevingsfarge 5 3 2 2 2 3" xfId="47072" xr:uid="{00000000-0005-0000-0000-0000A3550000}"/>
    <cellStyle name="40% - uthevingsfarge 5 3 2 2 2_3. Chng in credit spreads" xfId="47073" xr:uid="{00000000-0005-0000-0000-0000A4550000}"/>
    <cellStyle name="40% - uthevingsfarge 5 3 2 2 3" xfId="17262" xr:uid="{00000000-0005-0000-0000-0000A5550000}"/>
    <cellStyle name="40% - uthevingsfarge 5 3 2 2 3 2" xfId="47074" xr:uid="{00000000-0005-0000-0000-0000A6550000}"/>
    <cellStyle name="40% - uthevingsfarge 5 3 2 2 3 2 2" xfId="47075" xr:uid="{00000000-0005-0000-0000-0000A7550000}"/>
    <cellStyle name="40% - uthevingsfarge 5 3 2 2 3 3" xfId="47076" xr:uid="{00000000-0005-0000-0000-0000A8550000}"/>
    <cellStyle name="40% - uthevingsfarge 5 3 2 2 3_3. Chng in credit spreads" xfId="47077" xr:uid="{00000000-0005-0000-0000-0000A9550000}"/>
    <cellStyle name="40% - uthevingsfarge 5 3 2 2 4" xfId="47078" xr:uid="{00000000-0005-0000-0000-0000AA550000}"/>
    <cellStyle name="40% - uthevingsfarge 5 3 2 2 4 2" xfId="47079" xr:uid="{00000000-0005-0000-0000-0000AB550000}"/>
    <cellStyle name="40% - uthevingsfarge 5 3 2 2 5" xfId="47080" xr:uid="{00000000-0005-0000-0000-0000AC550000}"/>
    <cellStyle name="40% - uthevingsfarge 5 3 2 2 6" xfId="47081" xr:uid="{00000000-0005-0000-0000-0000AD550000}"/>
    <cellStyle name="40% - uthevingsfarge 5 3 2 2_3. Chng in credit spreads" xfId="47082" xr:uid="{00000000-0005-0000-0000-0000AE550000}"/>
    <cellStyle name="40% - uthevingsfarge 5 3 2 3" xfId="17263" xr:uid="{00000000-0005-0000-0000-0000AF550000}"/>
    <cellStyle name="40% - uthevingsfarge 5 3 2 3 2" xfId="17264" xr:uid="{00000000-0005-0000-0000-0000B0550000}"/>
    <cellStyle name="40% - uthevingsfarge 5 3 2 3 2 2" xfId="47083" xr:uid="{00000000-0005-0000-0000-0000B1550000}"/>
    <cellStyle name="40% - uthevingsfarge 5 3 2 3 3" xfId="17265" xr:uid="{00000000-0005-0000-0000-0000B2550000}"/>
    <cellStyle name="40% - uthevingsfarge 5 3 2 3 4" xfId="47084" xr:uid="{00000000-0005-0000-0000-0000B3550000}"/>
    <cellStyle name="40% - uthevingsfarge 5 3 2 3 5" xfId="47085" xr:uid="{00000000-0005-0000-0000-0000B4550000}"/>
    <cellStyle name="40% - uthevingsfarge 5 3 2 3 6" xfId="47086" xr:uid="{00000000-0005-0000-0000-0000B5550000}"/>
    <cellStyle name="40% - uthevingsfarge 5 3 2 3_3. Chng in credit spreads" xfId="47087" xr:uid="{00000000-0005-0000-0000-0000B6550000}"/>
    <cellStyle name="40% - uthevingsfarge 5 3 2 4" xfId="17266" xr:uid="{00000000-0005-0000-0000-0000B7550000}"/>
    <cellStyle name="40% - uthevingsfarge 5 3 2 4 2" xfId="17267" xr:uid="{00000000-0005-0000-0000-0000B8550000}"/>
    <cellStyle name="40% - uthevingsfarge 5 3 2 4 2 2" xfId="47088" xr:uid="{00000000-0005-0000-0000-0000B9550000}"/>
    <cellStyle name="40% - uthevingsfarge 5 3 2 4 3" xfId="17268" xr:uid="{00000000-0005-0000-0000-0000BA550000}"/>
    <cellStyle name="40% - uthevingsfarge 5 3 2 4 4" xfId="47089" xr:uid="{00000000-0005-0000-0000-0000BB550000}"/>
    <cellStyle name="40% - uthevingsfarge 5 3 2 4 5" xfId="47090" xr:uid="{00000000-0005-0000-0000-0000BC550000}"/>
    <cellStyle name="40% - uthevingsfarge 5 3 2 4 6" xfId="47091" xr:uid="{00000000-0005-0000-0000-0000BD550000}"/>
    <cellStyle name="40% - uthevingsfarge 5 3 2 4_3. Chng in credit spreads" xfId="47092"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3" xr:uid="{00000000-0005-0000-0000-0000C2550000}"/>
    <cellStyle name="40% - uthevingsfarge 5 3 2 5 5" xfId="47094" xr:uid="{00000000-0005-0000-0000-0000C3550000}"/>
    <cellStyle name="40% - uthevingsfarge 5 3 2 5 6" xfId="47095"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6" xr:uid="{00000000-0005-0000-0000-0000CA550000}"/>
    <cellStyle name="40% - uthevingsfarge 5 3 2 9" xfId="47097" xr:uid="{00000000-0005-0000-0000-0000CB550000}"/>
    <cellStyle name="40% - uthevingsfarge 5 3 2_3. Chng in credit spreads" xfId="47098" xr:uid="{00000000-0005-0000-0000-0000CC550000}"/>
    <cellStyle name="40% - uthevingsfarge 5 3 3" xfId="5137" xr:uid="{00000000-0005-0000-0000-0000CD550000}"/>
    <cellStyle name="40% - uthevingsfarge 5 3 3 2" xfId="17277" xr:uid="{00000000-0005-0000-0000-0000CE550000}"/>
    <cellStyle name="40% - uthevingsfarge 5 3 3 2 2" xfId="47099" xr:uid="{00000000-0005-0000-0000-0000CF550000}"/>
    <cellStyle name="40% - uthevingsfarge 5 3 3 2 2 2" xfId="47100" xr:uid="{00000000-0005-0000-0000-0000D0550000}"/>
    <cellStyle name="40% - uthevingsfarge 5 3 3 2 2 2 2" xfId="47101" xr:uid="{00000000-0005-0000-0000-0000D1550000}"/>
    <cellStyle name="40% - uthevingsfarge 5 3 3 2 2 3" xfId="47102" xr:uid="{00000000-0005-0000-0000-0000D2550000}"/>
    <cellStyle name="40% - uthevingsfarge 5 3 3 2 2_3. Chng in credit spreads" xfId="47103" xr:uid="{00000000-0005-0000-0000-0000D3550000}"/>
    <cellStyle name="40% - uthevingsfarge 5 3 3 2 3" xfId="47104" xr:uid="{00000000-0005-0000-0000-0000D4550000}"/>
    <cellStyle name="40% - uthevingsfarge 5 3 3 2 3 2" xfId="47105" xr:uid="{00000000-0005-0000-0000-0000D5550000}"/>
    <cellStyle name="40% - uthevingsfarge 5 3 3 2 3 2 2" xfId="47106" xr:uid="{00000000-0005-0000-0000-0000D6550000}"/>
    <cellStyle name="40% - uthevingsfarge 5 3 3 2 3 3" xfId="47107" xr:uid="{00000000-0005-0000-0000-0000D7550000}"/>
    <cellStyle name="40% - uthevingsfarge 5 3 3 2 3_3. Chng in credit spreads" xfId="47108" xr:uid="{00000000-0005-0000-0000-0000D8550000}"/>
    <cellStyle name="40% - uthevingsfarge 5 3 3 2 4" xfId="47109" xr:uid="{00000000-0005-0000-0000-0000D9550000}"/>
    <cellStyle name="40% - uthevingsfarge 5 3 3 2 4 2" xfId="47110" xr:uid="{00000000-0005-0000-0000-0000DA550000}"/>
    <cellStyle name="40% - uthevingsfarge 5 3 3 2 5" xfId="47111" xr:uid="{00000000-0005-0000-0000-0000DB550000}"/>
    <cellStyle name="40% - uthevingsfarge 5 3 3 2_3. Chng in credit spreads" xfId="47112" xr:uid="{00000000-0005-0000-0000-0000DC550000}"/>
    <cellStyle name="40% - uthevingsfarge 5 3 3 3" xfId="17278" xr:uid="{00000000-0005-0000-0000-0000DD550000}"/>
    <cellStyle name="40% - uthevingsfarge 5 3 3 3 2" xfId="47113" xr:uid="{00000000-0005-0000-0000-0000DE550000}"/>
    <cellStyle name="40% - uthevingsfarge 5 3 3 3 2 2" xfId="47114" xr:uid="{00000000-0005-0000-0000-0000DF550000}"/>
    <cellStyle name="40% - uthevingsfarge 5 3 3 3 3" xfId="47115" xr:uid="{00000000-0005-0000-0000-0000E0550000}"/>
    <cellStyle name="40% - uthevingsfarge 5 3 3 3_3. Chng in credit spreads" xfId="47116" xr:uid="{00000000-0005-0000-0000-0000E1550000}"/>
    <cellStyle name="40% - uthevingsfarge 5 3 3 4" xfId="47117" xr:uid="{00000000-0005-0000-0000-0000E2550000}"/>
    <cellStyle name="40% - uthevingsfarge 5 3 3 4 2" xfId="47118" xr:uid="{00000000-0005-0000-0000-0000E3550000}"/>
    <cellStyle name="40% - uthevingsfarge 5 3 3 4 2 2" xfId="47119" xr:uid="{00000000-0005-0000-0000-0000E4550000}"/>
    <cellStyle name="40% - uthevingsfarge 5 3 3 4 3" xfId="47120" xr:uid="{00000000-0005-0000-0000-0000E5550000}"/>
    <cellStyle name="40% - uthevingsfarge 5 3 3 4_3. Chng in credit spreads" xfId="47121" xr:uid="{00000000-0005-0000-0000-0000E6550000}"/>
    <cellStyle name="40% - uthevingsfarge 5 3 3 5" xfId="47122" xr:uid="{00000000-0005-0000-0000-0000E7550000}"/>
    <cellStyle name="40% - uthevingsfarge 5 3 3 5 2" xfId="47123" xr:uid="{00000000-0005-0000-0000-0000E8550000}"/>
    <cellStyle name="40% - uthevingsfarge 5 3 3 6" xfId="47124" xr:uid="{00000000-0005-0000-0000-0000E9550000}"/>
    <cellStyle name="40% - uthevingsfarge 5 3 3_3. Chng in credit spreads" xfId="47125" xr:uid="{00000000-0005-0000-0000-0000EA550000}"/>
    <cellStyle name="40% - uthevingsfarge 5 3 4" xfId="17279" xr:uid="{00000000-0005-0000-0000-0000EB550000}"/>
    <cellStyle name="40% - uthevingsfarge 5 3 4 2" xfId="17280" xr:uid="{00000000-0005-0000-0000-0000EC550000}"/>
    <cellStyle name="40% - uthevingsfarge 5 3 4 2 2" xfId="47126" xr:uid="{00000000-0005-0000-0000-0000ED550000}"/>
    <cellStyle name="40% - uthevingsfarge 5 3 4 2 2 2" xfId="47127" xr:uid="{00000000-0005-0000-0000-0000EE550000}"/>
    <cellStyle name="40% - uthevingsfarge 5 3 4 2 3" xfId="47128" xr:uid="{00000000-0005-0000-0000-0000EF550000}"/>
    <cellStyle name="40% - uthevingsfarge 5 3 4 2_3. Chng in credit spreads" xfId="47129" xr:uid="{00000000-0005-0000-0000-0000F0550000}"/>
    <cellStyle name="40% - uthevingsfarge 5 3 4 3" xfId="17281" xr:uid="{00000000-0005-0000-0000-0000F1550000}"/>
    <cellStyle name="40% - uthevingsfarge 5 3 4 3 2" xfId="47130" xr:uid="{00000000-0005-0000-0000-0000F2550000}"/>
    <cellStyle name="40% - uthevingsfarge 5 3 4 3 2 2" xfId="47131" xr:uid="{00000000-0005-0000-0000-0000F3550000}"/>
    <cellStyle name="40% - uthevingsfarge 5 3 4 3 3" xfId="47132" xr:uid="{00000000-0005-0000-0000-0000F4550000}"/>
    <cellStyle name="40% - uthevingsfarge 5 3 4 3_3. Chng in credit spreads" xfId="47133" xr:uid="{00000000-0005-0000-0000-0000F5550000}"/>
    <cellStyle name="40% - uthevingsfarge 5 3 4 4" xfId="47134" xr:uid="{00000000-0005-0000-0000-0000F6550000}"/>
    <cellStyle name="40% - uthevingsfarge 5 3 4 4 2" xfId="47135" xr:uid="{00000000-0005-0000-0000-0000F7550000}"/>
    <cellStyle name="40% - uthevingsfarge 5 3 4 5" xfId="47136" xr:uid="{00000000-0005-0000-0000-0000F8550000}"/>
    <cellStyle name="40% - uthevingsfarge 5 3 4 6" xfId="47137" xr:uid="{00000000-0005-0000-0000-0000F9550000}"/>
    <cellStyle name="40% - uthevingsfarge 5 3 4_3. Chng in credit spreads" xfId="47138" xr:uid="{00000000-0005-0000-0000-0000FA550000}"/>
    <cellStyle name="40% - uthevingsfarge 5 3 5" xfId="17282" xr:uid="{00000000-0005-0000-0000-0000FB550000}"/>
    <cellStyle name="40% - uthevingsfarge 5 3 5 2" xfId="17283" xr:uid="{00000000-0005-0000-0000-0000FC550000}"/>
    <cellStyle name="40% - uthevingsfarge 5 3 5 2 2" xfId="47139" xr:uid="{00000000-0005-0000-0000-0000FD550000}"/>
    <cellStyle name="40% - uthevingsfarge 5 3 5 3" xfId="17284" xr:uid="{00000000-0005-0000-0000-0000FE550000}"/>
    <cellStyle name="40% - uthevingsfarge 5 3 5 4" xfId="47140" xr:uid="{00000000-0005-0000-0000-0000FF550000}"/>
    <cellStyle name="40% - uthevingsfarge 5 3 5 5" xfId="47141" xr:uid="{00000000-0005-0000-0000-000000560000}"/>
    <cellStyle name="40% - uthevingsfarge 5 3 5 6" xfId="47142" xr:uid="{00000000-0005-0000-0000-000001560000}"/>
    <cellStyle name="40% - uthevingsfarge 5 3 5_3. Chng in credit spreads" xfId="47143" xr:uid="{00000000-0005-0000-0000-000002560000}"/>
    <cellStyle name="40% - uthevingsfarge 5 3 6" xfId="17285" xr:uid="{00000000-0005-0000-0000-000003560000}"/>
    <cellStyle name="40% - uthevingsfarge 5 3 6 2" xfId="17286" xr:uid="{00000000-0005-0000-0000-000004560000}"/>
    <cellStyle name="40% - uthevingsfarge 5 3 6 2 2" xfId="47144" xr:uid="{00000000-0005-0000-0000-000005560000}"/>
    <cellStyle name="40% - uthevingsfarge 5 3 6 3" xfId="17287" xr:uid="{00000000-0005-0000-0000-000006560000}"/>
    <cellStyle name="40% - uthevingsfarge 5 3 6 4" xfId="47145" xr:uid="{00000000-0005-0000-0000-000007560000}"/>
    <cellStyle name="40% - uthevingsfarge 5 3 6 5" xfId="47146" xr:uid="{00000000-0005-0000-0000-000008560000}"/>
    <cellStyle name="40% - uthevingsfarge 5 3 6 6" xfId="47147" xr:uid="{00000000-0005-0000-0000-000009560000}"/>
    <cellStyle name="40% - uthevingsfarge 5 3 6_3. Chng in credit spreads" xfId="47148" xr:uid="{00000000-0005-0000-0000-00000A560000}"/>
    <cellStyle name="40% - uthevingsfarge 5 3 7" xfId="17288" xr:uid="{00000000-0005-0000-0000-00000B560000}"/>
    <cellStyle name="40% - uthevingsfarge 5 3 7 2" xfId="17289" xr:uid="{00000000-0005-0000-0000-00000C560000}"/>
    <cellStyle name="40% - uthevingsfarge 5 3 7 2 2" xfId="47149" xr:uid="{00000000-0005-0000-0000-00000D560000}"/>
    <cellStyle name="40% - uthevingsfarge 5 3 7 3" xfId="47150" xr:uid="{00000000-0005-0000-0000-00000E560000}"/>
    <cellStyle name="40% - uthevingsfarge 5 3 7_3. Chng in credit spreads" xfId="47151" xr:uid="{00000000-0005-0000-0000-00000F560000}"/>
    <cellStyle name="40% - uthevingsfarge 5 3 8" xfId="17290" xr:uid="{00000000-0005-0000-0000-000010560000}"/>
    <cellStyle name="40% - uthevingsfarge 5 3 9" xfId="39957" xr:uid="{00000000-0005-0000-0000-000011560000}"/>
    <cellStyle name="40% - uthevingsfarge 5 3_4 manuell" xfId="55374"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2" xr:uid="{00000000-0005-0000-0000-000016560000}"/>
    <cellStyle name="40% - uthevingsfarge 5 30 2_4 manuell" xfId="55375" xr:uid="{758F4D51-F3BF-4453-ACA2-3CB42F6DEAB8}"/>
    <cellStyle name="40% - uthevingsfarge 5 30 3" xfId="5141" xr:uid="{00000000-0005-0000-0000-000018560000}"/>
    <cellStyle name="40% - uthevingsfarge 5 30 4" xfId="47153" xr:uid="{00000000-0005-0000-0000-000019560000}"/>
    <cellStyle name="40% - uthevingsfarge 5 30_4 manuell" xfId="55376"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4" xr:uid="{00000000-0005-0000-0000-00001E560000}"/>
    <cellStyle name="40% - uthevingsfarge 5 31 2_4 manuell" xfId="55377" xr:uid="{A6077881-2278-4F87-BE00-BE4E426A17C6}"/>
    <cellStyle name="40% - uthevingsfarge 5 31 3" xfId="5145" xr:uid="{00000000-0005-0000-0000-000020560000}"/>
    <cellStyle name="40% - uthevingsfarge 5 31 4" xfId="47155" xr:uid="{00000000-0005-0000-0000-000021560000}"/>
    <cellStyle name="40% - uthevingsfarge 5 31_4 manuell" xfId="55378"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6" xr:uid="{00000000-0005-0000-0000-000026560000}"/>
    <cellStyle name="40% - uthevingsfarge 5 32 2_4 manuell" xfId="55379" xr:uid="{7E28384A-A977-4C10-A7AA-F18A734D6250}"/>
    <cellStyle name="40% - uthevingsfarge 5 32 3" xfId="5149" xr:uid="{00000000-0005-0000-0000-000028560000}"/>
    <cellStyle name="40% - uthevingsfarge 5 32 4" xfId="47157" xr:uid="{00000000-0005-0000-0000-000029560000}"/>
    <cellStyle name="40% - uthevingsfarge 5 32_4 manuell" xfId="55380"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8" xr:uid="{00000000-0005-0000-0000-00002E560000}"/>
    <cellStyle name="40% - uthevingsfarge 5 33 2_4 manuell" xfId="55381" xr:uid="{8A155D79-8D3C-42C6-9861-F6503F364895}"/>
    <cellStyle name="40% - uthevingsfarge 5 33 3" xfId="5153" xr:uid="{00000000-0005-0000-0000-000030560000}"/>
    <cellStyle name="40% - uthevingsfarge 5 33 4" xfId="47159" xr:uid="{00000000-0005-0000-0000-000031560000}"/>
    <cellStyle name="40% - uthevingsfarge 5 33_4 manuell" xfId="55382"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60" xr:uid="{00000000-0005-0000-0000-000036560000}"/>
    <cellStyle name="40% - uthevingsfarge 5 34 2_4 manuell" xfId="55383" xr:uid="{0FE4B3A2-96E2-47E1-B642-81176DC0C122}"/>
    <cellStyle name="40% - uthevingsfarge 5 34 3" xfId="5157" xr:uid="{00000000-0005-0000-0000-000038560000}"/>
    <cellStyle name="40% - uthevingsfarge 5 34 4" xfId="47161" xr:uid="{00000000-0005-0000-0000-000039560000}"/>
    <cellStyle name="40% - uthevingsfarge 5 34_4 manuell" xfId="55384"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2" xr:uid="{00000000-0005-0000-0000-00003E560000}"/>
    <cellStyle name="40% - uthevingsfarge 5 35 2_4 manuell" xfId="55385" xr:uid="{759F28D4-E7AD-4F05-9082-699CFEE708CF}"/>
    <cellStyle name="40% - uthevingsfarge 5 35 3" xfId="5161" xr:uid="{00000000-0005-0000-0000-000040560000}"/>
    <cellStyle name="40% - uthevingsfarge 5 35 4" xfId="47163" xr:uid="{00000000-0005-0000-0000-000041560000}"/>
    <cellStyle name="40% - uthevingsfarge 5 35_4 manuell" xfId="55386"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4" xr:uid="{00000000-0005-0000-0000-000046560000}"/>
    <cellStyle name="40% - uthevingsfarge 5 36 2_4 manuell" xfId="55387" xr:uid="{0B915710-B0BE-4563-8992-E86D269B0804}"/>
    <cellStyle name="40% - uthevingsfarge 5 36 3" xfId="5165" xr:uid="{00000000-0005-0000-0000-000048560000}"/>
    <cellStyle name="40% - uthevingsfarge 5 36 4" xfId="47165" xr:uid="{00000000-0005-0000-0000-000049560000}"/>
    <cellStyle name="40% - uthevingsfarge 5 36_4 manuell" xfId="55388"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6" xr:uid="{00000000-0005-0000-0000-00004E560000}"/>
    <cellStyle name="40% - uthevingsfarge 5 37 2_4 manuell" xfId="55389" xr:uid="{87B8EA44-8828-4B0F-A367-5AB06B947FA6}"/>
    <cellStyle name="40% - uthevingsfarge 5 37 3" xfId="5169" xr:uid="{00000000-0005-0000-0000-000050560000}"/>
    <cellStyle name="40% - uthevingsfarge 5 37 4" xfId="47167" xr:uid="{00000000-0005-0000-0000-000051560000}"/>
    <cellStyle name="40% - uthevingsfarge 5 37_4 manuell" xfId="55390"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8" xr:uid="{00000000-0005-0000-0000-000056560000}"/>
    <cellStyle name="40% - uthevingsfarge 5 38 2_4 manuell" xfId="55391" xr:uid="{F5B93D5E-5940-41E0-A223-DCE0BA757DB3}"/>
    <cellStyle name="40% - uthevingsfarge 5 38 3" xfId="5173" xr:uid="{00000000-0005-0000-0000-000058560000}"/>
    <cellStyle name="40% - uthevingsfarge 5 38 4" xfId="47169" xr:uid="{00000000-0005-0000-0000-000059560000}"/>
    <cellStyle name="40% - uthevingsfarge 5 38_4 manuell" xfId="55392"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70" xr:uid="{00000000-0005-0000-0000-00005E560000}"/>
    <cellStyle name="40% - uthevingsfarge 5 39 2_4 manuell" xfId="55393" xr:uid="{1CEB2909-379C-4E35-A461-C4CD5E412C31}"/>
    <cellStyle name="40% - uthevingsfarge 5 39 3" xfId="5177" xr:uid="{00000000-0005-0000-0000-000060560000}"/>
    <cellStyle name="40% - uthevingsfarge 5 39 4" xfId="47171" xr:uid="{00000000-0005-0000-0000-000061560000}"/>
    <cellStyle name="40% - uthevingsfarge 5 39_4 manuell" xfId="55394" xr:uid="{605385B9-0CE2-4FBE-A2D7-87DE2E85F332}"/>
    <cellStyle name="40% - uthevingsfarge 5 4" xfId="5178" xr:uid="{00000000-0005-0000-0000-000063560000}"/>
    <cellStyle name="40% - uthevingsfarge 5 4 10" xfId="47172"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3" xr:uid="{00000000-0005-0000-0000-000068560000}"/>
    <cellStyle name="40% - uthevingsfarge 5 4 2 2 3" xfId="47174" xr:uid="{00000000-0005-0000-0000-000069560000}"/>
    <cellStyle name="40% - uthevingsfarge 5 4 2 2_3. Chng in credit spreads" xfId="47175" xr:uid="{00000000-0005-0000-0000-00006A560000}"/>
    <cellStyle name="40% - uthevingsfarge 5 4 2 3" xfId="17292" xr:uid="{00000000-0005-0000-0000-00006B560000}"/>
    <cellStyle name="40% - uthevingsfarge 5 4 2 3 2" xfId="47176" xr:uid="{00000000-0005-0000-0000-00006C560000}"/>
    <cellStyle name="40% - uthevingsfarge 5 4 2 3 2 2" xfId="47177" xr:uid="{00000000-0005-0000-0000-00006D560000}"/>
    <cellStyle name="40% - uthevingsfarge 5 4 2 3 3" xfId="47178" xr:uid="{00000000-0005-0000-0000-00006E560000}"/>
    <cellStyle name="40% - uthevingsfarge 5 4 2 3_3. Chng in credit spreads" xfId="47179" xr:uid="{00000000-0005-0000-0000-00006F560000}"/>
    <cellStyle name="40% - uthevingsfarge 5 4 2 4" xfId="47180" xr:uid="{00000000-0005-0000-0000-000070560000}"/>
    <cellStyle name="40% - uthevingsfarge 5 4 2 4 2" xfId="47181" xr:uid="{00000000-0005-0000-0000-000071560000}"/>
    <cellStyle name="40% - uthevingsfarge 5 4 2 5" xfId="47182" xr:uid="{00000000-0005-0000-0000-000072560000}"/>
    <cellStyle name="40% - uthevingsfarge 5 4 2 6" xfId="47183" xr:uid="{00000000-0005-0000-0000-000073560000}"/>
    <cellStyle name="40% - uthevingsfarge 5 4 2 7" xfId="47184" xr:uid="{00000000-0005-0000-0000-000074560000}"/>
    <cellStyle name="40% - uthevingsfarge 5 4 2 8" xfId="47185" xr:uid="{00000000-0005-0000-0000-000075560000}"/>
    <cellStyle name="40% - uthevingsfarge 5 4 2_3. Chng in credit spreads" xfId="47186" xr:uid="{00000000-0005-0000-0000-000076560000}"/>
    <cellStyle name="40% - uthevingsfarge 5 4 3" xfId="5181" xr:uid="{00000000-0005-0000-0000-000077560000}"/>
    <cellStyle name="40% - uthevingsfarge 5 4 3 2" xfId="17293" xr:uid="{00000000-0005-0000-0000-000078560000}"/>
    <cellStyle name="40% - uthevingsfarge 5 4 3 2 2" xfId="47187" xr:uid="{00000000-0005-0000-0000-000079560000}"/>
    <cellStyle name="40% - uthevingsfarge 5 4 3 3" xfId="17294" xr:uid="{00000000-0005-0000-0000-00007A560000}"/>
    <cellStyle name="40% - uthevingsfarge 5 4 3 4" xfId="47188" xr:uid="{00000000-0005-0000-0000-00007B560000}"/>
    <cellStyle name="40% - uthevingsfarge 5 4 3 5" xfId="47189" xr:uid="{00000000-0005-0000-0000-00007C560000}"/>
    <cellStyle name="40% - uthevingsfarge 5 4 3 6" xfId="47190" xr:uid="{00000000-0005-0000-0000-00007D560000}"/>
    <cellStyle name="40% - uthevingsfarge 5 4 3_3. Chng in credit spreads" xfId="47191" xr:uid="{00000000-0005-0000-0000-00007E560000}"/>
    <cellStyle name="40% - uthevingsfarge 5 4 4" xfId="17295" xr:uid="{00000000-0005-0000-0000-00007F560000}"/>
    <cellStyle name="40% - uthevingsfarge 5 4 4 2" xfId="17296" xr:uid="{00000000-0005-0000-0000-000080560000}"/>
    <cellStyle name="40% - uthevingsfarge 5 4 4 2 2" xfId="47192" xr:uid="{00000000-0005-0000-0000-000081560000}"/>
    <cellStyle name="40% - uthevingsfarge 5 4 4 3" xfId="17297" xr:uid="{00000000-0005-0000-0000-000082560000}"/>
    <cellStyle name="40% - uthevingsfarge 5 4 4 4" xfId="47193" xr:uid="{00000000-0005-0000-0000-000083560000}"/>
    <cellStyle name="40% - uthevingsfarge 5 4 4 5" xfId="47194" xr:uid="{00000000-0005-0000-0000-000084560000}"/>
    <cellStyle name="40% - uthevingsfarge 5 4 4 6" xfId="47195" xr:uid="{00000000-0005-0000-0000-000085560000}"/>
    <cellStyle name="40% - uthevingsfarge 5 4 4_3. Chng in credit spreads" xfId="47196"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7" xr:uid="{00000000-0005-0000-0000-00008A560000}"/>
    <cellStyle name="40% - uthevingsfarge 5 4 5 5" xfId="47198" xr:uid="{00000000-0005-0000-0000-00008B560000}"/>
    <cellStyle name="40% - uthevingsfarge 5 4 5 6" xfId="47199"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8" xr:uid="{00000000-0005-0000-0000-000092560000}"/>
    <cellStyle name="40% - uthevingsfarge 5 4 9" xfId="47200" xr:uid="{00000000-0005-0000-0000-000093560000}"/>
    <cellStyle name="40% - uthevingsfarge 5 4_3. Chng in credit spreads" xfId="47201"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2" xr:uid="{00000000-0005-0000-0000-000098560000}"/>
    <cellStyle name="40% - uthevingsfarge 5 40 2_4 manuell" xfId="55395" xr:uid="{FBE34E8F-26F7-41EF-94B9-D4833EBD2A37}"/>
    <cellStyle name="40% - uthevingsfarge 5 40 3" xfId="5185" xr:uid="{00000000-0005-0000-0000-00009A560000}"/>
    <cellStyle name="40% - uthevingsfarge 5 40 4" xfId="47203" xr:uid="{00000000-0005-0000-0000-00009B560000}"/>
    <cellStyle name="40% - uthevingsfarge 5 40_4 manuell" xfId="55396"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4" xr:uid="{00000000-0005-0000-0000-0000A0560000}"/>
    <cellStyle name="40% - uthevingsfarge 5 41 2_4 manuell" xfId="55397" xr:uid="{6C0AF753-620F-4422-9DDA-9C4EEB0AF6E2}"/>
    <cellStyle name="40% - uthevingsfarge 5 41 3" xfId="5189" xr:uid="{00000000-0005-0000-0000-0000A2560000}"/>
    <cellStyle name="40% - uthevingsfarge 5 41 4" xfId="47205" xr:uid="{00000000-0005-0000-0000-0000A3560000}"/>
    <cellStyle name="40% - uthevingsfarge 5 41_4 manuell" xfId="55398"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6" xr:uid="{00000000-0005-0000-0000-0000A8560000}"/>
    <cellStyle name="40% - uthevingsfarge 5 42 2_4 manuell" xfId="55399" xr:uid="{691837F3-E791-4CE1-B048-C29A0AA20571}"/>
    <cellStyle name="40% - uthevingsfarge 5 42 3" xfId="5193" xr:uid="{00000000-0005-0000-0000-0000AA560000}"/>
    <cellStyle name="40% - uthevingsfarge 5 42 4" xfId="47207" xr:uid="{00000000-0005-0000-0000-0000AB560000}"/>
    <cellStyle name="40% - uthevingsfarge 5 42_4 manuell" xfId="55400"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8" xr:uid="{00000000-0005-0000-0000-0000B0560000}"/>
    <cellStyle name="40% - uthevingsfarge 5 43 2_4 manuell" xfId="55401" xr:uid="{BBCFC8D2-5AEF-41B4-B2E6-D4D8799CCDF0}"/>
    <cellStyle name="40% - uthevingsfarge 5 43 3" xfId="5197" xr:uid="{00000000-0005-0000-0000-0000B2560000}"/>
    <cellStyle name="40% - uthevingsfarge 5 43 4" xfId="47209" xr:uid="{00000000-0005-0000-0000-0000B3560000}"/>
    <cellStyle name="40% - uthevingsfarge 5 43_4 manuell" xfId="55402"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10" xr:uid="{00000000-0005-0000-0000-0000B8560000}"/>
    <cellStyle name="40% - uthevingsfarge 5 44 2_4 manuell" xfId="55403" xr:uid="{F03F8214-CEA7-4408-9CC5-2527115EF3EB}"/>
    <cellStyle name="40% - uthevingsfarge 5 44 3" xfId="5201" xr:uid="{00000000-0005-0000-0000-0000BA560000}"/>
    <cellStyle name="40% - uthevingsfarge 5 44 4" xfId="47211" xr:uid="{00000000-0005-0000-0000-0000BB560000}"/>
    <cellStyle name="40% - uthevingsfarge 5 44_4 manuell" xfId="55404"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2" xr:uid="{00000000-0005-0000-0000-0000C0560000}"/>
    <cellStyle name="40% - uthevingsfarge 5 45 2_4 manuell" xfId="55405" xr:uid="{D140AFE0-BDD9-4F1B-9B80-54305441985D}"/>
    <cellStyle name="40% - uthevingsfarge 5 45 3" xfId="5205" xr:uid="{00000000-0005-0000-0000-0000C2560000}"/>
    <cellStyle name="40% - uthevingsfarge 5 45 4" xfId="47213" xr:uid="{00000000-0005-0000-0000-0000C3560000}"/>
    <cellStyle name="40% - uthevingsfarge 5 45_4 manuell" xfId="55406"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4" xr:uid="{00000000-0005-0000-0000-0000C8560000}"/>
    <cellStyle name="40% - uthevingsfarge 5 46 2_4 manuell" xfId="55407" xr:uid="{198F43DD-D285-4829-9B3C-FA258AC51D6A}"/>
    <cellStyle name="40% - uthevingsfarge 5 46 3" xfId="5209" xr:uid="{00000000-0005-0000-0000-0000CA560000}"/>
    <cellStyle name="40% - uthevingsfarge 5 46 4" xfId="47215" xr:uid="{00000000-0005-0000-0000-0000CB560000}"/>
    <cellStyle name="40% - uthevingsfarge 5 46_4 manuell" xfId="55408"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6" xr:uid="{00000000-0005-0000-0000-0000D0560000}"/>
    <cellStyle name="40% - uthevingsfarge 5 47 2_4 manuell" xfId="55409" xr:uid="{053C998A-A1CC-4B89-91D6-8DCDFC588653}"/>
    <cellStyle name="40% - uthevingsfarge 5 47 3" xfId="5213" xr:uid="{00000000-0005-0000-0000-0000D2560000}"/>
    <cellStyle name="40% - uthevingsfarge 5 47 4" xfId="47217" xr:uid="{00000000-0005-0000-0000-0000D3560000}"/>
    <cellStyle name="40% - uthevingsfarge 5 47_4 manuell" xfId="55410"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8" xr:uid="{00000000-0005-0000-0000-0000D8560000}"/>
    <cellStyle name="40% - uthevingsfarge 5 48 2_4 manuell" xfId="55411" xr:uid="{622B827C-09F0-48E6-B4B0-F3D1A5004452}"/>
    <cellStyle name="40% - uthevingsfarge 5 48 3" xfId="5217" xr:uid="{00000000-0005-0000-0000-0000DA560000}"/>
    <cellStyle name="40% - uthevingsfarge 5 48 4" xfId="47219" xr:uid="{00000000-0005-0000-0000-0000DB560000}"/>
    <cellStyle name="40% - uthevingsfarge 5 48_4 manuell" xfId="55412"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20" xr:uid="{00000000-0005-0000-0000-0000E0560000}"/>
    <cellStyle name="40% - uthevingsfarge 5 49 2_4 manuell" xfId="55413" xr:uid="{03DB7920-23D7-4DC5-A952-CEBC48128AC5}"/>
    <cellStyle name="40% - uthevingsfarge 5 49 3" xfId="5221" xr:uid="{00000000-0005-0000-0000-0000E2560000}"/>
    <cellStyle name="40% - uthevingsfarge 5 49 4" xfId="47221" xr:uid="{00000000-0005-0000-0000-0000E3560000}"/>
    <cellStyle name="40% - uthevingsfarge 5 49_4 manuell" xfId="55414"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2" xr:uid="{00000000-0005-0000-0000-0000E8560000}"/>
    <cellStyle name="40% - uthevingsfarge 5 5 2 2 2 2" xfId="47223" xr:uid="{00000000-0005-0000-0000-0000E9560000}"/>
    <cellStyle name="40% - uthevingsfarge 5 5 2 2 3" xfId="47224" xr:uid="{00000000-0005-0000-0000-0000EA560000}"/>
    <cellStyle name="40% - uthevingsfarge 5 5 2 2_3. Chng in credit spreads" xfId="47225" xr:uid="{00000000-0005-0000-0000-0000EB560000}"/>
    <cellStyle name="40% - uthevingsfarge 5 5 2 3" xfId="47226" xr:uid="{00000000-0005-0000-0000-0000EC560000}"/>
    <cellStyle name="40% - uthevingsfarge 5 5 2 3 2" xfId="47227" xr:uid="{00000000-0005-0000-0000-0000ED560000}"/>
    <cellStyle name="40% - uthevingsfarge 5 5 2 3 2 2" xfId="47228" xr:uid="{00000000-0005-0000-0000-0000EE560000}"/>
    <cellStyle name="40% - uthevingsfarge 5 5 2 3 3" xfId="47229" xr:uid="{00000000-0005-0000-0000-0000EF560000}"/>
    <cellStyle name="40% - uthevingsfarge 5 5 2 3_3. Chng in credit spreads" xfId="47230" xr:uid="{00000000-0005-0000-0000-0000F0560000}"/>
    <cellStyle name="40% - uthevingsfarge 5 5 2 4" xfId="47231" xr:uid="{00000000-0005-0000-0000-0000F1560000}"/>
    <cellStyle name="40% - uthevingsfarge 5 5 2 4 2" xfId="47232" xr:uid="{00000000-0005-0000-0000-0000F2560000}"/>
    <cellStyle name="40% - uthevingsfarge 5 5 2 5" xfId="47233" xr:uid="{00000000-0005-0000-0000-0000F3560000}"/>
    <cellStyle name="40% - uthevingsfarge 5 5 2_3. Chng in credit spreads" xfId="47234" xr:uid="{00000000-0005-0000-0000-0000F4560000}"/>
    <cellStyle name="40% - uthevingsfarge 5 5 3" xfId="5225" xr:uid="{00000000-0005-0000-0000-0000F5560000}"/>
    <cellStyle name="40% - uthevingsfarge 5 5 3 2" xfId="17306" xr:uid="{00000000-0005-0000-0000-0000F6560000}"/>
    <cellStyle name="40% - uthevingsfarge 5 5 3 2 2" xfId="47235" xr:uid="{00000000-0005-0000-0000-0000F7560000}"/>
    <cellStyle name="40% - uthevingsfarge 5 5 3 3" xfId="47236" xr:uid="{00000000-0005-0000-0000-0000F8560000}"/>
    <cellStyle name="40% - uthevingsfarge 5 5 3_3. Chng in credit spreads" xfId="47237" xr:uid="{00000000-0005-0000-0000-0000F9560000}"/>
    <cellStyle name="40% - uthevingsfarge 5 5 4" xfId="17307" xr:uid="{00000000-0005-0000-0000-0000FA560000}"/>
    <cellStyle name="40% - uthevingsfarge 5 5 4 2" xfId="47238" xr:uid="{00000000-0005-0000-0000-0000FB560000}"/>
    <cellStyle name="40% - uthevingsfarge 5 5 4 2 2" xfId="47239" xr:uid="{00000000-0005-0000-0000-0000FC560000}"/>
    <cellStyle name="40% - uthevingsfarge 5 5 4 3" xfId="47240" xr:uid="{00000000-0005-0000-0000-0000FD560000}"/>
    <cellStyle name="40% - uthevingsfarge 5 5 4_3. Chng in credit spreads" xfId="47241" xr:uid="{00000000-0005-0000-0000-0000FE560000}"/>
    <cellStyle name="40% - uthevingsfarge 5 5 5" xfId="17308" xr:uid="{00000000-0005-0000-0000-0000FF560000}"/>
    <cellStyle name="40% - uthevingsfarge 5 5 5 2" xfId="47242" xr:uid="{00000000-0005-0000-0000-000000570000}"/>
    <cellStyle name="40% - uthevingsfarge 5 5 6" xfId="39959" xr:uid="{00000000-0005-0000-0000-000001570000}"/>
    <cellStyle name="40% - uthevingsfarge 5 5 7" xfId="47243" xr:uid="{00000000-0005-0000-0000-000002570000}"/>
    <cellStyle name="40% - uthevingsfarge 5 5 8" xfId="47244" xr:uid="{00000000-0005-0000-0000-000003570000}"/>
    <cellStyle name="40% - uthevingsfarge 5 5 9" xfId="47245" xr:uid="{00000000-0005-0000-0000-000004570000}"/>
    <cellStyle name="40% - uthevingsfarge 5 5_3. Chng in credit spreads" xfId="47246"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7" xr:uid="{00000000-0005-0000-0000-000009570000}"/>
    <cellStyle name="40% - uthevingsfarge 5 50 2_4 manuell" xfId="55415" xr:uid="{50409D76-0141-4E47-A749-D322EF80308C}"/>
    <cellStyle name="40% - uthevingsfarge 5 50 3" xfId="5229" xr:uid="{00000000-0005-0000-0000-00000B570000}"/>
    <cellStyle name="40% - uthevingsfarge 5 50 4" xfId="47248" xr:uid="{00000000-0005-0000-0000-00000C570000}"/>
    <cellStyle name="40% - uthevingsfarge 5 50_4 manuell" xfId="55416"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49" xr:uid="{00000000-0005-0000-0000-000011570000}"/>
    <cellStyle name="40% - uthevingsfarge 5 51 2_4 manuell" xfId="55417" xr:uid="{C08026F2-8634-4AB9-8E98-5ECAF5534280}"/>
    <cellStyle name="40% - uthevingsfarge 5 51 3" xfId="5233" xr:uid="{00000000-0005-0000-0000-000013570000}"/>
    <cellStyle name="40% - uthevingsfarge 5 51 4" xfId="47250" xr:uid="{00000000-0005-0000-0000-000014570000}"/>
    <cellStyle name="40% - uthevingsfarge 5 51_4 manuell" xfId="55418"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1" xr:uid="{00000000-0005-0000-0000-000019570000}"/>
    <cellStyle name="40% - uthevingsfarge 5 52 2_4 manuell" xfId="55419" xr:uid="{17136FDE-20F6-4536-8159-E707C2E2B642}"/>
    <cellStyle name="40% - uthevingsfarge 5 52 3" xfId="5237" xr:uid="{00000000-0005-0000-0000-00001B570000}"/>
    <cellStyle name="40% - uthevingsfarge 5 52 4" xfId="47252" xr:uid="{00000000-0005-0000-0000-00001C570000}"/>
    <cellStyle name="40% - uthevingsfarge 5 52_4 manuell" xfId="55420"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3" xr:uid="{00000000-0005-0000-0000-000021570000}"/>
    <cellStyle name="40% - uthevingsfarge 5 53 2_4 manuell" xfId="55421" xr:uid="{56E70A13-19CE-4679-95C5-E1C15AD3099C}"/>
    <cellStyle name="40% - uthevingsfarge 5 53 3" xfId="5241" xr:uid="{00000000-0005-0000-0000-000023570000}"/>
    <cellStyle name="40% - uthevingsfarge 5 53 4" xfId="47254" xr:uid="{00000000-0005-0000-0000-000024570000}"/>
    <cellStyle name="40% - uthevingsfarge 5 53_4 manuell" xfId="55422"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5" xr:uid="{00000000-0005-0000-0000-000029570000}"/>
    <cellStyle name="40% - uthevingsfarge 5 54 2_4 manuell" xfId="55423" xr:uid="{58FC8EBC-2871-4E70-B47A-D7F5EE3F6B11}"/>
    <cellStyle name="40% - uthevingsfarge 5 54 3" xfId="5245" xr:uid="{00000000-0005-0000-0000-00002B570000}"/>
    <cellStyle name="40% - uthevingsfarge 5 54 4" xfId="47256" xr:uid="{00000000-0005-0000-0000-00002C570000}"/>
    <cellStyle name="40% - uthevingsfarge 5 54_4 manuell" xfId="55424"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7" xr:uid="{00000000-0005-0000-0000-000031570000}"/>
    <cellStyle name="40% - uthevingsfarge 5 55 2_4 manuell" xfId="55425" xr:uid="{17773402-59D9-4CC3-9988-7F0BC11E1312}"/>
    <cellStyle name="40% - uthevingsfarge 5 55 3" xfId="5249" xr:uid="{00000000-0005-0000-0000-000033570000}"/>
    <cellStyle name="40% - uthevingsfarge 5 55 4" xfId="47258" xr:uid="{00000000-0005-0000-0000-000034570000}"/>
    <cellStyle name="40% - uthevingsfarge 5 55_4 manuell" xfId="55426"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59" xr:uid="{00000000-0005-0000-0000-000039570000}"/>
    <cellStyle name="40% - uthevingsfarge 5 56 2_4 manuell" xfId="55427" xr:uid="{B6D57FE7-A869-46B2-B625-B64D10EDDE45}"/>
    <cellStyle name="40% - uthevingsfarge 5 56 3" xfId="5253" xr:uid="{00000000-0005-0000-0000-00003B570000}"/>
    <cellStyle name="40% - uthevingsfarge 5 56 4" xfId="47260" xr:uid="{00000000-0005-0000-0000-00003C570000}"/>
    <cellStyle name="40% - uthevingsfarge 5 56_4 manuell" xfId="55428"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1" xr:uid="{00000000-0005-0000-0000-000041570000}"/>
    <cellStyle name="40% - uthevingsfarge 5 57 2_4 manuell" xfId="55429" xr:uid="{0C924BFA-5C0F-49A3-B730-B64C545A62BC}"/>
    <cellStyle name="40% - uthevingsfarge 5 57 3" xfId="5257" xr:uid="{00000000-0005-0000-0000-000043570000}"/>
    <cellStyle name="40% - uthevingsfarge 5 57 4" xfId="47262" xr:uid="{00000000-0005-0000-0000-000044570000}"/>
    <cellStyle name="40% - uthevingsfarge 5 57_4 manuell" xfId="55430"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3" xr:uid="{00000000-0005-0000-0000-000049570000}"/>
    <cellStyle name="40% - uthevingsfarge 5 58 2_4 manuell" xfId="55431" xr:uid="{86E57DB6-7971-4C17-8842-A94CE45109C0}"/>
    <cellStyle name="40% - uthevingsfarge 5 58 3" xfId="5261" xr:uid="{00000000-0005-0000-0000-00004B570000}"/>
    <cellStyle name="40% - uthevingsfarge 5 58 4" xfId="47264" xr:uid="{00000000-0005-0000-0000-00004C570000}"/>
    <cellStyle name="40% - uthevingsfarge 5 58_4 manuell" xfId="55432"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5" xr:uid="{00000000-0005-0000-0000-000051570000}"/>
    <cellStyle name="40% - uthevingsfarge 5 59 2_4 manuell" xfId="55433" xr:uid="{F15051B2-1773-4F50-8602-B3519A74C3E2}"/>
    <cellStyle name="40% - uthevingsfarge 5 59 3" xfId="5265" xr:uid="{00000000-0005-0000-0000-000053570000}"/>
    <cellStyle name="40% - uthevingsfarge 5 59 4" xfId="47266" xr:uid="{00000000-0005-0000-0000-000054570000}"/>
    <cellStyle name="40% - uthevingsfarge 5 59_4 manuell" xfId="55434"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7" xr:uid="{00000000-0005-0000-0000-000059570000}"/>
    <cellStyle name="40% - uthevingsfarge 5 6 2 2_CC1" xfId="55435" xr:uid="{82EF193F-094F-4C64-97B2-A5D0CC6199EA}"/>
    <cellStyle name="40% - uthevingsfarge 5 6 2 3" xfId="47268" xr:uid="{00000000-0005-0000-0000-00005A570000}"/>
    <cellStyle name="40% - uthevingsfarge 5 6 2 4" xfId="47269" xr:uid="{00000000-0005-0000-0000-00005B570000}"/>
    <cellStyle name="40% - uthevingsfarge 5 6 2_3. Chng in credit spreads" xfId="47270" xr:uid="{00000000-0005-0000-0000-00005C570000}"/>
    <cellStyle name="40% - uthevingsfarge 5 6 3" xfId="5269" xr:uid="{00000000-0005-0000-0000-00005D570000}"/>
    <cellStyle name="40% - uthevingsfarge 5 6 3 2" xfId="17309" xr:uid="{00000000-0005-0000-0000-00005E570000}"/>
    <cellStyle name="40% - uthevingsfarge 5 6 3 2 2" xfId="47271" xr:uid="{00000000-0005-0000-0000-00005F570000}"/>
    <cellStyle name="40% - uthevingsfarge 5 6 3 3" xfId="47272" xr:uid="{00000000-0005-0000-0000-000060570000}"/>
    <cellStyle name="40% - uthevingsfarge 5 6 3_3. Chng in credit spreads" xfId="47273" xr:uid="{00000000-0005-0000-0000-000061570000}"/>
    <cellStyle name="40% - uthevingsfarge 5 6 4" xfId="17310" xr:uid="{00000000-0005-0000-0000-000062570000}"/>
    <cellStyle name="40% - uthevingsfarge 5 6 4 2" xfId="47274" xr:uid="{00000000-0005-0000-0000-000063570000}"/>
    <cellStyle name="40% - uthevingsfarge 5 6 5" xfId="17311" xr:uid="{00000000-0005-0000-0000-000064570000}"/>
    <cellStyle name="40% - uthevingsfarge 5 6 6" xfId="39960" xr:uid="{00000000-0005-0000-0000-000065570000}"/>
    <cellStyle name="40% - uthevingsfarge 5 6 7" xfId="47275" xr:uid="{00000000-0005-0000-0000-000066570000}"/>
    <cellStyle name="40% - uthevingsfarge 5 6 8" xfId="47276" xr:uid="{00000000-0005-0000-0000-000067570000}"/>
    <cellStyle name="40% - uthevingsfarge 5 6 9" xfId="47277" xr:uid="{00000000-0005-0000-0000-000068570000}"/>
    <cellStyle name="40% - uthevingsfarge 5 6_3. Chng in credit spreads" xfId="47278" xr:uid="{00000000-0005-0000-0000-000069570000}"/>
    <cellStyle name="40% - uthevingsfarge 5 60" xfId="17312" xr:uid="{00000000-0005-0000-0000-00006A570000}"/>
    <cellStyle name="40% - uthevingsfarge 5 60 2" xfId="17313" xr:uid="{00000000-0005-0000-0000-00006B570000}"/>
    <cellStyle name="40% - uthevingsfarge 5 60 2 2" xfId="36617" xr:uid="{00000000-0005-0000-0000-00006C570000}"/>
    <cellStyle name="40% - uthevingsfarge 5 60 3" xfId="17314" xr:uid="{00000000-0005-0000-0000-00006D570000}"/>
    <cellStyle name="40% - uthevingsfarge 5 60 4" xfId="36381"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8" xr:uid="{00000000-0005-0000-0000-000072570000}"/>
    <cellStyle name="40% - uthevingsfarge 5 61 3" xfId="17318" xr:uid="{00000000-0005-0000-0000-000073570000}"/>
    <cellStyle name="40% - uthevingsfarge 5 61 4" xfId="36407"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4" xr:uid="{00000000-0005-0000-0000-000078570000}"/>
    <cellStyle name="40% - uthevingsfarge 5 62 3" xfId="36391" xr:uid="{00000000-0005-0000-0000-000079570000}"/>
    <cellStyle name="40% - uthevingsfarge 5 62_AVA DVA EL" xfId="17322" xr:uid="{00000000-0005-0000-0000-00007A570000}"/>
    <cellStyle name="40% - uthevingsfarge 5 63" xfId="17323" xr:uid="{00000000-0005-0000-0000-00007B570000}"/>
    <cellStyle name="40% - uthevingsfarge 5 63 2" xfId="36591" xr:uid="{00000000-0005-0000-0000-00007C570000}"/>
    <cellStyle name="40% - uthevingsfarge 5 64" xfId="17324" xr:uid="{00000000-0005-0000-0000-00007D570000}"/>
    <cellStyle name="40% - uthevingsfarge 5 64 2" xfId="36670" xr:uid="{00000000-0005-0000-0000-00007E570000}"/>
    <cellStyle name="40% - uthevingsfarge 5 65" xfId="17325" xr:uid="{00000000-0005-0000-0000-00007F570000}"/>
    <cellStyle name="40% - uthevingsfarge 5 65 2" xfId="36561" xr:uid="{00000000-0005-0000-0000-000080570000}"/>
    <cellStyle name="40% - uthevingsfarge 5 66" xfId="17326" xr:uid="{00000000-0005-0000-0000-000081570000}"/>
    <cellStyle name="40% - uthevingsfarge 5 66 2" xfId="36656" xr:uid="{00000000-0005-0000-0000-000082570000}"/>
    <cellStyle name="40% - uthevingsfarge 5 67" xfId="36530" xr:uid="{00000000-0005-0000-0000-000083570000}"/>
    <cellStyle name="40% - uthevingsfarge 5 68" xfId="47279" xr:uid="{00000000-0005-0000-0000-000084570000}"/>
    <cellStyle name="40% - uthevingsfarge 5 69" xfId="47280"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1" xr:uid="{00000000-0005-0000-0000-000089570000}"/>
    <cellStyle name="40% - uthevingsfarge 5 7 2 4" xfId="47282" xr:uid="{00000000-0005-0000-0000-00008A570000}"/>
    <cellStyle name="40% - uthevingsfarge 5 7 2_4 manuell" xfId="55436"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3" xr:uid="{00000000-0005-0000-0000-000091570000}"/>
    <cellStyle name="40% - uthevingsfarge 5 7 7" xfId="47284" xr:uid="{00000000-0005-0000-0000-000092570000}"/>
    <cellStyle name="40% - uthevingsfarge 5 7 8" xfId="47285" xr:uid="{00000000-0005-0000-0000-000093570000}"/>
    <cellStyle name="40% - uthevingsfarge 5 7_3. Chng in credit spreads" xfId="47286" xr:uid="{00000000-0005-0000-0000-000094570000}"/>
    <cellStyle name="40% - uthevingsfarge 5 70" xfId="47287" xr:uid="{00000000-0005-0000-0000-000095570000}"/>
    <cellStyle name="40% - uthevingsfarge 5 71" xfId="47288" xr:uid="{00000000-0005-0000-0000-000096570000}"/>
    <cellStyle name="40% - uthevingsfarge 5 72" xfId="47289" xr:uid="{00000000-0005-0000-0000-000097570000}"/>
    <cellStyle name="40% - uthevingsfarge 5 73" xfId="47290" xr:uid="{00000000-0005-0000-0000-000098570000}"/>
    <cellStyle name="40% - uthevingsfarge 5 74" xfId="47291"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2" xr:uid="{00000000-0005-0000-0000-00009D570000}"/>
    <cellStyle name="40% - uthevingsfarge 5 8 2 4" xfId="47293" xr:uid="{00000000-0005-0000-0000-00009E570000}"/>
    <cellStyle name="40% - uthevingsfarge 5 8 2_4 manuell" xfId="55437" xr:uid="{6C2F1984-047D-4713-B67F-7905E76DC3F7}"/>
    <cellStyle name="40% - uthevingsfarge 5 8 3" xfId="5277" xr:uid="{00000000-0005-0000-0000-0000A0570000}"/>
    <cellStyle name="40% - uthevingsfarge 5 8 4" xfId="47294" xr:uid="{00000000-0005-0000-0000-0000A1570000}"/>
    <cellStyle name="40% - uthevingsfarge 5 8 5" xfId="47295" xr:uid="{00000000-0005-0000-0000-0000A2570000}"/>
    <cellStyle name="40% - uthevingsfarge 5 8_3. Chng in credit spreads" xfId="47296"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7" xr:uid="{00000000-0005-0000-0000-0000A7570000}"/>
    <cellStyle name="40% - uthevingsfarge 5 9 2_4 manuell" xfId="55438" xr:uid="{FDA1E688-0F6D-47A5-8C88-175817EB72B5}"/>
    <cellStyle name="40% - uthevingsfarge 5 9 3" xfId="5281" xr:uid="{00000000-0005-0000-0000-0000A9570000}"/>
    <cellStyle name="40% - uthevingsfarge 5 9 4" xfId="47298" xr:uid="{00000000-0005-0000-0000-0000AA570000}"/>
    <cellStyle name="40% - uthevingsfarge 5 9 5" xfId="47299" xr:uid="{00000000-0005-0000-0000-0000AB570000}"/>
    <cellStyle name="40% - uthevingsfarge 5 9_4 manuell" xfId="55439" xr:uid="{D714BAFB-C350-4245-8F8F-38BA0164CDC1}"/>
    <cellStyle name="40% - uthevingsfarge 5_4 manuell" xfId="55440" xr:uid="{9C4DB625-7E45-4C9C-B366-C83D965BCCDF}"/>
    <cellStyle name="40% - uthevingsfarge 6" xfId="36256"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300" xr:uid="{00000000-0005-0000-0000-0000B2570000}"/>
    <cellStyle name="40% - uthevingsfarge 6 10 2_4 manuell" xfId="55441" xr:uid="{97D66D13-7634-460B-A659-7C4A97AB7A0C}"/>
    <cellStyle name="40% - uthevingsfarge 6 10 3" xfId="5285" xr:uid="{00000000-0005-0000-0000-0000B4570000}"/>
    <cellStyle name="40% - uthevingsfarge 6 10 4" xfId="47301" xr:uid="{00000000-0005-0000-0000-0000B5570000}"/>
    <cellStyle name="40% - uthevingsfarge 6 10 5" xfId="47302" xr:uid="{00000000-0005-0000-0000-0000B6570000}"/>
    <cellStyle name="40% - uthevingsfarge 6 10_4 manuell" xfId="55442"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3" xr:uid="{00000000-0005-0000-0000-0000BB570000}"/>
    <cellStyle name="40% - uthevingsfarge 6 11 2_4 manuell" xfId="55443" xr:uid="{9777ACD3-F453-469E-93DE-3AEC0AA4629D}"/>
    <cellStyle name="40% - uthevingsfarge 6 11 3" xfId="5289" xr:uid="{00000000-0005-0000-0000-0000BD570000}"/>
    <cellStyle name="40% - uthevingsfarge 6 11 4" xfId="47304" xr:uid="{00000000-0005-0000-0000-0000BE570000}"/>
    <cellStyle name="40% - uthevingsfarge 6 11_4 manuell" xfId="55444"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5" xr:uid="{00000000-0005-0000-0000-0000C3570000}"/>
    <cellStyle name="40% - uthevingsfarge 6 12 2_4 manuell" xfId="55445" xr:uid="{975E6929-3275-4165-85E4-8DE05F128E78}"/>
    <cellStyle name="40% - uthevingsfarge 6 12 3" xfId="5293" xr:uid="{00000000-0005-0000-0000-0000C5570000}"/>
    <cellStyle name="40% - uthevingsfarge 6 12 4" xfId="47306" xr:uid="{00000000-0005-0000-0000-0000C6570000}"/>
    <cellStyle name="40% - uthevingsfarge 6 12_4 manuell" xfId="55446"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7" xr:uid="{00000000-0005-0000-0000-0000CB570000}"/>
    <cellStyle name="40% - uthevingsfarge 6 13 2_4 manuell" xfId="55447" xr:uid="{5E5317DD-B002-4E84-804C-05B0A6D73AE8}"/>
    <cellStyle name="40% - uthevingsfarge 6 13 3" xfId="5297" xr:uid="{00000000-0005-0000-0000-0000CD570000}"/>
    <cellStyle name="40% - uthevingsfarge 6 13 4" xfId="47308" xr:uid="{00000000-0005-0000-0000-0000CE570000}"/>
    <cellStyle name="40% - uthevingsfarge 6 13_4 manuell" xfId="55448"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09" xr:uid="{00000000-0005-0000-0000-0000D3570000}"/>
    <cellStyle name="40% - uthevingsfarge 6 14 2_4 manuell" xfId="55449" xr:uid="{99B4331D-2F22-4A35-9369-23085E4FC0F1}"/>
    <cellStyle name="40% - uthevingsfarge 6 14 3" xfId="5301" xr:uid="{00000000-0005-0000-0000-0000D5570000}"/>
    <cellStyle name="40% - uthevingsfarge 6 14 4" xfId="47310" xr:uid="{00000000-0005-0000-0000-0000D6570000}"/>
    <cellStyle name="40% - uthevingsfarge 6 14_4 manuell" xfId="55450"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1" xr:uid="{00000000-0005-0000-0000-0000DB570000}"/>
    <cellStyle name="40% - uthevingsfarge 6 15 2_4 manuell" xfId="55451" xr:uid="{CE65E134-FEBC-4040-AF65-F27437AFE9DB}"/>
    <cellStyle name="40% - uthevingsfarge 6 15 3" xfId="5305" xr:uid="{00000000-0005-0000-0000-0000DD570000}"/>
    <cellStyle name="40% - uthevingsfarge 6 15 4" xfId="47312" xr:uid="{00000000-0005-0000-0000-0000DE570000}"/>
    <cellStyle name="40% - uthevingsfarge 6 15_4 manuell" xfId="55452"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3" xr:uid="{00000000-0005-0000-0000-0000E3570000}"/>
    <cellStyle name="40% - uthevingsfarge 6 16 2_4 manuell" xfId="55453" xr:uid="{56E72F8A-B176-446B-9201-83068D6616B9}"/>
    <cellStyle name="40% - uthevingsfarge 6 16 3" xfId="5309" xr:uid="{00000000-0005-0000-0000-0000E5570000}"/>
    <cellStyle name="40% - uthevingsfarge 6 16 4" xfId="47314" xr:uid="{00000000-0005-0000-0000-0000E6570000}"/>
    <cellStyle name="40% - uthevingsfarge 6 16_4 manuell" xfId="55454"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5" xr:uid="{00000000-0005-0000-0000-0000EB570000}"/>
    <cellStyle name="40% - uthevingsfarge 6 17 2_4 manuell" xfId="55455" xr:uid="{409641DE-EC7A-4384-A3A9-703C7B5D3B88}"/>
    <cellStyle name="40% - uthevingsfarge 6 17 3" xfId="5313" xr:uid="{00000000-0005-0000-0000-0000ED570000}"/>
    <cellStyle name="40% - uthevingsfarge 6 17 4" xfId="47316" xr:uid="{00000000-0005-0000-0000-0000EE570000}"/>
    <cellStyle name="40% - uthevingsfarge 6 17_4 manuell" xfId="55456"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7" xr:uid="{00000000-0005-0000-0000-0000F3570000}"/>
    <cellStyle name="40% - uthevingsfarge 6 18 2_4 manuell" xfId="55457" xr:uid="{5F5D6984-F01D-40D7-928A-6C77D56709A6}"/>
    <cellStyle name="40% - uthevingsfarge 6 18 3" xfId="5317" xr:uid="{00000000-0005-0000-0000-0000F5570000}"/>
    <cellStyle name="40% - uthevingsfarge 6 18 4" xfId="47318" xr:uid="{00000000-0005-0000-0000-0000F6570000}"/>
    <cellStyle name="40% - uthevingsfarge 6 18_4 manuell" xfId="55458"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19" xr:uid="{00000000-0005-0000-0000-0000FB570000}"/>
    <cellStyle name="40% - uthevingsfarge 6 19 2_4 manuell" xfId="55459" xr:uid="{27A49F88-C099-44D2-8886-49A22E59C8C2}"/>
    <cellStyle name="40% - uthevingsfarge 6 19 3" xfId="5321" xr:uid="{00000000-0005-0000-0000-0000FD570000}"/>
    <cellStyle name="40% - uthevingsfarge 6 19 4" xfId="47320" xr:uid="{00000000-0005-0000-0000-0000FE570000}"/>
    <cellStyle name="40% - uthevingsfarge 6 19_4 manuell" xfId="55460"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1" xr:uid="{00000000-0005-0000-0000-000007580000}"/>
    <cellStyle name="40% - uthevingsfarge 6 2 14" xfId="47322" xr:uid="{00000000-0005-0000-0000-000008580000}"/>
    <cellStyle name="40% - uthevingsfarge 6 2 15" xfId="47323" xr:uid="{00000000-0005-0000-0000-000009580000}"/>
    <cellStyle name="40% - uthevingsfarge 6 2 16" xfId="47324" xr:uid="{00000000-0005-0000-0000-00000A580000}"/>
    <cellStyle name="40% - uthevingsfarge 6 2 2" xfId="5323" xr:uid="{00000000-0005-0000-0000-00000B580000}"/>
    <cellStyle name="40% - uthevingsfarge 6 2 2 10" xfId="47325" xr:uid="{00000000-0005-0000-0000-00000C580000}"/>
    <cellStyle name="40% - uthevingsfarge 6 2 2 11" xfId="47326" xr:uid="{00000000-0005-0000-0000-00000D580000}"/>
    <cellStyle name="40% - uthevingsfarge 6 2 2 2" xfId="5324" xr:uid="{00000000-0005-0000-0000-00000E580000}"/>
    <cellStyle name="40% - uthevingsfarge 6 2 2 2 10" xfId="47327" xr:uid="{00000000-0005-0000-0000-00000F580000}"/>
    <cellStyle name="40% - uthevingsfarge 6 2 2 2 2" xfId="17337" xr:uid="{00000000-0005-0000-0000-000010580000}"/>
    <cellStyle name="40% - uthevingsfarge 6 2 2 2 2 2" xfId="17338" xr:uid="{00000000-0005-0000-0000-000011580000}"/>
    <cellStyle name="40% - uthevingsfarge 6 2 2 2 2 2 2" xfId="47328" xr:uid="{00000000-0005-0000-0000-000012580000}"/>
    <cellStyle name="40% - uthevingsfarge 6 2 2 2 2 2 2 2" xfId="47329" xr:uid="{00000000-0005-0000-0000-000013580000}"/>
    <cellStyle name="40% - uthevingsfarge 6 2 2 2 2 2 3" xfId="47330" xr:uid="{00000000-0005-0000-0000-000014580000}"/>
    <cellStyle name="40% - uthevingsfarge 6 2 2 2 2 2_3. Chng in credit spreads" xfId="47331" xr:uid="{00000000-0005-0000-0000-000015580000}"/>
    <cellStyle name="40% - uthevingsfarge 6 2 2 2 2 3" xfId="17339" xr:uid="{00000000-0005-0000-0000-000016580000}"/>
    <cellStyle name="40% - uthevingsfarge 6 2 2 2 2 3 2" xfId="47332" xr:uid="{00000000-0005-0000-0000-000017580000}"/>
    <cellStyle name="40% - uthevingsfarge 6 2 2 2 2 4" xfId="47333" xr:uid="{00000000-0005-0000-0000-000018580000}"/>
    <cellStyle name="40% - uthevingsfarge 6 2 2 2 2 5" xfId="47334" xr:uid="{00000000-0005-0000-0000-000019580000}"/>
    <cellStyle name="40% - uthevingsfarge 6 2 2 2 2 6" xfId="47335" xr:uid="{00000000-0005-0000-0000-00001A580000}"/>
    <cellStyle name="40% - uthevingsfarge 6 2 2 2 2_3. Chng in credit spreads" xfId="47336" xr:uid="{00000000-0005-0000-0000-00001B580000}"/>
    <cellStyle name="40% - uthevingsfarge 6 2 2 2 3" xfId="17340" xr:uid="{00000000-0005-0000-0000-00001C580000}"/>
    <cellStyle name="40% - uthevingsfarge 6 2 2 2 3 2" xfId="17341" xr:uid="{00000000-0005-0000-0000-00001D580000}"/>
    <cellStyle name="40% - uthevingsfarge 6 2 2 2 3 2 2" xfId="47337" xr:uid="{00000000-0005-0000-0000-00001E580000}"/>
    <cellStyle name="40% - uthevingsfarge 6 2 2 2 3 2 2 2" xfId="47338" xr:uid="{00000000-0005-0000-0000-00001F580000}"/>
    <cellStyle name="40% - uthevingsfarge 6 2 2 2 3 2 3" xfId="47339" xr:uid="{00000000-0005-0000-0000-000020580000}"/>
    <cellStyle name="40% - uthevingsfarge 6 2 2 2 3 2_3. Chng in credit spreads" xfId="47340" xr:uid="{00000000-0005-0000-0000-000021580000}"/>
    <cellStyle name="40% - uthevingsfarge 6 2 2 2 3 3" xfId="17342" xr:uid="{00000000-0005-0000-0000-000022580000}"/>
    <cellStyle name="40% - uthevingsfarge 6 2 2 2 3 3 2" xfId="47341" xr:uid="{00000000-0005-0000-0000-000023580000}"/>
    <cellStyle name="40% - uthevingsfarge 6 2 2 2 3 4" xfId="47342" xr:uid="{00000000-0005-0000-0000-000024580000}"/>
    <cellStyle name="40% - uthevingsfarge 6 2 2 2 3 5" xfId="47343" xr:uid="{00000000-0005-0000-0000-000025580000}"/>
    <cellStyle name="40% - uthevingsfarge 6 2 2 2 3 6" xfId="47344" xr:uid="{00000000-0005-0000-0000-000026580000}"/>
    <cellStyle name="40% - uthevingsfarge 6 2 2 2 3_3. Chng in credit spreads" xfId="47345" xr:uid="{00000000-0005-0000-0000-000027580000}"/>
    <cellStyle name="40% - uthevingsfarge 6 2 2 2 4" xfId="17343" xr:uid="{00000000-0005-0000-0000-000028580000}"/>
    <cellStyle name="40% - uthevingsfarge 6 2 2 2 4 2" xfId="17344" xr:uid="{00000000-0005-0000-0000-000029580000}"/>
    <cellStyle name="40% - uthevingsfarge 6 2 2 2 4 2 2" xfId="47346" xr:uid="{00000000-0005-0000-0000-00002A580000}"/>
    <cellStyle name="40% - uthevingsfarge 6 2 2 2 4 3" xfId="17345" xr:uid="{00000000-0005-0000-0000-00002B580000}"/>
    <cellStyle name="40% - uthevingsfarge 6 2 2 2 4 4" xfId="47347" xr:uid="{00000000-0005-0000-0000-00002C580000}"/>
    <cellStyle name="40% - uthevingsfarge 6 2 2 2 4 5" xfId="47348" xr:uid="{00000000-0005-0000-0000-00002D580000}"/>
    <cellStyle name="40% - uthevingsfarge 6 2 2 2 4 6" xfId="47349" xr:uid="{00000000-0005-0000-0000-00002E580000}"/>
    <cellStyle name="40% - uthevingsfarge 6 2 2 2 4_3. Chng in credit spreads" xfId="47350" xr:uid="{00000000-0005-0000-0000-00002F580000}"/>
    <cellStyle name="40% - uthevingsfarge 6 2 2 2 5" xfId="17346" xr:uid="{00000000-0005-0000-0000-000030580000}"/>
    <cellStyle name="40% - uthevingsfarge 6 2 2 2 5 2" xfId="17347" xr:uid="{00000000-0005-0000-0000-000031580000}"/>
    <cellStyle name="40% - uthevingsfarge 6 2 2 2 5 2 2" xfId="47351" xr:uid="{00000000-0005-0000-0000-000032580000}"/>
    <cellStyle name="40% - uthevingsfarge 6 2 2 2 5 3" xfId="17348" xr:uid="{00000000-0005-0000-0000-000033580000}"/>
    <cellStyle name="40% - uthevingsfarge 6 2 2 2 5 4" xfId="47352" xr:uid="{00000000-0005-0000-0000-000034580000}"/>
    <cellStyle name="40% - uthevingsfarge 6 2 2 2 5 5" xfId="47353" xr:uid="{00000000-0005-0000-0000-000035580000}"/>
    <cellStyle name="40% - uthevingsfarge 6 2 2 2 5_3. Chng in credit spreads" xfId="47354" xr:uid="{00000000-0005-0000-0000-000036580000}"/>
    <cellStyle name="40% - uthevingsfarge 6 2 2 2 6" xfId="17349" xr:uid="{00000000-0005-0000-0000-000037580000}"/>
    <cellStyle name="40% - uthevingsfarge 6 2 2 2 6 2" xfId="47355" xr:uid="{00000000-0005-0000-0000-000038580000}"/>
    <cellStyle name="40% - uthevingsfarge 6 2 2 2 7" xfId="17350" xr:uid="{00000000-0005-0000-0000-000039580000}"/>
    <cellStyle name="40% - uthevingsfarge 6 2 2 2 8" xfId="47356" xr:uid="{00000000-0005-0000-0000-00003A580000}"/>
    <cellStyle name="40% - uthevingsfarge 6 2 2 2 9" xfId="47357" xr:uid="{00000000-0005-0000-0000-00003B580000}"/>
    <cellStyle name="40% - uthevingsfarge 6 2 2 2_3. Chng in credit spreads" xfId="47358" xr:uid="{00000000-0005-0000-0000-00003C580000}"/>
    <cellStyle name="40% - uthevingsfarge 6 2 2 3" xfId="17351" xr:uid="{00000000-0005-0000-0000-00003D580000}"/>
    <cellStyle name="40% - uthevingsfarge 6 2 2 3 2" xfId="17352" xr:uid="{00000000-0005-0000-0000-00003E580000}"/>
    <cellStyle name="40% - uthevingsfarge 6 2 2 3 2 2" xfId="47359" xr:uid="{00000000-0005-0000-0000-00003F580000}"/>
    <cellStyle name="40% - uthevingsfarge 6 2 2 3 2 2 2" xfId="47360" xr:uid="{00000000-0005-0000-0000-000040580000}"/>
    <cellStyle name="40% - uthevingsfarge 6 2 2 3 2 3" xfId="47361" xr:uid="{00000000-0005-0000-0000-000041580000}"/>
    <cellStyle name="40% - uthevingsfarge 6 2 2 3 2_3. Chng in credit spreads" xfId="47362" xr:uid="{00000000-0005-0000-0000-000042580000}"/>
    <cellStyle name="40% - uthevingsfarge 6 2 2 3 3" xfId="17353" xr:uid="{00000000-0005-0000-0000-000043580000}"/>
    <cellStyle name="40% - uthevingsfarge 6 2 2 3 3 2" xfId="47363" xr:uid="{00000000-0005-0000-0000-000044580000}"/>
    <cellStyle name="40% - uthevingsfarge 6 2 2 3 4" xfId="47364" xr:uid="{00000000-0005-0000-0000-000045580000}"/>
    <cellStyle name="40% - uthevingsfarge 6 2 2 3 5" xfId="47365" xr:uid="{00000000-0005-0000-0000-000046580000}"/>
    <cellStyle name="40% - uthevingsfarge 6 2 2 3 6" xfId="47366" xr:uid="{00000000-0005-0000-0000-000047580000}"/>
    <cellStyle name="40% - uthevingsfarge 6 2 2 3_3. Chng in credit spreads" xfId="47367" xr:uid="{00000000-0005-0000-0000-000048580000}"/>
    <cellStyle name="40% - uthevingsfarge 6 2 2 4" xfId="17354" xr:uid="{00000000-0005-0000-0000-000049580000}"/>
    <cellStyle name="40% - uthevingsfarge 6 2 2 4 2" xfId="17355" xr:uid="{00000000-0005-0000-0000-00004A580000}"/>
    <cellStyle name="40% - uthevingsfarge 6 2 2 4 2 2" xfId="47368" xr:uid="{00000000-0005-0000-0000-00004B580000}"/>
    <cellStyle name="40% - uthevingsfarge 6 2 2 4 2 2 2" xfId="47369" xr:uid="{00000000-0005-0000-0000-00004C580000}"/>
    <cellStyle name="40% - uthevingsfarge 6 2 2 4 2 3" xfId="47370" xr:uid="{00000000-0005-0000-0000-00004D580000}"/>
    <cellStyle name="40% - uthevingsfarge 6 2 2 4 2_3. Chng in credit spreads" xfId="47371" xr:uid="{00000000-0005-0000-0000-00004E580000}"/>
    <cellStyle name="40% - uthevingsfarge 6 2 2 4 3" xfId="17356" xr:uid="{00000000-0005-0000-0000-00004F580000}"/>
    <cellStyle name="40% - uthevingsfarge 6 2 2 4 3 2" xfId="47372" xr:uid="{00000000-0005-0000-0000-000050580000}"/>
    <cellStyle name="40% - uthevingsfarge 6 2 2 4 4" xfId="47373" xr:uid="{00000000-0005-0000-0000-000051580000}"/>
    <cellStyle name="40% - uthevingsfarge 6 2 2 4 5" xfId="47374" xr:uid="{00000000-0005-0000-0000-000052580000}"/>
    <cellStyle name="40% - uthevingsfarge 6 2 2 4 6" xfId="47375" xr:uid="{00000000-0005-0000-0000-000053580000}"/>
    <cellStyle name="40% - uthevingsfarge 6 2 2 4_3. Chng in credit spreads" xfId="47376" xr:uid="{00000000-0005-0000-0000-000054580000}"/>
    <cellStyle name="40% - uthevingsfarge 6 2 2 5" xfId="17357" xr:uid="{00000000-0005-0000-0000-000055580000}"/>
    <cellStyle name="40% - uthevingsfarge 6 2 2 5 2" xfId="17358" xr:uid="{00000000-0005-0000-0000-000056580000}"/>
    <cellStyle name="40% - uthevingsfarge 6 2 2 5 2 2" xfId="47377" xr:uid="{00000000-0005-0000-0000-000057580000}"/>
    <cellStyle name="40% - uthevingsfarge 6 2 2 5 2 2 2" xfId="47378" xr:uid="{00000000-0005-0000-0000-000058580000}"/>
    <cellStyle name="40% - uthevingsfarge 6 2 2 5 2 3" xfId="47379" xr:uid="{00000000-0005-0000-0000-000059580000}"/>
    <cellStyle name="40% - uthevingsfarge 6 2 2 5 2_3. Chng in credit spreads" xfId="47380" xr:uid="{00000000-0005-0000-0000-00005A580000}"/>
    <cellStyle name="40% - uthevingsfarge 6 2 2 5 3" xfId="17359" xr:uid="{00000000-0005-0000-0000-00005B580000}"/>
    <cellStyle name="40% - uthevingsfarge 6 2 2 5 3 2" xfId="47381" xr:uid="{00000000-0005-0000-0000-00005C580000}"/>
    <cellStyle name="40% - uthevingsfarge 6 2 2 5 4" xfId="47382" xr:uid="{00000000-0005-0000-0000-00005D580000}"/>
    <cellStyle name="40% - uthevingsfarge 6 2 2 5 5" xfId="47383" xr:uid="{00000000-0005-0000-0000-00005E580000}"/>
    <cellStyle name="40% - uthevingsfarge 6 2 2 5 6" xfId="47384" xr:uid="{00000000-0005-0000-0000-00005F580000}"/>
    <cellStyle name="40% - uthevingsfarge 6 2 2 5_3. Chng in credit spreads" xfId="47385" xr:uid="{00000000-0005-0000-0000-000060580000}"/>
    <cellStyle name="40% - uthevingsfarge 6 2 2 6" xfId="17360" xr:uid="{00000000-0005-0000-0000-000061580000}"/>
    <cellStyle name="40% - uthevingsfarge 6 2 2 6 2" xfId="17361" xr:uid="{00000000-0005-0000-0000-000062580000}"/>
    <cellStyle name="40% - uthevingsfarge 6 2 2 6 2 2" xfId="47386" xr:uid="{00000000-0005-0000-0000-000063580000}"/>
    <cellStyle name="40% - uthevingsfarge 6 2 2 6 3" xfId="17362" xr:uid="{00000000-0005-0000-0000-000064580000}"/>
    <cellStyle name="40% - uthevingsfarge 6 2 2 6 4" xfId="47387" xr:uid="{00000000-0005-0000-0000-000065580000}"/>
    <cellStyle name="40% - uthevingsfarge 6 2 2 6 5" xfId="47388" xr:uid="{00000000-0005-0000-0000-000066580000}"/>
    <cellStyle name="40% - uthevingsfarge 6 2 2 6 6" xfId="47389" xr:uid="{00000000-0005-0000-0000-000067580000}"/>
    <cellStyle name="40% - uthevingsfarge 6 2 2 6_3. Chng in credit spreads" xfId="47390" xr:uid="{00000000-0005-0000-0000-000068580000}"/>
    <cellStyle name="40% - uthevingsfarge 6 2 2 7" xfId="17363" xr:uid="{00000000-0005-0000-0000-000069580000}"/>
    <cellStyle name="40% - uthevingsfarge 6 2 2 7 2" xfId="47391" xr:uid="{00000000-0005-0000-0000-00006A580000}"/>
    <cellStyle name="40% - uthevingsfarge 6 2 2 8" xfId="39961" xr:uid="{00000000-0005-0000-0000-00006B580000}"/>
    <cellStyle name="40% - uthevingsfarge 6 2 2 9" xfId="47392" xr:uid="{00000000-0005-0000-0000-00006C580000}"/>
    <cellStyle name="40% - uthevingsfarge 6 2 2_3. Chng in credit spreads" xfId="47393" xr:uid="{00000000-0005-0000-0000-00006D580000}"/>
    <cellStyle name="40% - uthevingsfarge 6 2 3" xfId="12469" xr:uid="{00000000-0005-0000-0000-00006E580000}"/>
    <cellStyle name="40% - uthevingsfarge 6 2 3 10" xfId="47394" xr:uid="{00000000-0005-0000-0000-00006F580000}"/>
    <cellStyle name="40% - uthevingsfarge 6 2 3 2" xfId="17364" xr:uid="{00000000-0005-0000-0000-000070580000}"/>
    <cellStyle name="40% - uthevingsfarge 6 2 3 2 2" xfId="17365" xr:uid="{00000000-0005-0000-0000-000071580000}"/>
    <cellStyle name="40% - uthevingsfarge 6 2 3 2 2 2" xfId="47395" xr:uid="{00000000-0005-0000-0000-000072580000}"/>
    <cellStyle name="40% - uthevingsfarge 6 2 3 2 2 2 2" xfId="47396" xr:uid="{00000000-0005-0000-0000-000073580000}"/>
    <cellStyle name="40% - uthevingsfarge 6 2 3 2 2 3" xfId="47397" xr:uid="{00000000-0005-0000-0000-000074580000}"/>
    <cellStyle name="40% - uthevingsfarge 6 2 3 2 2_3. Chng in credit spreads" xfId="47398" xr:uid="{00000000-0005-0000-0000-000075580000}"/>
    <cellStyle name="40% - uthevingsfarge 6 2 3 2 3" xfId="17366" xr:uid="{00000000-0005-0000-0000-000076580000}"/>
    <cellStyle name="40% - uthevingsfarge 6 2 3 2 3 2" xfId="47399" xr:uid="{00000000-0005-0000-0000-000077580000}"/>
    <cellStyle name="40% - uthevingsfarge 6 2 3 2 3 2 2" xfId="47400" xr:uid="{00000000-0005-0000-0000-000078580000}"/>
    <cellStyle name="40% - uthevingsfarge 6 2 3 2 3 3" xfId="47401" xr:uid="{00000000-0005-0000-0000-000079580000}"/>
    <cellStyle name="40% - uthevingsfarge 6 2 3 2 3_3. Chng in credit spreads" xfId="47402" xr:uid="{00000000-0005-0000-0000-00007A580000}"/>
    <cellStyle name="40% - uthevingsfarge 6 2 3 2 4" xfId="47403" xr:uid="{00000000-0005-0000-0000-00007B580000}"/>
    <cellStyle name="40% - uthevingsfarge 6 2 3 2 4 2" xfId="47404" xr:uid="{00000000-0005-0000-0000-00007C580000}"/>
    <cellStyle name="40% - uthevingsfarge 6 2 3 2 4 2 2" xfId="47405" xr:uid="{00000000-0005-0000-0000-00007D580000}"/>
    <cellStyle name="40% - uthevingsfarge 6 2 3 2 4 3" xfId="47406" xr:uid="{00000000-0005-0000-0000-00007E580000}"/>
    <cellStyle name="40% - uthevingsfarge 6 2 3 2 4_3. Chng in credit spreads" xfId="47407" xr:uid="{00000000-0005-0000-0000-00007F580000}"/>
    <cellStyle name="40% - uthevingsfarge 6 2 3 2 5" xfId="47408" xr:uid="{00000000-0005-0000-0000-000080580000}"/>
    <cellStyle name="40% - uthevingsfarge 6 2 3 2 5 2" xfId="47409" xr:uid="{00000000-0005-0000-0000-000081580000}"/>
    <cellStyle name="40% - uthevingsfarge 6 2 3 2 6" xfId="47410" xr:uid="{00000000-0005-0000-0000-000082580000}"/>
    <cellStyle name="40% - uthevingsfarge 6 2 3 2_3. Chng in credit spreads" xfId="47411" xr:uid="{00000000-0005-0000-0000-000083580000}"/>
    <cellStyle name="40% - uthevingsfarge 6 2 3 3" xfId="17367" xr:uid="{00000000-0005-0000-0000-000084580000}"/>
    <cellStyle name="40% - uthevingsfarge 6 2 3 3 2" xfId="17368" xr:uid="{00000000-0005-0000-0000-000085580000}"/>
    <cellStyle name="40% - uthevingsfarge 6 2 3 3 2 2" xfId="47412" xr:uid="{00000000-0005-0000-0000-000086580000}"/>
    <cellStyle name="40% - uthevingsfarge 6 2 3 3 2 2 2" xfId="47413" xr:uid="{00000000-0005-0000-0000-000087580000}"/>
    <cellStyle name="40% - uthevingsfarge 6 2 3 3 2 3" xfId="47414" xr:uid="{00000000-0005-0000-0000-000088580000}"/>
    <cellStyle name="40% - uthevingsfarge 6 2 3 3 2_3. Chng in credit spreads" xfId="47415" xr:uid="{00000000-0005-0000-0000-000089580000}"/>
    <cellStyle name="40% - uthevingsfarge 6 2 3 3 3" xfId="17369" xr:uid="{00000000-0005-0000-0000-00008A580000}"/>
    <cellStyle name="40% - uthevingsfarge 6 2 3 3 3 2" xfId="47416" xr:uid="{00000000-0005-0000-0000-00008B580000}"/>
    <cellStyle name="40% - uthevingsfarge 6 2 3 3 4" xfId="47417" xr:uid="{00000000-0005-0000-0000-00008C580000}"/>
    <cellStyle name="40% - uthevingsfarge 6 2 3 3 5" xfId="47418" xr:uid="{00000000-0005-0000-0000-00008D580000}"/>
    <cellStyle name="40% - uthevingsfarge 6 2 3 3 6" xfId="47419" xr:uid="{00000000-0005-0000-0000-00008E580000}"/>
    <cellStyle name="40% - uthevingsfarge 6 2 3 3_3. Chng in credit spreads" xfId="47420" xr:uid="{00000000-0005-0000-0000-00008F580000}"/>
    <cellStyle name="40% - uthevingsfarge 6 2 3 4" xfId="17370" xr:uid="{00000000-0005-0000-0000-000090580000}"/>
    <cellStyle name="40% - uthevingsfarge 6 2 3 4 2" xfId="17371" xr:uid="{00000000-0005-0000-0000-000091580000}"/>
    <cellStyle name="40% - uthevingsfarge 6 2 3 4 2 2" xfId="47421" xr:uid="{00000000-0005-0000-0000-000092580000}"/>
    <cellStyle name="40% - uthevingsfarge 6 2 3 4 3" xfId="17372" xr:uid="{00000000-0005-0000-0000-000093580000}"/>
    <cellStyle name="40% - uthevingsfarge 6 2 3 4 4" xfId="47422" xr:uid="{00000000-0005-0000-0000-000094580000}"/>
    <cellStyle name="40% - uthevingsfarge 6 2 3 4 5" xfId="47423" xr:uid="{00000000-0005-0000-0000-000095580000}"/>
    <cellStyle name="40% - uthevingsfarge 6 2 3 4 6" xfId="47424" xr:uid="{00000000-0005-0000-0000-000096580000}"/>
    <cellStyle name="40% - uthevingsfarge 6 2 3 4_3. Chng in credit spreads" xfId="47425" xr:uid="{00000000-0005-0000-0000-000097580000}"/>
    <cellStyle name="40% - uthevingsfarge 6 2 3 5" xfId="17373" xr:uid="{00000000-0005-0000-0000-000098580000}"/>
    <cellStyle name="40% - uthevingsfarge 6 2 3 5 2" xfId="17374" xr:uid="{00000000-0005-0000-0000-000099580000}"/>
    <cellStyle name="40% - uthevingsfarge 6 2 3 5 2 2" xfId="47426" xr:uid="{00000000-0005-0000-0000-00009A580000}"/>
    <cellStyle name="40% - uthevingsfarge 6 2 3 5 3" xfId="17375" xr:uid="{00000000-0005-0000-0000-00009B580000}"/>
    <cellStyle name="40% - uthevingsfarge 6 2 3 5 4" xfId="47427" xr:uid="{00000000-0005-0000-0000-00009C580000}"/>
    <cellStyle name="40% - uthevingsfarge 6 2 3 5 5" xfId="47428" xr:uid="{00000000-0005-0000-0000-00009D580000}"/>
    <cellStyle name="40% - uthevingsfarge 6 2 3 5 6" xfId="47429" xr:uid="{00000000-0005-0000-0000-00009E580000}"/>
    <cellStyle name="40% - uthevingsfarge 6 2 3 5_3. Chng in credit spreads" xfId="47430" xr:uid="{00000000-0005-0000-0000-00009F580000}"/>
    <cellStyle name="40% - uthevingsfarge 6 2 3 6" xfId="17376" xr:uid="{00000000-0005-0000-0000-0000A0580000}"/>
    <cellStyle name="40% - uthevingsfarge 6 2 3 6 2" xfId="47431" xr:uid="{00000000-0005-0000-0000-0000A1580000}"/>
    <cellStyle name="40% - uthevingsfarge 6 2 3 6 2 2" xfId="47432" xr:uid="{00000000-0005-0000-0000-0000A2580000}"/>
    <cellStyle name="40% - uthevingsfarge 6 2 3 6 3" xfId="47433" xr:uid="{00000000-0005-0000-0000-0000A3580000}"/>
    <cellStyle name="40% - uthevingsfarge 6 2 3 6_3. Chng in credit spreads" xfId="47434" xr:uid="{00000000-0005-0000-0000-0000A4580000}"/>
    <cellStyle name="40% - uthevingsfarge 6 2 3 7" xfId="17377" xr:uid="{00000000-0005-0000-0000-0000A5580000}"/>
    <cellStyle name="40% - uthevingsfarge 6 2 3 7 2" xfId="47435" xr:uid="{00000000-0005-0000-0000-0000A6580000}"/>
    <cellStyle name="40% - uthevingsfarge 6 2 3 8" xfId="39962" xr:uid="{00000000-0005-0000-0000-0000A7580000}"/>
    <cellStyle name="40% - uthevingsfarge 6 2 3 9" xfId="47436" xr:uid="{00000000-0005-0000-0000-0000A8580000}"/>
    <cellStyle name="40% - uthevingsfarge 6 2 3_3. Chng in credit spreads" xfId="47437"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8" xr:uid="{00000000-0005-0000-0000-0000AD580000}"/>
    <cellStyle name="40% - uthevingsfarge 6 2 4 2 3" xfId="47439" xr:uid="{00000000-0005-0000-0000-0000AE580000}"/>
    <cellStyle name="40% - uthevingsfarge 6 2 4 2_3. Chng in credit spreads" xfId="47440" xr:uid="{00000000-0005-0000-0000-0000AF580000}"/>
    <cellStyle name="40% - uthevingsfarge 6 2 4 3" xfId="17381" xr:uid="{00000000-0005-0000-0000-0000B0580000}"/>
    <cellStyle name="40% - uthevingsfarge 6 2 4 3 2" xfId="47441" xr:uid="{00000000-0005-0000-0000-0000B1580000}"/>
    <cellStyle name="40% - uthevingsfarge 6 2 4 3 2 2" xfId="47442" xr:uid="{00000000-0005-0000-0000-0000B2580000}"/>
    <cellStyle name="40% - uthevingsfarge 6 2 4 3 3" xfId="47443" xr:uid="{00000000-0005-0000-0000-0000B3580000}"/>
    <cellStyle name="40% - uthevingsfarge 6 2 4 3_3. Chng in credit spreads" xfId="47444" xr:uid="{00000000-0005-0000-0000-0000B4580000}"/>
    <cellStyle name="40% - uthevingsfarge 6 2 4 4" xfId="17382" xr:uid="{00000000-0005-0000-0000-0000B5580000}"/>
    <cellStyle name="40% - uthevingsfarge 6 2 4 4 2" xfId="47445" xr:uid="{00000000-0005-0000-0000-0000B6580000}"/>
    <cellStyle name="40% - uthevingsfarge 6 2 4 4 2 2" xfId="47446" xr:uid="{00000000-0005-0000-0000-0000B7580000}"/>
    <cellStyle name="40% - uthevingsfarge 6 2 4 4 3" xfId="47447" xr:uid="{00000000-0005-0000-0000-0000B8580000}"/>
    <cellStyle name="40% - uthevingsfarge 6 2 4 4_3. Chng in credit spreads" xfId="47448" xr:uid="{00000000-0005-0000-0000-0000B9580000}"/>
    <cellStyle name="40% - uthevingsfarge 6 2 4 5" xfId="47449" xr:uid="{00000000-0005-0000-0000-0000BA580000}"/>
    <cellStyle name="40% - uthevingsfarge 6 2 4 5 2" xfId="47450" xr:uid="{00000000-0005-0000-0000-0000BB580000}"/>
    <cellStyle name="40% - uthevingsfarge 6 2 4 6" xfId="47451" xr:uid="{00000000-0005-0000-0000-0000BC580000}"/>
    <cellStyle name="40% - uthevingsfarge 6 2 4 7" xfId="47452" xr:uid="{00000000-0005-0000-0000-0000BD580000}"/>
    <cellStyle name="40% - uthevingsfarge 6 2 4_3. Chng in credit spreads" xfId="47453"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4" xr:uid="{00000000-0005-0000-0000-0000C2580000}"/>
    <cellStyle name="40% - uthevingsfarge 6 2 5 2 3" xfId="47455" xr:uid="{00000000-0005-0000-0000-0000C3580000}"/>
    <cellStyle name="40% - uthevingsfarge 6 2 5 2_3. Chng in credit spreads" xfId="47456" xr:uid="{00000000-0005-0000-0000-0000C4580000}"/>
    <cellStyle name="40% - uthevingsfarge 6 2 5 3" xfId="17386" xr:uid="{00000000-0005-0000-0000-0000C5580000}"/>
    <cellStyle name="40% - uthevingsfarge 6 2 5 3 2" xfId="47457" xr:uid="{00000000-0005-0000-0000-0000C6580000}"/>
    <cellStyle name="40% - uthevingsfarge 6 2 5 4" xfId="17387" xr:uid="{00000000-0005-0000-0000-0000C7580000}"/>
    <cellStyle name="40% - uthevingsfarge 6 2 5 5" xfId="47458" xr:uid="{00000000-0005-0000-0000-0000C8580000}"/>
    <cellStyle name="40% - uthevingsfarge 6 2 5 6" xfId="47459" xr:uid="{00000000-0005-0000-0000-0000C9580000}"/>
    <cellStyle name="40% - uthevingsfarge 6 2 5 7" xfId="47460" xr:uid="{00000000-0005-0000-0000-0000CA580000}"/>
    <cellStyle name="40% - uthevingsfarge 6 2 5_3. Chng in credit spreads" xfId="47461"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2" xr:uid="{00000000-0005-0000-0000-0000CF580000}"/>
    <cellStyle name="40% - uthevingsfarge 6 2 6 2 3" xfId="47463" xr:uid="{00000000-0005-0000-0000-0000D0580000}"/>
    <cellStyle name="40% - uthevingsfarge 6 2 6 2_3. Chng in credit spreads" xfId="47464" xr:uid="{00000000-0005-0000-0000-0000D1580000}"/>
    <cellStyle name="40% - uthevingsfarge 6 2 6 3" xfId="17391" xr:uid="{00000000-0005-0000-0000-0000D2580000}"/>
    <cellStyle name="40% - uthevingsfarge 6 2 6 3 2" xfId="47465" xr:uid="{00000000-0005-0000-0000-0000D3580000}"/>
    <cellStyle name="40% - uthevingsfarge 6 2 6 4" xfId="17392" xr:uid="{00000000-0005-0000-0000-0000D4580000}"/>
    <cellStyle name="40% - uthevingsfarge 6 2 6 5" xfId="47466" xr:uid="{00000000-0005-0000-0000-0000D5580000}"/>
    <cellStyle name="40% - uthevingsfarge 6 2 6 6" xfId="47467" xr:uid="{00000000-0005-0000-0000-0000D6580000}"/>
    <cellStyle name="40% - uthevingsfarge 6 2 6 7" xfId="47468" xr:uid="{00000000-0005-0000-0000-0000D7580000}"/>
    <cellStyle name="40% - uthevingsfarge 6 2 6_3. Chng in credit spreads" xfId="47469"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70"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1" xr:uid="{00000000-0005-0000-0000-0000E0580000}"/>
    <cellStyle name="40% - uthevingsfarge 6 2 7 6" xfId="47472" xr:uid="{00000000-0005-0000-0000-0000E1580000}"/>
    <cellStyle name="40% - uthevingsfarge 6 2 7_3. Chng in credit spreads" xfId="47473" xr:uid="{00000000-0005-0000-0000-0000E2580000}"/>
    <cellStyle name="40% - uthevingsfarge 6 2 8" xfId="17399" xr:uid="{00000000-0005-0000-0000-0000E3580000}"/>
    <cellStyle name="40% - uthevingsfarge 6 2 8 2" xfId="17400" xr:uid="{00000000-0005-0000-0000-0000E4580000}"/>
    <cellStyle name="40% - uthevingsfarge 6 2 8 2 2" xfId="47474" xr:uid="{00000000-0005-0000-0000-0000E5580000}"/>
    <cellStyle name="40% - uthevingsfarge 6 2 8 3" xfId="17401" xr:uid="{00000000-0005-0000-0000-0000E6580000}"/>
    <cellStyle name="40% - uthevingsfarge 6 2 8 4" xfId="47475" xr:uid="{00000000-0005-0000-0000-0000E7580000}"/>
    <cellStyle name="40% - uthevingsfarge 6 2 8_3. Chng in credit spreads" xfId="47476"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7" xr:uid="{00000000-0005-0000-0000-0000F1580000}"/>
    <cellStyle name="40% - uthevingsfarge 6 20 2_4 manuell" xfId="55461" xr:uid="{F0D81A0B-2B47-4030-ACAF-6B93DC5D067F}"/>
    <cellStyle name="40% - uthevingsfarge 6 20 3" xfId="5329" xr:uid="{00000000-0005-0000-0000-0000F3580000}"/>
    <cellStyle name="40% - uthevingsfarge 6 20 4" xfId="47478" xr:uid="{00000000-0005-0000-0000-0000F4580000}"/>
    <cellStyle name="40% - uthevingsfarge 6 20_4 manuell" xfId="55462"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79" xr:uid="{00000000-0005-0000-0000-0000F9580000}"/>
    <cellStyle name="40% - uthevingsfarge 6 21 2_4 manuell" xfId="55463" xr:uid="{3605AC27-1B09-4075-93C5-B6B8C94AE4CB}"/>
    <cellStyle name="40% - uthevingsfarge 6 21 3" xfId="5333" xr:uid="{00000000-0005-0000-0000-0000FB580000}"/>
    <cellStyle name="40% - uthevingsfarge 6 21 4" xfId="47480" xr:uid="{00000000-0005-0000-0000-0000FC580000}"/>
    <cellStyle name="40% - uthevingsfarge 6 21_4 manuell" xfId="55464"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1" xr:uid="{00000000-0005-0000-0000-000001590000}"/>
    <cellStyle name="40% - uthevingsfarge 6 22 2_4 manuell" xfId="55465" xr:uid="{459762D0-FD7C-4DFC-A650-18ED4D6ED44E}"/>
    <cellStyle name="40% - uthevingsfarge 6 22 3" xfId="5337" xr:uid="{00000000-0005-0000-0000-000003590000}"/>
    <cellStyle name="40% - uthevingsfarge 6 22 4" xfId="47482" xr:uid="{00000000-0005-0000-0000-000004590000}"/>
    <cellStyle name="40% - uthevingsfarge 6 22_4 manuell" xfId="55466"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3" xr:uid="{00000000-0005-0000-0000-000009590000}"/>
    <cellStyle name="40% - uthevingsfarge 6 23 2_4 manuell" xfId="55467" xr:uid="{987E1AA2-61B1-430B-99BF-2C0A5F3819B6}"/>
    <cellStyle name="40% - uthevingsfarge 6 23 3" xfId="5341" xr:uid="{00000000-0005-0000-0000-00000B590000}"/>
    <cellStyle name="40% - uthevingsfarge 6 23 4" xfId="47484" xr:uid="{00000000-0005-0000-0000-00000C590000}"/>
    <cellStyle name="40% - uthevingsfarge 6 23_4 manuell" xfId="55468"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5" xr:uid="{00000000-0005-0000-0000-000011590000}"/>
    <cellStyle name="40% - uthevingsfarge 6 24 2_4 manuell" xfId="55469" xr:uid="{19EC68B8-F118-4CD7-A57E-3C1B7458524A}"/>
    <cellStyle name="40% - uthevingsfarge 6 24 3" xfId="5345" xr:uid="{00000000-0005-0000-0000-000013590000}"/>
    <cellStyle name="40% - uthevingsfarge 6 24 4" xfId="47486" xr:uid="{00000000-0005-0000-0000-000014590000}"/>
    <cellStyle name="40% - uthevingsfarge 6 24_4 manuell" xfId="55470"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7" xr:uid="{00000000-0005-0000-0000-000019590000}"/>
    <cellStyle name="40% - uthevingsfarge 6 25 2_4 manuell" xfId="55471" xr:uid="{55E925C2-6F3E-4C7F-9115-6C7A1EF895CE}"/>
    <cellStyle name="40% - uthevingsfarge 6 25 3" xfId="5349" xr:uid="{00000000-0005-0000-0000-00001B590000}"/>
    <cellStyle name="40% - uthevingsfarge 6 25 4" xfId="47488" xr:uid="{00000000-0005-0000-0000-00001C590000}"/>
    <cellStyle name="40% - uthevingsfarge 6 25_4 manuell" xfId="55472"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89" xr:uid="{00000000-0005-0000-0000-000021590000}"/>
    <cellStyle name="40% - uthevingsfarge 6 26 2_4 manuell" xfId="55473" xr:uid="{05F20786-DDC4-46EF-B185-82CB38C90739}"/>
    <cellStyle name="40% - uthevingsfarge 6 26 3" xfId="5353" xr:uid="{00000000-0005-0000-0000-000023590000}"/>
    <cellStyle name="40% - uthevingsfarge 6 26 4" xfId="47490" xr:uid="{00000000-0005-0000-0000-000024590000}"/>
    <cellStyle name="40% - uthevingsfarge 6 26_4 manuell" xfId="55474"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1" xr:uid="{00000000-0005-0000-0000-000029590000}"/>
    <cellStyle name="40% - uthevingsfarge 6 27 2_4 manuell" xfId="55475" xr:uid="{409529D7-66AF-4156-8F8E-6924405DB50E}"/>
    <cellStyle name="40% - uthevingsfarge 6 27 3" xfId="5357" xr:uid="{00000000-0005-0000-0000-00002B590000}"/>
    <cellStyle name="40% - uthevingsfarge 6 27 4" xfId="47492" xr:uid="{00000000-0005-0000-0000-00002C590000}"/>
    <cellStyle name="40% - uthevingsfarge 6 27_4 manuell" xfId="55476"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3" xr:uid="{00000000-0005-0000-0000-000031590000}"/>
    <cellStyle name="40% - uthevingsfarge 6 28 2_4 manuell" xfId="55477" xr:uid="{5F3BF3FA-5812-40D0-A524-67ADEF760498}"/>
    <cellStyle name="40% - uthevingsfarge 6 28 3" xfId="5361" xr:uid="{00000000-0005-0000-0000-000033590000}"/>
    <cellStyle name="40% - uthevingsfarge 6 28 4" xfId="47494" xr:uid="{00000000-0005-0000-0000-000034590000}"/>
    <cellStyle name="40% - uthevingsfarge 6 28_4 manuell" xfId="55478"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5" xr:uid="{00000000-0005-0000-0000-000039590000}"/>
    <cellStyle name="40% - uthevingsfarge 6 29 2_4 manuell" xfId="55479" xr:uid="{F720AE84-36C4-499F-912A-267F57F0034B}"/>
    <cellStyle name="40% - uthevingsfarge 6 29 3" xfId="5365" xr:uid="{00000000-0005-0000-0000-00003B590000}"/>
    <cellStyle name="40% - uthevingsfarge 6 29 4" xfId="47496" xr:uid="{00000000-0005-0000-0000-00003C590000}"/>
    <cellStyle name="40% - uthevingsfarge 6 29_4 manuell" xfId="55480" xr:uid="{1DD5FB34-F8E3-48A0-BC0B-01A6F5BED92D}"/>
    <cellStyle name="40% - uthevingsfarge 6 3" xfId="5366" xr:uid="{00000000-0005-0000-0000-00003E590000}"/>
    <cellStyle name="40% - uthevingsfarge 6 3 10" xfId="47497" xr:uid="{00000000-0005-0000-0000-00003F590000}"/>
    <cellStyle name="40% - uthevingsfarge 6 3 11" xfId="47498" xr:uid="{00000000-0005-0000-0000-000040590000}"/>
    <cellStyle name="40% - uthevingsfarge 6 3 2" xfId="5367" xr:uid="{00000000-0005-0000-0000-000041590000}"/>
    <cellStyle name="40% - uthevingsfarge 6 3 2 10" xfId="47499" xr:uid="{00000000-0005-0000-0000-000042590000}"/>
    <cellStyle name="40% - uthevingsfarge 6 3 2 2" xfId="5368" xr:uid="{00000000-0005-0000-0000-000043590000}"/>
    <cellStyle name="40% - uthevingsfarge 6 3 2 2 2" xfId="17406" xr:uid="{00000000-0005-0000-0000-000044590000}"/>
    <cellStyle name="40% - uthevingsfarge 6 3 2 2 2 2" xfId="47500" xr:uid="{00000000-0005-0000-0000-000045590000}"/>
    <cellStyle name="40% - uthevingsfarge 6 3 2 2 2 2 2" xfId="47501" xr:uid="{00000000-0005-0000-0000-000046590000}"/>
    <cellStyle name="40% - uthevingsfarge 6 3 2 2 2 3" xfId="47502" xr:uid="{00000000-0005-0000-0000-000047590000}"/>
    <cellStyle name="40% - uthevingsfarge 6 3 2 2 2_3. Chng in credit spreads" xfId="47503" xr:uid="{00000000-0005-0000-0000-000048590000}"/>
    <cellStyle name="40% - uthevingsfarge 6 3 2 2 3" xfId="17407" xr:uid="{00000000-0005-0000-0000-000049590000}"/>
    <cellStyle name="40% - uthevingsfarge 6 3 2 2 3 2" xfId="47504" xr:uid="{00000000-0005-0000-0000-00004A590000}"/>
    <cellStyle name="40% - uthevingsfarge 6 3 2 2 3 2 2" xfId="47505" xr:uid="{00000000-0005-0000-0000-00004B590000}"/>
    <cellStyle name="40% - uthevingsfarge 6 3 2 2 3 3" xfId="47506" xr:uid="{00000000-0005-0000-0000-00004C590000}"/>
    <cellStyle name="40% - uthevingsfarge 6 3 2 2 3_3. Chng in credit spreads" xfId="47507" xr:uid="{00000000-0005-0000-0000-00004D590000}"/>
    <cellStyle name="40% - uthevingsfarge 6 3 2 2 4" xfId="47508" xr:uid="{00000000-0005-0000-0000-00004E590000}"/>
    <cellStyle name="40% - uthevingsfarge 6 3 2 2 4 2" xfId="47509" xr:uid="{00000000-0005-0000-0000-00004F590000}"/>
    <cellStyle name="40% - uthevingsfarge 6 3 2 2 5" xfId="47510" xr:uid="{00000000-0005-0000-0000-000050590000}"/>
    <cellStyle name="40% - uthevingsfarge 6 3 2 2 6" xfId="47511" xr:uid="{00000000-0005-0000-0000-000051590000}"/>
    <cellStyle name="40% - uthevingsfarge 6 3 2 2_3. Chng in credit spreads" xfId="47512" xr:uid="{00000000-0005-0000-0000-000052590000}"/>
    <cellStyle name="40% - uthevingsfarge 6 3 2 3" xfId="17408" xr:uid="{00000000-0005-0000-0000-000053590000}"/>
    <cellStyle name="40% - uthevingsfarge 6 3 2 3 2" xfId="17409" xr:uid="{00000000-0005-0000-0000-000054590000}"/>
    <cellStyle name="40% - uthevingsfarge 6 3 2 3 2 2" xfId="47513" xr:uid="{00000000-0005-0000-0000-000055590000}"/>
    <cellStyle name="40% - uthevingsfarge 6 3 2 3 3" xfId="17410" xr:uid="{00000000-0005-0000-0000-000056590000}"/>
    <cellStyle name="40% - uthevingsfarge 6 3 2 3 4" xfId="47514" xr:uid="{00000000-0005-0000-0000-000057590000}"/>
    <cellStyle name="40% - uthevingsfarge 6 3 2 3 5" xfId="47515" xr:uid="{00000000-0005-0000-0000-000058590000}"/>
    <cellStyle name="40% - uthevingsfarge 6 3 2 3 6" xfId="47516" xr:uid="{00000000-0005-0000-0000-000059590000}"/>
    <cellStyle name="40% - uthevingsfarge 6 3 2 3_3. Chng in credit spreads" xfId="47517" xr:uid="{00000000-0005-0000-0000-00005A590000}"/>
    <cellStyle name="40% - uthevingsfarge 6 3 2 4" xfId="17411" xr:uid="{00000000-0005-0000-0000-00005B590000}"/>
    <cellStyle name="40% - uthevingsfarge 6 3 2 4 2" xfId="17412" xr:uid="{00000000-0005-0000-0000-00005C590000}"/>
    <cellStyle name="40% - uthevingsfarge 6 3 2 4 2 2" xfId="47518" xr:uid="{00000000-0005-0000-0000-00005D590000}"/>
    <cellStyle name="40% - uthevingsfarge 6 3 2 4 3" xfId="17413" xr:uid="{00000000-0005-0000-0000-00005E590000}"/>
    <cellStyle name="40% - uthevingsfarge 6 3 2 4 4" xfId="47519" xr:uid="{00000000-0005-0000-0000-00005F590000}"/>
    <cellStyle name="40% - uthevingsfarge 6 3 2 4 5" xfId="47520" xr:uid="{00000000-0005-0000-0000-000060590000}"/>
    <cellStyle name="40% - uthevingsfarge 6 3 2 4 6" xfId="47521" xr:uid="{00000000-0005-0000-0000-000061590000}"/>
    <cellStyle name="40% - uthevingsfarge 6 3 2 4_3. Chng in credit spreads" xfId="47522"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3" xr:uid="{00000000-0005-0000-0000-000066590000}"/>
    <cellStyle name="40% - uthevingsfarge 6 3 2 5 5" xfId="47524" xr:uid="{00000000-0005-0000-0000-000067590000}"/>
    <cellStyle name="40% - uthevingsfarge 6 3 2 5 6" xfId="47525"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6" xr:uid="{00000000-0005-0000-0000-00006E590000}"/>
    <cellStyle name="40% - uthevingsfarge 6 3 2 9" xfId="47527" xr:uid="{00000000-0005-0000-0000-00006F590000}"/>
    <cellStyle name="40% - uthevingsfarge 6 3 2_3. Chng in credit spreads" xfId="47528" xr:uid="{00000000-0005-0000-0000-000070590000}"/>
    <cellStyle name="40% - uthevingsfarge 6 3 3" xfId="5369" xr:uid="{00000000-0005-0000-0000-000071590000}"/>
    <cellStyle name="40% - uthevingsfarge 6 3 3 2" xfId="17422" xr:uid="{00000000-0005-0000-0000-000072590000}"/>
    <cellStyle name="40% - uthevingsfarge 6 3 3 2 2" xfId="47529" xr:uid="{00000000-0005-0000-0000-000073590000}"/>
    <cellStyle name="40% - uthevingsfarge 6 3 3 2 2 2" xfId="47530" xr:uid="{00000000-0005-0000-0000-000074590000}"/>
    <cellStyle name="40% - uthevingsfarge 6 3 3 2 2 2 2" xfId="47531" xr:uid="{00000000-0005-0000-0000-000075590000}"/>
    <cellStyle name="40% - uthevingsfarge 6 3 3 2 2 3" xfId="47532" xr:uid="{00000000-0005-0000-0000-000076590000}"/>
    <cellStyle name="40% - uthevingsfarge 6 3 3 2 2_3. Chng in credit spreads" xfId="47533" xr:uid="{00000000-0005-0000-0000-000077590000}"/>
    <cellStyle name="40% - uthevingsfarge 6 3 3 2 3" xfId="47534" xr:uid="{00000000-0005-0000-0000-000078590000}"/>
    <cellStyle name="40% - uthevingsfarge 6 3 3 2 3 2" xfId="47535" xr:uid="{00000000-0005-0000-0000-000079590000}"/>
    <cellStyle name="40% - uthevingsfarge 6 3 3 2 3 2 2" xfId="47536" xr:uid="{00000000-0005-0000-0000-00007A590000}"/>
    <cellStyle name="40% - uthevingsfarge 6 3 3 2 3 3" xfId="47537" xr:uid="{00000000-0005-0000-0000-00007B590000}"/>
    <cellStyle name="40% - uthevingsfarge 6 3 3 2 3_3. Chng in credit spreads" xfId="47538" xr:uid="{00000000-0005-0000-0000-00007C590000}"/>
    <cellStyle name="40% - uthevingsfarge 6 3 3 2 4" xfId="47539" xr:uid="{00000000-0005-0000-0000-00007D590000}"/>
    <cellStyle name="40% - uthevingsfarge 6 3 3 2 4 2" xfId="47540" xr:uid="{00000000-0005-0000-0000-00007E590000}"/>
    <cellStyle name="40% - uthevingsfarge 6 3 3 2 5" xfId="47541" xr:uid="{00000000-0005-0000-0000-00007F590000}"/>
    <cellStyle name="40% - uthevingsfarge 6 3 3 2_3. Chng in credit spreads" xfId="47542" xr:uid="{00000000-0005-0000-0000-000080590000}"/>
    <cellStyle name="40% - uthevingsfarge 6 3 3 3" xfId="17423" xr:uid="{00000000-0005-0000-0000-000081590000}"/>
    <cellStyle name="40% - uthevingsfarge 6 3 3 3 2" xfId="47543" xr:uid="{00000000-0005-0000-0000-000082590000}"/>
    <cellStyle name="40% - uthevingsfarge 6 3 3 3 2 2" xfId="47544" xr:uid="{00000000-0005-0000-0000-000083590000}"/>
    <cellStyle name="40% - uthevingsfarge 6 3 3 3 3" xfId="47545" xr:uid="{00000000-0005-0000-0000-000084590000}"/>
    <cellStyle name="40% - uthevingsfarge 6 3 3 3_3. Chng in credit spreads" xfId="47546" xr:uid="{00000000-0005-0000-0000-000085590000}"/>
    <cellStyle name="40% - uthevingsfarge 6 3 3 4" xfId="47547" xr:uid="{00000000-0005-0000-0000-000086590000}"/>
    <cellStyle name="40% - uthevingsfarge 6 3 3 4 2" xfId="47548" xr:uid="{00000000-0005-0000-0000-000087590000}"/>
    <cellStyle name="40% - uthevingsfarge 6 3 3 4 2 2" xfId="47549" xr:uid="{00000000-0005-0000-0000-000088590000}"/>
    <cellStyle name="40% - uthevingsfarge 6 3 3 4 3" xfId="47550" xr:uid="{00000000-0005-0000-0000-000089590000}"/>
    <cellStyle name="40% - uthevingsfarge 6 3 3 4_3. Chng in credit spreads" xfId="47551" xr:uid="{00000000-0005-0000-0000-00008A590000}"/>
    <cellStyle name="40% - uthevingsfarge 6 3 3 5" xfId="47552" xr:uid="{00000000-0005-0000-0000-00008B590000}"/>
    <cellStyle name="40% - uthevingsfarge 6 3 3 5 2" xfId="47553" xr:uid="{00000000-0005-0000-0000-00008C590000}"/>
    <cellStyle name="40% - uthevingsfarge 6 3 3 6" xfId="47554" xr:uid="{00000000-0005-0000-0000-00008D590000}"/>
    <cellStyle name="40% - uthevingsfarge 6 3 3_3. Chng in credit spreads" xfId="47555" xr:uid="{00000000-0005-0000-0000-00008E590000}"/>
    <cellStyle name="40% - uthevingsfarge 6 3 4" xfId="17424" xr:uid="{00000000-0005-0000-0000-00008F590000}"/>
    <cellStyle name="40% - uthevingsfarge 6 3 4 2" xfId="17425" xr:uid="{00000000-0005-0000-0000-000090590000}"/>
    <cellStyle name="40% - uthevingsfarge 6 3 4 2 2" xfId="47556" xr:uid="{00000000-0005-0000-0000-000091590000}"/>
    <cellStyle name="40% - uthevingsfarge 6 3 4 2 2 2" xfId="47557" xr:uid="{00000000-0005-0000-0000-000092590000}"/>
    <cellStyle name="40% - uthevingsfarge 6 3 4 2 3" xfId="47558" xr:uid="{00000000-0005-0000-0000-000093590000}"/>
    <cellStyle name="40% - uthevingsfarge 6 3 4 2_3. Chng in credit spreads" xfId="47559" xr:uid="{00000000-0005-0000-0000-000094590000}"/>
    <cellStyle name="40% - uthevingsfarge 6 3 4 3" xfId="17426" xr:uid="{00000000-0005-0000-0000-000095590000}"/>
    <cellStyle name="40% - uthevingsfarge 6 3 4 3 2" xfId="47560" xr:uid="{00000000-0005-0000-0000-000096590000}"/>
    <cellStyle name="40% - uthevingsfarge 6 3 4 3 2 2" xfId="47561" xr:uid="{00000000-0005-0000-0000-000097590000}"/>
    <cellStyle name="40% - uthevingsfarge 6 3 4 3 3" xfId="47562" xr:uid="{00000000-0005-0000-0000-000098590000}"/>
    <cellStyle name="40% - uthevingsfarge 6 3 4 3_3. Chng in credit spreads" xfId="47563" xr:uid="{00000000-0005-0000-0000-000099590000}"/>
    <cellStyle name="40% - uthevingsfarge 6 3 4 4" xfId="47564" xr:uid="{00000000-0005-0000-0000-00009A590000}"/>
    <cellStyle name="40% - uthevingsfarge 6 3 4 4 2" xfId="47565" xr:uid="{00000000-0005-0000-0000-00009B590000}"/>
    <cellStyle name="40% - uthevingsfarge 6 3 4 5" xfId="47566" xr:uid="{00000000-0005-0000-0000-00009C590000}"/>
    <cellStyle name="40% - uthevingsfarge 6 3 4 6" xfId="47567" xr:uid="{00000000-0005-0000-0000-00009D590000}"/>
    <cellStyle name="40% - uthevingsfarge 6 3 4_3. Chng in credit spreads" xfId="47568" xr:uid="{00000000-0005-0000-0000-00009E590000}"/>
    <cellStyle name="40% - uthevingsfarge 6 3 5" xfId="17427" xr:uid="{00000000-0005-0000-0000-00009F590000}"/>
    <cellStyle name="40% - uthevingsfarge 6 3 5 2" xfId="17428" xr:uid="{00000000-0005-0000-0000-0000A0590000}"/>
    <cellStyle name="40% - uthevingsfarge 6 3 5 2 2" xfId="47569" xr:uid="{00000000-0005-0000-0000-0000A1590000}"/>
    <cellStyle name="40% - uthevingsfarge 6 3 5 3" xfId="17429" xr:uid="{00000000-0005-0000-0000-0000A2590000}"/>
    <cellStyle name="40% - uthevingsfarge 6 3 5 4" xfId="47570" xr:uid="{00000000-0005-0000-0000-0000A3590000}"/>
    <cellStyle name="40% - uthevingsfarge 6 3 5 5" xfId="47571" xr:uid="{00000000-0005-0000-0000-0000A4590000}"/>
    <cellStyle name="40% - uthevingsfarge 6 3 5 6" xfId="47572" xr:uid="{00000000-0005-0000-0000-0000A5590000}"/>
    <cellStyle name="40% - uthevingsfarge 6 3 5_3. Chng in credit spreads" xfId="47573" xr:uid="{00000000-0005-0000-0000-0000A6590000}"/>
    <cellStyle name="40% - uthevingsfarge 6 3 6" xfId="17430" xr:uid="{00000000-0005-0000-0000-0000A7590000}"/>
    <cellStyle name="40% - uthevingsfarge 6 3 6 2" xfId="17431" xr:uid="{00000000-0005-0000-0000-0000A8590000}"/>
    <cellStyle name="40% - uthevingsfarge 6 3 6 2 2" xfId="47574" xr:uid="{00000000-0005-0000-0000-0000A9590000}"/>
    <cellStyle name="40% - uthevingsfarge 6 3 6 3" xfId="17432" xr:uid="{00000000-0005-0000-0000-0000AA590000}"/>
    <cellStyle name="40% - uthevingsfarge 6 3 6 4" xfId="47575" xr:uid="{00000000-0005-0000-0000-0000AB590000}"/>
    <cellStyle name="40% - uthevingsfarge 6 3 6 5" xfId="47576" xr:uid="{00000000-0005-0000-0000-0000AC590000}"/>
    <cellStyle name="40% - uthevingsfarge 6 3 6 6" xfId="47577" xr:uid="{00000000-0005-0000-0000-0000AD590000}"/>
    <cellStyle name="40% - uthevingsfarge 6 3 6_3. Chng in credit spreads" xfId="47578" xr:uid="{00000000-0005-0000-0000-0000AE590000}"/>
    <cellStyle name="40% - uthevingsfarge 6 3 7" xfId="17433" xr:uid="{00000000-0005-0000-0000-0000AF590000}"/>
    <cellStyle name="40% - uthevingsfarge 6 3 7 2" xfId="17434" xr:uid="{00000000-0005-0000-0000-0000B0590000}"/>
    <cellStyle name="40% - uthevingsfarge 6 3 7 2 2" xfId="47579" xr:uid="{00000000-0005-0000-0000-0000B1590000}"/>
    <cellStyle name="40% - uthevingsfarge 6 3 7 3" xfId="47580" xr:uid="{00000000-0005-0000-0000-0000B2590000}"/>
    <cellStyle name="40% - uthevingsfarge 6 3 7_3. Chng in credit spreads" xfId="47581" xr:uid="{00000000-0005-0000-0000-0000B3590000}"/>
    <cellStyle name="40% - uthevingsfarge 6 3 8" xfId="17435" xr:uid="{00000000-0005-0000-0000-0000B4590000}"/>
    <cellStyle name="40% - uthevingsfarge 6 3 9" xfId="39963" xr:uid="{00000000-0005-0000-0000-0000B5590000}"/>
    <cellStyle name="40% - uthevingsfarge 6 3_4 manuell" xfId="55481"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2" xr:uid="{00000000-0005-0000-0000-0000BA590000}"/>
    <cellStyle name="40% - uthevingsfarge 6 30 2_4 manuell" xfId="55482" xr:uid="{2CF79815-1E2B-43E5-86C1-AD1BA7373C3F}"/>
    <cellStyle name="40% - uthevingsfarge 6 30 3" xfId="5373" xr:uid="{00000000-0005-0000-0000-0000BC590000}"/>
    <cellStyle name="40% - uthevingsfarge 6 30 4" xfId="47583" xr:uid="{00000000-0005-0000-0000-0000BD590000}"/>
    <cellStyle name="40% - uthevingsfarge 6 30_4 manuell" xfId="55483"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4" xr:uid="{00000000-0005-0000-0000-0000C2590000}"/>
    <cellStyle name="40% - uthevingsfarge 6 31 2_4 manuell" xfId="55484" xr:uid="{7E802102-FCF6-49AD-8A5A-3705C0B725DC}"/>
    <cellStyle name="40% - uthevingsfarge 6 31 3" xfId="5377" xr:uid="{00000000-0005-0000-0000-0000C4590000}"/>
    <cellStyle name="40% - uthevingsfarge 6 31 4" xfId="47585" xr:uid="{00000000-0005-0000-0000-0000C5590000}"/>
    <cellStyle name="40% - uthevingsfarge 6 31_4 manuell" xfId="55485"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6" xr:uid="{00000000-0005-0000-0000-0000CA590000}"/>
    <cellStyle name="40% - uthevingsfarge 6 32 2_4 manuell" xfId="55486" xr:uid="{E1478D69-0B21-45B9-A03B-94590B5109B5}"/>
    <cellStyle name="40% - uthevingsfarge 6 32 3" xfId="5381" xr:uid="{00000000-0005-0000-0000-0000CC590000}"/>
    <cellStyle name="40% - uthevingsfarge 6 32 4" xfId="47587" xr:uid="{00000000-0005-0000-0000-0000CD590000}"/>
    <cellStyle name="40% - uthevingsfarge 6 32_4 manuell" xfId="55487"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8" xr:uid="{00000000-0005-0000-0000-0000D2590000}"/>
    <cellStyle name="40% - uthevingsfarge 6 33 2_4 manuell" xfId="55488" xr:uid="{CAF1CACB-B880-4EC4-8034-98945D1690D0}"/>
    <cellStyle name="40% - uthevingsfarge 6 33 3" xfId="5385" xr:uid="{00000000-0005-0000-0000-0000D4590000}"/>
    <cellStyle name="40% - uthevingsfarge 6 33 4" xfId="47589" xr:uid="{00000000-0005-0000-0000-0000D5590000}"/>
    <cellStyle name="40% - uthevingsfarge 6 33_4 manuell" xfId="55489"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90" xr:uid="{00000000-0005-0000-0000-0000DA590000}"/>
    <cellStyle name="40% - uthevingsfarge 6 34 2_4 manuell" xfId="55490" xr:uid="{AF976534-2AE0-4DFE-918C-B5A69F3E9E96}"/>
    <cellStyle name="40% - uthevingsfarge 6 34 3" xfId="5389" xr:uid="{00000000-0005-0000-0000-0000DC590000}"/>
    <cellStyle name="40% - uthevingsfarge 6 34 4" xfId="47591" xr:uid="{00000000-0005-0000-0000-0000DD590000}"/>
    <cellStyle name="40% - uthevingsfarge 6 34_4 manuell" xfId="55491"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2" xr:uid="{00000000-0005-0000-0000-0000E2590000}"/>
    <cellStyle name="40% - uthevingsfarge 6 35 2_4 manuell" xfId="55492" xr:uid="{DE02E3B8-5F68-4DAF-9EE9-CCE4497B2895}"/>
    <cellStyle name="40% - uthevingsfarge 6 35 3" xfId="5393" xr:uid="{00000000-0005-0000-0000-0000E4590000}"/>
    <cellStyle name="40% - uthevingsfarge 6 35 4" xfId="47593" xr:uid="{00000000-0005-0000-0000-0000E5590000}"/>
    <cellStyle name="40% - uthevingsfarge 6 35_4 manuell" xfId="55493"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4" xr:uid="{00000000-0005-0000-0000-0000EA590000}"/>
    <cellStyle name="40% - uthevingsfarge 6 36 2_4 manuell" xfId="55494" xr:uid="{7CE6B7EB-0DFA-4298-9D6E-4B6E675263B4}"/>
    <cellStyle name="40% - uthevingsfarge 6 36 3" xfId="5397" xr:uid="{00000000-0005-0000-0000-0000EC590000}"/>
    <cellStyle name="40% - uthevingsfarge 6 36 4" xfId="47595" xr:uid="{00000000-0005-0000-0000-0000ED590000}"/>
    <cellStyle name="40% - uthevingsfarge 6 36_4 manuell" xfId="55495"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6" xr:uid="{00000000-0005-0000-0000-0000F2590000}"/>
    <cellStyle name="40% - uthevingsfarge 6 37 2_4 manuell" xfId="55496" xr:uid="{01381F50-5F86-4272-9C34-42D3AFE42AD9}"/>
    <cellStyle name="40% - uthevingsfarge 6 37 3" xfId="5401" xr:uid="{00000000-0005-0000-0000-0000F4590000}"/>
    <cellStyle name="40% - uthevingsfarge 6 37 4" xfId="47597" xr:uid="{00000000-0005-0000-0000-0000F5590000}"/>
    <cellStyle name="40% - uthevingsfarge 6 37_4 manuell" xfId="55497"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8" xr:uid="{00000000-0005-0000-0000-0000FA590000}"/>
    <cellStyle name="40% - uthevingsfarge 6 38 2_4 manuell" xfId="55498" xr:uid="{982485A0-FD1E-4308-AD49-25804D2DA575}"/>
    <cellStyle name="40% - uthevingsfarge 6 38 3" xfId="5405" xr:uid="{00000000-0005-0000-0000-0000FC590000}"/>
    <cellStyle name="40% - uthevingsfarge 6 38 4" xfId="47599" xr:uid="{00000000-0005-0000-0000-0000FD590000}"/>
    <cellStyle name="40% - uthevingsfarge 6 38_4 manuell" xfId="55499"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600" xr:uid="{00000000-0005-0000-0000-0000025A0000}"/>
    <cellStyle name="40% - uthevingsfarge 6 39 2_4 manuell" xfId="55500" xr:uid="{B10E631E-CBFF-4E6D-A48C-11579C0623B9}"/>
    <cellStyle name="40% - uthevingsfarge 6 39 3" xfId="5409" xr:uid="{00000000-0005-0000-0000-0000045A0000}"/>
    <cellStyle name="40% - uthevingsfarge 6 39 4" xfId="47601" xr:uid="{00000000-0005-0000-0000-0000055A0000}"/>
    <cellStyle name="40% - uthevingsfarge 6 39_4 manuell" xfId="55501" xr:uid="{A347CD6A-C763-4E5C-BF46-3FB032752B1D}"/>
    <cellStyle name="40% - uthevingsfarge 6 4" xfId="5410" xr:uid="{00000000-0005-0000-0000-0000075A0000}"/>
    <cellStyle name="40% - uthevingsfarge 6 4 10" xfId="47602"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3" xr:uid="{00000000-0005-0000-0000-00000C5A0000}"/>
    <cellStyle name="40% - uthevingsfarge 6 4 2 2 3" xfId="47604" xr:uid="{00000000-0005-0000-0000-00000D5A0000}"/>
    <cellStyle name="40% - uthevingsfarge 6 4 2 2_3. Chng in credit spreads" xfId="47605" xr:uid="{00000000-0005-0000-0000-00000E5A0000}"/>
    <cellStyle name="40% - uthevingsfarge 6 4 2 3" xfId="17437" xr:uid="{00000000-0005-0000-0000-00000F5A0000}"/>
    <cellStyle name="40% - uthevingsfarge 6 4 2 3 2" xfId="47606" xr:uid="{00000000-0005-0000-0000-0000105A0000}"/>
    <cellStyle name="40% - uthevingsfarge 6 4 2 3 2 2" xfId="47607" xr:uid="{00000000-0005-0000-0000-0000115A0000}"/>
    <cellStyle name="40% - uthevingsfarge 6 4 2 3 3" xfId="47608" xr:uid="{00000000-0005-0000-0000-0000125A0000}"/>
    <cellStyle name="40% - uthevingsfarge 6 4 2 3_3. Chng in credit spreads" xfId="47609" xr:uid="{00000000-0005-0000-0000-0000135A0000}"/>
    <cellStyle name="40% - uthevingsfarge 6 4 2 4" xfId="47610" xr:uid="{00000000-0005-0000-0000-0000145A0000}"/>
    <cellStyle name="40% - uthevingsfarge 6 4 2 4 2" xfId="47611" xr:uid="{00000000-0005-0000-0000-0000155A0000}"/>
    <cellStyle name="40% - uthevingsfarge 6 4 2 5" xfId="47612" xr:uid="{00000000-0005-0000-0000-0000165A0000}"/>
    <cellStyle name="40% - uthevingsfarge 6 4 2 6" xfId="47613" xr:uid="{00000000-0005-0000-0000-0000175A0000}"/>
    <cellStyle name="40% - uthevingsfarge 6 4 2 7" xfId="47614" xr:uid="{00000000-0005-0000-0000-0000185A0000}"/>
    <cellStyle name="40% - uthevingsfarge 6 4 2 8" xfId="47615" xr:uid="{00000000-0005-0000-0000-0000195A0000}"/>
    <cellStyle name="40% - uthevingsfarge 6 4 2_3. Chng in credit spreads" xfId="47616" xr:uid="{00000000-0005-0000-0000-00001A5A0000}"/>
    <cellStyle name="40% - uthevingsfarge 6 4 3" xfId="5413" xr:uid="{00000000-0005-0000-0000-00001B5A0000}"/>
    <cellStyle name="40% - uthevingsfarge 6 4 3 2" xfId="17438" xr:uid="{00000000-0005-0000-0000-00001C5A0000}"/>
    <cellStyle name="40% - uthevingsfarge 6 4 3 2 2" xfId="47617" xr:uid="{00000000-0005-0000-0000-00001D5A0000}"/>
    <cellStyle name="40% - uthevingsfarge 6 4 3 3" xfId="17439" xr:uid="{00000000-0005-0000-0000-00001E5A0000}"/>
    <cellStyle name="40% - uthevingsfarge 6 4 3 4" xfId="47618" xr:uid="{00000000-0005-0000-0000-00001F5A0000}"/>
    <cellStyle name="40% - uthevingsfarge 6 4 3 5" xfId="47619" xr:uid="{00000000-0005-0000-0000-0000205A0000}"/>
    <cellStyle name="40% - uthevingsfarge 6 4 3 6" xfId="47620" xr:uid="{00000000-0005-0000-0000-0000215A0000}"/>
    <cellStyle name="40% - uthevingsfarge 6 4 3_3. Chng in credit spreads" xfId="47621" xr:uid="{00000000-0005-0000-0000-0000225A0000}"/>
    <cellStyle name="40% - uthevingsfarge 6 4 4" xfId="17440" xr:uid="{00000000-0005-0000-0000-0000235A0000}"/>
    <cellStyle name="40% - uthevingsfarge 6 4 4 2" xfId="17441" xr:uid="{00000000-0005-0000-0000-0000245A0000}"/>
    <cellStyle name="40% - uthevingsfarge 6 4 4 2 2" xfId="47622" xr:uid="{00000000-0005-0000-0000-0000255A0000}"/>
    <cellStyle name="40% - uthevingsfarge 6 4 4 3" xfId="17442" xr:uid="{00000000-0005-0000-0000-0000265A0000}"/>
    <cellStyle name="40% - uthevingsfarge 6 4 4 4" xfId="47623" xr:uid="{00000000-0005-0000-0000-0000275A0000}"/>
    <cellStyle name="40% - uthevingsfarge 6 4 4 5" xfId="47624" xr:uid="{00000000-0005-0000-0000-0000285A0000}"/>
    <cellStyle name="40% - uthevingsfarge 6 4 4 6" xfId="47625" xr:uid="{00000000-0005-0000-0000-0000295A0000}"/>
    <cellStyle name="40% - uthevingsfarge 6 4 4_3. Chng in credit spreads" xfId="47626"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7" xr:uid="{00000000-0005-0000-0000-00002E5A0000}"/>
    <cellStyle name="40% - uthevingsfarge 6 4 5 5" xfId="47628" xr:uid="{00000000-0005-0000-0000-00002F5A0000}"/>
    <cellStyle name="40% - uthevingsfarge 6 4 5 6" xfId="47629"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4" xr:uid="{00000000-0005-0000-0000-0000365A0000}"/>
    <cellStyle name="40% - uthevingsfarge 6 4 9" xfId="47630" xr:uid="{00000000-0005-0000-0000-0000375A0000}"/>
    <cellStyle name="40% - uthevingsfarge 6 4_3. Chng in credit spreads" xfId="47631"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2" xr:uid="{00000000-0005-0000-0000-00003C5A0000}"/>
    <cellStyle name="40% - uthevingsfarge 6 40 2_4 manuell" xfId="55502" xr:uid="{77F47BB8-40EE-4F03-993A-EF7095DD95A3}"/>
    <cellStyle name="40% - uthevingsfarge 6 40 3" xfId="5417" xr:uid="{00000000-0005-0000-0000-00003E5A0000}"/>
    <cellStyle name="40% - uthevingsfarge 6 40 4" xfId="47633" xr:uid="{00000000-0005-0000-0000-00003F5A0000}"/>
    <cellStyle name="40% - uthevingsfarge 6 40_4 manuell" xfId="55503"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4" xr:uid="{00000000-0005-0000-0000-0000445A0000}"/>
    <cellStyle name="40% - uthevingsfarge 6 41 2_4 manuell" xfId="55504" xr:uid="{2D78C977-05C4-40FD-B69B-BDEB00B56F53}"/>
    <cellStyle name="40% - uthevingsfarge 6 41 3" xfId="5421" xr:uid="{00000000-0005-0000-0000-0000465A0000}"/>
    <cellStyle name="40% - uthevingsfarge 6 41 4" xfId="47635" xr:uid="{00000000-0005-0000-0000-0000475A0000}"/>
    <cellStyle name="40% - uthevingsfarge 6 41_4 manuell" xfId="55505"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6" xr:uid="{00000000-0005-0000-0000-00004C5A0000}"/>
    <cellStyle name="40% - uthevingsfarge 6 42 2_4 manuell" xfId="55506" xr:uid="{D9E7AE99-CF41-48B3-8BAC-08D42AD102D8}"/>
    <cellStyle name="40% - uthevingsfarge 6 42 3" xfId="5425" xr:uid="{00000000-0005-0000-0000-00004E5A0000}"/>
    <cellStyle name="40% - uthevingsfarge 6 42 4" xfId="47637" xr:uid="{00000000-0005-0000-0000-00004F5A0000}"/>
    <cellStyle name="40% - uthevingsfarge 6 42_4 manuell" xfId="55507"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8" xr:uid="{00000000-0005-0000-0000-0000545A0000}"/>
    <cellStyle name="40% - uthevingsfarge 6 43 2_4 manuell" xfId="55508" xr:uid="{759E2432-9C5B-47E4-8CAA-E8E936ADFFD4}"/>
    <cellStyle name="40% - uthevingsfarge 6 43 3" xfId="5429" xr:uid="{00000000-0005-0000-0000-0000565A0000}"/>
    <cellStyle name="40% - uthevingsfarge 6 43 4" xfId="47639" xr:uid="{00000000-0005-0000-0000-0000575A0000}"/>
    <cellStyle name="40% - uthevingsfarge 6 43_4 manuell" xfId="55509"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40" xr:uid="{00000000-0005-0000-0000-00005C5A0000}"/>
    <cellStyle name="40% - uthevingsfarge 6 44 2_4 manuell" xfId="55510" xr:uid="{7385B671-302D-4984-8941-90636009990D}"/>
    <cellStyle name="40% - uthevingsfarge 6 44 3" xfId="5433" xr:uid="{00000000-0005-0000-0000-00005E5A0000}"/>
    <cellStyle name="40% - uthevingsfarge 6 44 4" xfId="47641" xr:uid="{00000000-0005-0000-0000-00005F5A0000}"/>
    <cellStyle name="40% - uthevingsfarge 6 44_4 manuell" xfId="55511"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2" xr:uid="{00000000-0005-0000-0000-0000645A0000}"/>
    <cellStyle name="40% - uthevingsfarge 6 45 2_4 manuell" xfId="55512" xr:uid="{ADC20AF4-F6CE-4872-BD26-37064EF25910}"/>
    <cellStyle name="40% - uthevingsfarge 6 45 3" xfId="5437" xr:uid="{00000000-0005-0000-0000-0000665A0000}"/>
    <cellStyle name="40% - uthevingsfarge 6 45 4" xfId="47643" xr:uid="{00000000-0005-0000-0000-0000675A0000}"/>
    <cellStyle name="40% - uthevingsfarge 6 45_4 manuell" xfId="55513"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4" xr:uid="{00000000-0005-0000-0000-00006C5A0000}"/>
    <cellStyle name="40% - uthevingsfarge 6 46 2_4 manuell" xfId="55514" xr:uid="{16D37D0F-1AC8-4361-A791-AF1A068297E8}"/>
    <cellStyle name="40% - uthevingsfarge 6 46 3" xfId="5441" xr:uid="{00000000-0005-0000-0000-00006E5A0000}"/>
    <cellStyle name="40% - uthevingsfarge 6 46 4" xfId="47645" xr:uid="{00000000-0005-0000-0000-00006F5A0000}"/>
    <cellStyle name="40% - uthevingsfarge 6 46_4 manuell" xfId="55515"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6" xr:uid="{00000000-0005-0000-0000-0000745A0000}"/>
    <cellStyle name="40% - uthevingsfarge 6 47 2_4 manuell" xfId="55516" xr:uid="{B7602CBF-86CF-4C0F-9853-2176BA74DE31}"/>
    <cellStyle name="40% - uthevingsfarge 6 47 3" xfId="5445" xr:uid="{00000000-0005-0000-0000-0000765A0000}"/>
    <cellStyle name="40% - uthevingsfarge 6 47 4" xfId="47647" xr:uid="{00000000-0005-0000-0000-0000775A0000}"/>
    <cellStyle name="40% - uthevingsfarge 6 47_4 manuell" xfId="55517"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8" xr:uid="{00000000-0005-0000-0000-00007C5A0000}"/>
    <cellStyle name="40% - uthevingsfarge 6 48 2_4 manuell" xfId="55518" xr:uid="{F5CDC839-84C8-49A5-A747-C1C4A31FB441}"/>
    <cellStyle name="40% - uthevingsfarge 6 48 3" xfId="5449" xr:uid="{00000000-0005-0000-0000-00007E5A0000}"/>
    <cellStyle name="40% - uthevingsfarge 6 48 4" xfId="47649" xr:uid="{00000000-0005-0000-0000-00007F5A0000}"/>
    <cellStyle name="40% - uthevingsfarge 6 48_4 manuell" xfId="55519"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50" xr:uid="{00000000-0005-0000-0000-0000845A0000}"/>
    <cellStyle name="40% - uthevingsfarge 6 49 2_4 manuell" xfId="55520" xr:uid="{21AAFA70-118D-4F6B-AA1D-F1697209C892}"/>
    <cellStyle name="40% - uthevingsfarge 6 49 3" xfId="5453" xr:uid="{00000000-0005-0000-0000-0000865A0000}"/>
    <cellStyle name="40% - uthevingsfarge 6 49 4" xfId="47651" xr:uid="{00000000-0005-0000-0000-0000875A0000}"/>
    <cellStyle name="40% - uthevingsfarge 6 49_4 manuell" xfId="55521"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2" xr:uid="{00000000-0005-0000-0000-00008C5A0000}"/>
    <cellStyle name="40% - uthevingsfarge 6 5 2 2 2 2" xfId="47653" xr:uid="{00000000-0005-0000-0000-00008D5A0000}"/>
    <cellStyle name="40% - uthevingsfarge 6 5 2 2 3" xfId="47654" xr:uid="{00000000-0005-0000-0000-00008E5A0000}"/>
    <cellStyle name="40% - uthevingsfarge 6 5 2 2_3. Chng in credit spreads" xfId="47655" xr:uid="{00000000-0005-0000-0000-00008F5A0000}"/>
    <cellStyle name="40% - uthevingsfarge 6 5 2 3" xfId="47656" xr:uid="{00000000-0005-0000-0000-0000905A0000}"/>
    <cellStyle name="40% - uthevingsfarge 6 5 2 3 2" xfId="47657" xr:uid="{00000000-0005-0000-0000-0000915A0000}"/>
    <cellStyle name="40% - uthevingsfarge 6 5 2 3 2 2" xfId="47658" xr:uid="{00000000-0005-0000-0000-0000925A0000}"/>
    <cellStyle name="40% - uthevingsfarge 6 5 2 3 3" xfId="47659" xr:uid="{00000000-0005-0000-0000-0000935A0000}"/>
    <cellStyle name="40% - uthevingsfarge 6 5 2 3_3. Chng in credit spreads" xfId="47660" xr:uid="{00000000-0005-0000-0000-0000945A0000}"/>
    <cellStyle name="40% - uthevingsfarge 6 5 2 4" xfId="47661" xr:uid="{00000000-0005-0000-0000-0000955A0000}"/>
    <cellStyle name="40% - uthevingsfarge 6 5 2 4 2" xfId="47662" xr:uid="{00000000-0005-0000-0000-0000965A0000}"/>
    <cellStyle name="40% - uthevingsfarge 6 5 2 5" xfId="47663" xr:uid="{00000000-0005-0000-0000-0000975A0000}"/>
    <cellStyle name="40% - uthevingsfarge 6 5 2_3. Chng in credit spreads" xfId="47664" xr:uid="{00000000-0005-0000-0000-0000985A0000}"/>
    <cellStyle name="40% - uthevingsfarge 6 5 3" xfId="5457" xr:uid="{00000000-0005-0000-0000-0000995A0000}"/>
    <cellStyle name="40% - uthevingsfarge 6 5 3 2" xfId="17451" xr:uid="{00000000-0005-0000-0000-00009A5A0000}"/>
    <cellStyle name="40% - uthevingsfarge 6 5 3 2 2" xfId="47665" xr:uid="{00000000-0005-0000-0000-00009B5A0000}"/>
    <cellStyle name="40% - uthevingsfarge 6 5 3 3" xfId="47666" xr:uid="{00000000-0005-0000-0000-00009C5A0000}"/>
    <cellStyle name="40% - uthevingsfarge 6 5 3_3. Chng in credit spreads" xfId="47667" xr:uid="{00000000-0005-0000-0000-00009D5A0000}"/>
    <cellStyle name="40% - uthevingsfarge 6 5 4" xfId="17452" xr:uid="{00000000-0005-0000-0000-00009E5A0000}"/>
    <cellStyle name="40% - uthevingsfarge 6 5 4 2" xfId="47668" xr:uid="{00000000-0005-0000-0000-00009F5A0000}"/>
    <cellStyle name="40% - uthevingsfarge 6 5 4 2 2" xfId="47669" xr:uid="{00000000-0005-0000-0000-0000A05A0000}"/>
    <cellStyle name="40% - uthevingsfarge 6 5 4 3" xfId="47670" xr:uid="{00000000-0005-0000-0000-0000A15A0000}"/>
    <cellStyle name="40% - uthevingsfarge 6 5 4_3. Chng in credit spreads" xfId="47671" xr:uid="{00000000-0005-0000-0000-0000A25A0000}"/>
    <cellStyle name="40% - uthevingsfarge 6 5 5" xfId="17453" xr:uid="{00000000-0005-0000-0000-0000A35A0000}"/>
    <cellStyle name="40% - uthevingsfarge 6 5 5 2" xfId="47672" xr:uid="{00000000-0005-0000-0000-0000A45A0000}"/>
    <cellStyle name="40% - uthevingsfarge 6 5 6" xfId="39965" xr:uid="{00000000-0005-0000-0000-0000A55A0000}"/>
    <cellStyle name="40% - uthevingsfarge 6 5 7" xfId="47673" xr:uid="{00000000-0005-0000-0000-0000A65A0000}"/>
    <cellStyle name="40% - uthevingsfarge 6 5 8" xfId="47674" xr:uid="{00000000-0005-0000-0000-0000A75A0000}"/>
    <cellStyle name="40% - uthevingsfarge 6 5 9" xfId="47675" xr:uid="{00000000-0005-0000-0000-0000A85A0000}"/>
    <cellStyle name="40% - uthevingsfarge 6 5_3. Chng in credit spreads" xfId="47676"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7" xr:uid="{00000000-0005-0000-0000-0000AD5A0000}"/>
    <cellStyle name="40% - uthevingsfarge 6 50 2_4 manuell" xfId="55522" xr:uid="{B25069E9-D7AF-4CC4-BD0F-97BFF672148D}"/>
    <cellStyle name="40% - uthevingsfarge 6 50 3" xfId="5461" xr:uid="{00000000-0005-0000-0000-0000AF5A0000}"/>
    <cellStyle name="40% - uthevingsfarge 6 50 4" xfId="47678" xr:uid="{00000000-0005-0000-0000-0000B05A0000}"/>
    <cellStyle name="40% - uthevingsfarge 6 50_4 manuell" xfId="55523"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79" xr:uid="{00000000-0005-0000-0000-0000B55A0000}"/>
    <cellStyle name="40% - uthevingsfarge 6 51 2_4 manuell" xfId="55524" xr:uid="{DFD912C8-2102-42A8-BCB6-50FD8F9F749E}"/>
    <cellStyle name="40% - uthevingsfarge 6 51 3" xfId="5465" xr:uid="{00000000-0005-0000-0000-0000B75A0000}"/>
    <cellStyle name="40% - uthevingsfarge 6 51 4" xfId="47680" xr:uid="{00000000-0005-0000-0000-0000B85A0000}"/>
    <cellStyle name="40% - uthevingsfarge 6 51_4 manuell" xfId="55525"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1" xr:uid="{00000000-0005-0000-0000-0000BD5A0000}"/>
    <cellStyle name="40% - uthevingsfarge 6 52 2_4 manuell" xfId="55526" xr:uid="{0BF46E3D-A733-420F-AF5B-0F56D3500C79}"/>
    <cellStyle name="40% - uthevingsfarge 6 52 3" xfId="5469" xr:uid="{00000000-0005-0000-0000-0000BF5A0000}"/>
    <cellStyle name="40% - uthevingsfarge 6 52 4" xfId="47682" xr:uid="{00000000-0005-0000-0000-0000C05A0000}"/>
    <cellStyle name="40% - uthevingsfarge 6 52_4 manuell" xfId="55527"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3" xr:uid="{00000000-0005-0000-0000-0000C55A0000}"/>
    <cellStyle name="40% - uthevingsfarge 6 53 2_4 manuell" xfId="55528" xr:uid="{B5A123A4-0A52-475E-81D1-E1CDC250FA9E}"/>
    <cellStyle name="40% - uthevingsfarge 6 53 3" xfId="5473" xr:uid="{00000000-0005-0000-0000-0000C75A0000}"/>
    <cellStyle name="40% - uthevingsfarge 6 53 4" xfId="47684" xr:uid="{00000000-0005-0000-0000-0000C85A0000}"/>
    <cellStyle name="40% - uthevingsfarge 6 53_4 manuell" xfId="55529"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5" xr:uid="{00000000-0005-0000-0000-0000CD5A0000}"/>
    <cellStyle name="40% - uthevingsfarge 6 54 2_4 manuell" xfId="55530" xr:uid="{39FFA7FF-7C66-47C3-9965-A2FA5AD15986}"/>
    <cellStyle name="40% - uthevingsfarge 6 54 3" xfId="5477" xr:uid="{00000000-0005-0000-0000-0000CF5A0000}"/>
    <cellStyle name="40% - uthevingsfarge 6 54 4" xfId="47686" xr:uid="{00000000-0005-0000-0000-0000D05A0000}"/>
    <cellStyle name="40% - uthevingsfarge 6 54_4 manuell" xfId="55531"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7" xr:uid="{00000000-0005-0000-0000-0000D55A0000}"/>
    <cellStyle name="40% - uthevingsfarge 6 55 2_4 manuell" xfId="55532" xr:uid="{541F48EC-C00C-4B18-9D39-E6778FCF3B74}"/>
    <cellStyle name="40% - uthevingsfarge 6 55 3" xfId="5481" xr:uid="{00000000-0005-0000-0000-0000D75A0000}"/>
    <cellStyle name="40% - uthevingsfarge 6 55 4" xfId="47688" xr:uid="{00000000-0005-0000-0000-0000D85A0000}"/>
    <cellStyle name="40% - uthevingsfarge 6 55_4 manuell" xfId="55533"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89" xr:uid="{00000000-0005-0000-0000-0000DD5A0000}"/>
    <cellStyle name="40% - uthevingsfarge 6 56 2_4 manuell" xfId="55534" xr:uid="{5E4EDBEC-EA25-48DE-B9FA-5795CE6606C3}"/>
    <cellStyle name="40% - uthevingsfarge 6 56 3" xfId="5485" xr:uid="{00000000-0005-0000-0000-0000DF5A0000}"/>
    <cellStyle name="40% - uthevingsfarge 6 56 4" xfId="47690" xr:uid="{00000000-0005-0000-0000-0000E05A0000}"/>
    <cellStyle name="40% - uthevingsfarge 6 56_4 manuell" xfId="55535"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1" xr:uid="{00000000-0005-0000-0000-0000E55A0000}"/>
    <cellStyle name="40% - uthevingsfarge 6 57 2_4 manuell" xfId="55536" xr:uid="{3B0B1CF9-8DCE-48B6-880B-91335177FBC7}"/>
    <cellStyle name="40% - uthevingsfarge 6 57 3" xfId="5489" xr:uid="{00000000-0005-0000-0000-0000E75A0000}"/>
    <cellStyle name="40% - uthevingsfarge 6 57 4" xfId="47692" xr:uid="{00000000-0005-0000-0000-0000E85A0000}"/>
    <cellStyle name="40% - uthevingsfarge 6 57_4 manuell" xfId="55537"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3" xr:uid="{00000000-0005-0000-0000-0000ED5A0000}"/>
    <cellStyle name="40% - uthevingsfarge 6 58 2_4 manuell" xfId="55538" xr:uid="{146D1562-0D73-43C1-9C8F-CBB95708F09B}"/>
    <cellStyle name="40% - uthevingsfarge 6 58 3" xfId="5493" xr:uid="{00000000-0005-0000-0000-0000EF5A0000}"/>
    <cellStyle name="40% - uthevingsfarge 6 58 4" xfId="47694" xr:uid="{00000000-0005-0000-0000-0000F05A0000}"/>
    <cellStyle name="40% - uthevingsfarge 6 58_4 manuell" xfId="55539"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5" xr:uid="{00000000-0005-0000-0000-0000F55A0000}"/>
    <cellStyle name="40% - uthevingsfarge 6 59 2_4 manuell" xfId="55540" xr:uid="{AE29F37F-7088-40D7-AB83-895020A238F7}"/>
    <cellStyle name="40% - uthevingsfarge 6 59 3" xfId="5497" xr:uid="{00000000-0005-0000-0000-0000F75A0000}"/>
    <cellStyle name="40% - uthevingsfarge 6 59 4" xfId="47696" xr:uid="{00000000-0005-0000-0000-0000F85A0000}"/>
    <cellStyle name="40% - uthevingsfarge 6 59_4 manuell" xfId="55541"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7" xr:uid="{00000000-0005-0000-0000-0000FD5A0000}"/>
    <cellStyle name="40% - uthevingsfarge 6 6 2 2_CC1" xfId="55542" xr:uid="{482A3E1C-0C00-40AD-8559-186CB3DF38D2}"/>
    <cellStyle name="40% - uthevingsfarge 6 6 2 3" xfId="47698" xr:uid="{00000000-0005-0000-0000-0000FE5A0000}"/>
    <cellStyle name="40% - uthevingsfarge 6 6 2 4" xfId="47699" xr:uid="{00000000-0005-0000-0000-0000FF5A0000}"/>
    <cellStyle name="40% - uthevingsfarge 6 6 2_3. Chng in credit spreads" xfId="47700" xr:uid="{00000000-0005-0000-0000-0000005B0000}"/>
    <cellStyle name="40% - uthevingsfarge 6 6 3" xfId="5501" xr:uid="{00000000-0005-0000-0000-0000015B0000}"/>
    <cellStyle name="40% - uthevingsfarge 6 6 3 2" xfId="17454" xr:uid="{00000000-0005-0000-0000-0000025B0000}"/>
    <cellStyle name="40% - uthevingsfarge 6 6 3 2 2" xfId="47701" xr:uid="{00000000-0005-0000-0000-0000035B0000}"/>
    <cellStyle name="40% - uthevingsfarge 6 6 3 3" xfId="47702" xr:uid="{00000000-0005-0000-0000-0000045B0000}"/>
    <cellStyle name="40% - uthevingsfarge 6 6 3_3. Chng in credit spreads" xfId="47703" xr:uid="{00000000-0005-0000-0000-0000055B0000}"/>
    <cellStyle name="40% - uthevingsfarge 6 6 4" xfId="17455" xr:uid="{00000000-0005-0000-0000-0000065B0000}"/>
    <cellStyle name="40% - uthevingsfarge 6 6 4 2" xfId="47704" xr:uid="{00000000-0005-0000-0000-0000075B0000}"/>
    <cellStyle name="40% - uthevingsfarge 6 6 5" xfId="17456" xr:uid="{00000000-0005-0000-0000-0000085B0000}"/>
    <cellStyle name="40% - uthevingsfarge 6 6 6" xfId="39966" xr:uid="{00000000-0005-0000-0000-0000095B0000}"/>
    <cellStyle name="40% - uthevingsfarge 6 6 7" xfId="47705" xr:uid="{00000000-0005-0000-0000-00000A5B0000}"/>
    <cellStyle name="40% - uthevingsfarge 6 6 8" xfId="47706" xr:uid="{00000000-0005-0000-0000-00000B5B0000}"/>
    <cellStyle name="40% - uthevingsfarge 6 6 9" xfId="47707" xr:uid="{00000000-0005-0000-0000-00000C5B0000}"/>
    <cellStyle name="40% - uthevingsfarge 6 6_3. Chng in credit spreads" xfId="47708" xr:uid="{00000000-0005-0000-0000-00000D5B0000}"/>
    <cellStyle name="40% - uthevingsfarge 6 60" xfId="17457" xr:uid="{00000000-0005-0000-0000-00000E5B0000}"/>
    <cellStyle name="40% - uthevingsfarge 6 60 2" xfId="17458" xr:uid="{00000000-0005-0000-0000-00000F5B0000}"/>
    <cellStyle name="40% - uthevingsfarge 6 60 2 2" xfId="36618" xr:uid="{00000000-0005-0000-0000-0000105B0000}"/>
    <cellStyle name="40% - uthevingsfarge 6 60 3" xfId="17459" xr:uid="{00000000-0005-0000-0000-0000115B0000}"/>
    <cellStyle name="40% - uthevingsfarge 6 60 4" xfId="36382"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9" xr:uid="{00000000-0005-0000-0000-0000165B0000}"/>
    <cellStyle name="40% - uthevingsfarge 6 61 3" xfId="17463" xr:uid="{00000000-0005-0000-0000-0000175B0000}"/>
    <cellStyle name="40% - uthevingsfarge 6 61 4" xfId="36408"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2" xr:uid="{00000000-0005-0000-0000-00001C5B0000}"/>
    <cellStyle name="40% - uthevingsfarge 6 62 3" xfId="36388" xr:uid="{00000000-0005-0000-0000-00001D5B0000}"/>
    <cellStyle name="40% - uthevingsfarge 6 62_AVA DVA EL" xfId="17467" xr:uid="{00000000-0005-0000-0000-00001E5B0000}"/>
    <cellStyle name="40% - uthevingsfarge 6 63" xfId="17468" xr:uid="{00000000-0005-0000-0000-00001F5B0000}"/>
    <cellStyle name="40% - uthevingsfarge 6 63 2" xfId="36592" xr:uid="{00000000-0005-0000-0000-0000205B0000}"/>
    <cellStyle name="40% - uthevingsfarge 6 64" xfId="17469" xr:uid="{00000000-0005-0000-0000-0000215B0000}"/>
    <cellStyle name="40% - uthevingsfarge 6 64 2" xfId="36671" xr:uid="{00000000-0005-0000-0000-0000225B0000}"/>
    <cellStyle name="40% - uthevingsfarge 6 65" xfId="17470" xr:uid="{00000000-0005-0000-0000-0000235B0000}"/>
    <cellStyle name="40% - uthevingsfarge 6 65 2" xfId="36562" xr:uid="{00000000-0005-0000-0000-0000245B0000}"/>
    <cellStyle name="40% - uthevingsfarge 6 66" xfId="17471" xr:uid="{00000000-0005-0000-0000-0000255B0000}"/>
    <cellStyle name="40% - uthevingsfarge 6 66 2" xfId="36657" xr:uid="{00000000-0005-0000-0000-0000265B0000}"/>
    <cellStyle name="40% - uthevingsfarge 6 67" xfId="36531" xr:uid="{00000000-0005-0000-0000-0000275B0000}"/>
    <cellStyle name="40% - uthevingsfarge 6 68" xfId="47709" xr:uid="{00000000-0005-0000-0000-0000285B0000}"/>
    <cellStyle name="40% - uthevingsfarge 6 69" xfId="47710"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1" xr:uid="{00000000-0005-0000-0000-00002D5B0000}"/>
    <cellStyle name="40% - uthevingsfarge 6 7 2 4" xfId="47712" xr:uid="{00000000-0005-0000-0000-00002E5B0000}"/>
    <cellStyle name="40% - uthevingsfarge 6 7 2_4 manuell" xfId="55543"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3" xr:uid="{00000000-0005-0000-0000-0000355B0000}"/>
    <cellStyle name="40% - uthevingsfarge 6 7 7" xfId="47714" xr:uid="{00000000-0005-0000-0000-0000365B0000}"/>
    <cellStyle name="40% - uthevingsfarge 6 7 8" xfId="47715" xr:uid="{00000000-0005-0000-0000-0000375B0000}"/>
    <cellStyle name="40% - uthevingsfarge 6 7_3. Chng in credit spreads" xfId="47716" xr:uid="{00000000-0005-0000-0000-0000385B0000}"/>
    <cellStyle name="40% - uthevingsfarge 6 70" xfId="47717" xr:uid="{00000000-0005-0000-0000-0000395B0000}"/>
    <cellStyle name="40% - uthevingsfarge 6 71" xfId="47718" xr:uid="{00000000-0005-0000-0000-00003A5B0000}"/>
    <cellStyle name="40% - uthevingsfarge 6 72" xfId="47719" xr:uid="{00000000-0005-0000-0000-00003B5B0000}"/>
    <cellStyle name="40% - uthevingsfarge 6 73" xfId="47720" xr:uid="{00000000-0005-0000-0000-00003C5B0000}"/>
    <cellStyle name="40% - uthevingsfarge 6 74" xfId="47721"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2" xr:uid="{00000000-0005-0000-0000-0000415B0000}"/>
    <cellStyle name="40% - uthevingsfarge 6 8 2 4" xfId="47723" xr:uid="{00000000-0005-0000-0000-0000425B0000}"/>
    <cellStyle name="40% - uthevingsfarge 6 8 2_4 manuell" xfId="55544" xr:uid="{BD59FC82-4BB5-499B-B500-4F8ECD2051C2}"/>
    <cellStyle name="40% - uthevingsfarge 6 8 3" xfId="5509" xr:uid="{00000000-0005-0000-0000-0000445B0000}"/>
    <cellStyle name="40% - uthevingsfarge 6 8 4" xfId="47724" xr:uid="{00000000-0005-0000-0000-0000455B0000}"/>
    <cellStyle name="40% - uthevingsfarge 6 8 5" xfId="47725" xr:uid="{00000000-0005-0000-0000-0000465B0000}"/>
    <cellStyle name="40% - uthevingsfarge 6 8_3. Chng in credit spreads" xfId="47726"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7" xr:uid="{00000000-0005-0000-0000-00004B5B0000}"/>
    <cellStyle name="40% - uthevingsfarge 6 9 2_4 manuell" xfId="55545" xr:uid="{E44C08DE-66BD-44AA-B9EA-2B0C80E0D653}"/>
    <cellStyle name="40% - uthevingsfarge 6 9 3" xfId="5513" xr:uid="{00000000-0005-0000-0000-00004D5B0000}"/>
    <cellStyle name="40% - uthevingsfarge 6 9 4" xfId="47728" xr:uid="{00000000-0005-0000-0000-00004E5B0000}"/>
    <cellStyle name="40% - uthevingsfarge 6 9 5" xfId="47729" xr:uid="{00000000-0005-0000-0000-00004F5B0000}"/>
    <cellStyle name="40% - uthevingsfarge 6 9_4 manuell" xfId="55546" xr:uid="{3FBE283D-0F32-4F5F-A835-C6894E1C07AE}"/>
    <cellStyle name="40% - uthevingsfarge 6_4 manuell" xfId="55547"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30" xr:uid="{00000000-0005-0000-0000-0000855B0000}"/>
    <cellStyle name="60% - 1. jelölőszín_4 manuell" xfId="55548" xr:uid="{F1B6818F-2C19-441F-B263-778BB93063A2}"/>
    <cellStyle name="60% - 2. jelölőszín" xfId="5516" xr:uid="{00000000-0005-0000-0000-0000875B0000}"/>
    <cellStyle name="60% - 2. jelölőszín 2" xfId="17525" xr:uid="{00000000-0005-0000-0000-0000885B0000}"/>
    <cellStyle name="60% - 2. jelölőszín 3" xfId="47731" xr:uid="{00000000-0005-0000-0000-0000895B0000}"/>
    <cellStyle name="60% - 2. jelölőszín_4 manuell" xfId="55549" xr:uid="{0FA16B61-FE8A-470C-A3FA-27D52C795B1A}"/>
    <cellStyle name="60% - 3. jelölőszín" xfId="5517" xr:uid="{00000000-0005-0000-0000-00008B5B0000}"/>
    <cellStyle name="60% - 3. jelölőszín 2" xfId="17526" xr:uid="{00000000-0005-0000-0000-00008C5B0000}"/>
    <cellStyle name="60% - 3. jelölőszín 3" xfId="47732" xr:uid="{00000000-0005-0000-0000-00008D5B0000}"/>
    <cellStyle name="60% - 3. jelölőszín_4 manuell" xfId="55550" xr:uid="{F700E5B2-6BC8-4AFA-8C20-69E3154B489C}"/>
    <cellStyle name="60% - 4. jelölőszín" xfId="5518" xr:uid="{00000000-0005-0000-0000-00008F5B0000}"/>
    <cellStyle name="60% - 4. jelölőszín 2" xfId="17527" xr:uid="{00000000-0005-0000-0000-0000905B0000}"/>
    <cellStyle name="60% - 4. jelölőszín 3" xfId="47733" xr:uid="{00000000-0005-0000-0000-0000915B0000}"/>
    <cellStyle name="60% - 4. jelölőszín_4 manuell" xfId="55551" xr:uid="{B52CC774-30B4-4DFA-8FB6-A825F6B0B730}"/>
    <cellStyle name="60% - 5. jelölőszín" xfId="5519" xr:uid="{00000000-0005-0000-0000-0000935B0000}"/>
    <cellStyle name="60% - 5. jelölőszín 2" xfId="17528" xr:uid="{00000000-0005-0000-0000-0000945B0000}"/>
    <cellStyle name="60% - 5. jelölőszín 3" xfId="47734" xr:uid="{00000000-0005-0000-0000-0000955B0000}"/>
    <cellStyle name="60% - 5. jelölőszín_4 manuell" xfId="55552" xr:uid="{39AFDE06-7535-4E96-BC73-5561FE801AF0}"/>
    <cellStyle name="60% - 6. jelölőszín" xfId="5520" xr:uid="{00000000-0005-0000-0000-0000975B0000}"/>
    <cellStyle name="60% - 6. jelölőszín 2" xfId="17529" xr:uid="{00000000-0005-0000-0000-0000985B0000}"/>
    <cellStyle name="60% - 6. jelölőszín 3" xfId="47735" xr:uid="{00000000-0005-0000-0000-0000995B0000}"/>
    <cellStyle name="60% - 6. jelölőszín_4 manuell" xfId="55553"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7" xr:uid="{00000000-0005-0000-0000-0000AC5B0000}"/>
    <cellStyle name="60% - Accent1 15" xfId="47736" xr:uid="{00000000-0005-0000-0000-0000AD5B0000}"/>
    <cellStyle name="60% - Accent1 16" xfId="47737"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8"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39" xr:uid="{00000000-0005-0000-0000-0000CC5B0000}"/>
    <cellStyle name="60% - Accent1 2 3 2_AVA DVA EL" xfId="17569" xr:uid="{00000000-0005-0000-0000-0000CD5B0000}"/>
    <cellStyle name="60% - Accent1 2 3 3" xfId="17570" xr:uid="{00000000-0005-0000-0000-0000CE5B0000}"/>
    <cellStyle name="60% - Accent1 2 3 3 2" xfId="47740" xr:uid="{00000000-0005-0000-0000-0000CF5B0000}"/>
    <cellStyle name="60% - Accent1 2 3 4" xfId="17571" xr:uid="{00000000-0005-0000-0000-0000D05B0000}"/>
    <cellStyle name="60% - Accent1 2 3 4 2" xfId="47741" xr:uid="{00000000-0005-0000-0000-0000D15B0000}"/>
    <cellStyle name="60% - Accent1 2 3 5" xfId="47742" xr:uid="{00000000-0005-0000-0000-0000D25B0000}"/>
    <cellStyle name="60% - Accent1 2 3 6" xfId="47743"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4"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5" xr:uid="{00000000-0005-0000-0000-0000E75B0000}"/>
    <cellStyle name="60% - Accent1 2_4 manuell" xfId="55554"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6" xr:uid="{00000000-0005-0000-0000-0000EF5B0000}"/>
    <cellStyle name="60% - Accent1 3_4 manuell" xfId="55555"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7"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8" xr:uid="{00000000-0005-0000-0000-0000555C0000}"/>
    <cellStyle name="60% - Accent2 2_4 manuell" xfId="55556"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49" xr:uid="{00000000-0005-0000-0000-00005D5C0000}"/>
    <cellStyle name="60% - Accent2 3_4 manuell" xfId="55557"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8" xr:uid="{00000000-0005-0000-0000-00008F5C0000}"/>
    <cellStyle name="60% - Accent3 15" xfId="47750" xr:uid="{00000000-0005-0000-0000-0000905C0000}"/>
    <cellStyle name="60% - Accent3 16" xfId="47751"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2"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3" xr:uid="{00000000-0005-0000-0000-0000AF5C0000}"/>
    <cellStyle name="60% - Accent3 2 3 2_AVA DVA EL" xfId="17739" xr:uid="{00000000-0005-0000-0000-0000B05C0000}"/>
    <cellStyle name="60% - Accent3 2 3 3" xfId="17740" xr:uid="{00000000-0005-0000-0000-0000B15C0000}"/>
    <cellStyle name="60% - Accent3 2 3 3 2" xfId="47754" xr:uid="{00000000-0005-0000-0000-0000B25C0000}"/>
    <cellStyle name="60% - Accent3 2 3 4" xfId="17741" xr:uid="{00000000-0005-0000-0000-0000B35C0000}"/>
    <cellStyle name="60% - Accent3 2 3 4 2" xfId="47755" xr:uid="{00000000-0005-0000-0000-0000B45C0000}"/>
    <cellStyle name="60% - Accent3 2 3 5" xfId="47756" xr:uid="{00000000-0005-0000-0000-0000B55C0000}"/>
    <cellStyle name="60% - Accent3 2 3 6" xfId="47757"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8"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59" xr:uid="{00000000-0005-0000-0000-0000CA5C0000}"/>
    <cellStyle name="60% - Accent3 2_4 manuell" xfId="55558"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60" xr:uid="{00000000-0005-0000-0000-0000D25C0000}"/>
    <cellStyle name="60% - Accent3 3_4 manuell" xfId="55559"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69" xr:uid="{00000000-0005-0000-0000-0000185D0000}"/>
    <cellStyle name="60% - Accent4 15" xfId="47761" xr:uid="{00000000-0005-0000-0000-0000195D0000}"/>
    <cellStyle name="60% - Accent4 16" xfId="47762"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3"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4" xr:uid="{00000000-0005-0000-0000-0000385D0000}"/>
    <cellStyle name="60% - Accent4 2 3 2_AVA DVA EL" xfId="17843" xr:uid="{00000000-0005-0000-0000-0000395D0000}"/>
    <cellStyle name="60% - Accent4 2 3 3" xfId="17844" xr:uid="{00000000-0005-0000-0000-00003A5D0000}"/>
    <cellStyle name="60% - Accent4 2 3 3 2" xfId="47765" xr:uid="{00000000-0005-0000-0000-00003B5D0000}"/>
    <cellStyle name="60% - Accent4 2 3 4" xfId="17845" xr:uid="{00000000-0005-0000-0000-00003C5D0000}"/>
    <cellStyle name="60% - Accent4 2 3 4 2" xfId="47766" xr:uid="{00000000-0005-0000-0000-00003D5D0000}"/>
    <cellStyle name="60% - Accent4 2 3 5" xfId="47767" xr:uid="{00000000-0005-0000-0000-00003E5D0000}"/>
    <cellStyle name="60% - Accent4 2 3 6" xfId="47768"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69"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70" xr:uid="{00000000-0005-0000-0000-0000535D0000}"/>
    <cellStyle name="60% - Accent4 2_4 manuell" xfId="55560"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1" xr:uid="{00000000-0005-0000-0000-00005B5D0000}"/>
    <cellStyle name="60% - Accent4 3_4 manuell" xfId="55561"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2"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3" xr:uid="{00000000-0005-0000-0000-0000C15D0000}"/>
    <cellStyle name="60% - Accent5 2_4 manuell" xfId="55562"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4" xr:uid="{00000000-0005-0000-0000-0000C95D0000}"/>
    <cellStyle name="60% - Accent5 3_4 manuell" xfId="55563"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70" xr:uid="{00000000-0005-0000-0000-0000035E0000}"/>
    <cellStyle name="60% - Accent6 15" xfId="47775" xr:uid="{00000000-0005-0000-0000-0000045E0000}"/>
    <cellStyle name="60% - Accent6 16" xfId="47776"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7"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8" xr:uid="{00000000-0005-0000-0000-0000235E0000}"/>
    <cellStyle name="60% - Accent6 2 3 2_AVA DVA EL" xfId="18021" xr:uid="{00000000-0005-0000-0000-0000245E0000}"/>
    <cellStyle name="60% - Accent6 2 3 3" xfId="18022" xr:uid="{00000000-0005-0000-0000-0000255E0000}"/>
    <cellStyle name="60% - Accent6 2 3 3 2" xfId="47779" xr:uid="{00000000-0005-0000-0000-0000265E0000}"/>
    <cellStyle name="60% - Accent6 2 3 4" xfId="18023" xr:uid="{00000000-0005-0000-0000-0000275E0000}"/>
    <cellStyle name="60% - Accent6 2 3 4 2" xfId="47780" xr:uid="{00000000-0005-0000-0000-0000285E0000}"/>
    <cellStyle name="60% - Accent6 2 3 5" xfId="47781" xr:uid="{00000000-0005-0000-0000-0000295E0000}"/>
    <cellStyle name="60% - Accent6 2 3 6" xfId="47782"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3"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4" xr:uid="{00000000-0005-0000-0000-00003E5E0000}"/>
    <cellStyle name="60% - Accent6 2_4 manuell" xfId="55564"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5" xr:uid="{00000000-0005-0000-0000-0000465E0000}"/>
    <cellStyle name="60% - Accent6 3_4 manuell" xfId="55565"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6" xr:uid="{00000000-0005-0000-0000-0000955E0000}"/>
    <cellStyle name="60% - Énfasis1_4 manuell" xfId="55566" xr:uid="{9F6DE8BB-4F23-4E90-95BE-51C1385A0F23}"/>
    <cellStyle name="60% - Énfasis2" xfId="5594" xr:uid="{00000000-0005-0000-0000-0000975E0000}"/>
    <cellStyle name="60% - Énfasis2 2" xfId="18111" xr:uid="{00000000-0005-0000-0000-0000985E0000}"/>
    <cellStyle name="60% - Énfasis2 3" xfId="47787" xr:uid="{00000000-0005-0000-0000-0000995E0000}"/>
    <cellStyle name="60% - Énfasis2_4 manuell" xfId="55567" xr:uid="{E917F0F2-CFF8-4A87-842A-871B6B5BA265}"/>
    <cellStyle name="60% - Énfasis3" xfId="5595" xr:uid="{00000000-0005-0000-0000-00009B5E0000}"/>
    <cellStyle name="60% - Énfasis3 2" xfId="18112" xr:uid="{00000000-0005-0000-0000-00009C5E0000}"/>
    <cellStyle name="60% - Énfasis3 3" xfId="47788" xr:uid="{00000000-0005-0000-0000-00009D5E0000}"/>
    <cellStyle name="60% - Énfasis3_4 manuell" xfId="55568" xr:uid="{4EC28D69-0A70-421C-8361-6E45973F788F}"/>
    <cellStyle name="60% - Énfasis4" xfId="5596" xr:uid="{00000000-0005-0000-0000-00009F5E0000}"/>
    <cellStyle name="60% - Énfasis4 2" xfId="18113" xr:uid="{00000000-0005-0000-0000-0000A05E0000}"/>
    <cellStyle name="60% - Énfasis4 3" xfId="47789" xr:uid="{00000000-0005-0000-0000-0000A15E0000}"/>
    <cellStyle name="60% - Énfasis4_4 manuell" xfId="55569" xr:uid="{24EA01D5-0DE2-4C93-99F6-ECB48A74BCC6}"/>
    <cellStyle name="60% - Énfasis5" xfId="5597" xr:uid="{00000000-0005-0000-0000-0000A35E0000}"/>
    <cellStyle name="60% - Énfasis5 2" xfId="18114" xr:uid="{00000000-0005-0000-0000-0000A45E0000}"/>
    <cellStyle name="60% - Énfasis5 3" xfId="47790" xr:uid="{00000000-0005-0000-0000-0000A55E0000}"/>
    <cellStyle name="60% - Énfasis5_4 manuell" xfId="55570" xr:uid="{4B2D5F98-EB14-4627-A71F-FF762206818F}"/>
    <cellStyle name="60% - Énfasis6" xfId="5598" xr:uid="{00000000-0005-0000-0000-0000A75E0000}"/>
    <cellStyle name="60% - Énfasis6 2" xfId="18115" xr:uid="{00000000-0005-0000-0000-0000A85E0000}"/>
    <cellStyle name="60% - Énfasis6 3" xfId="47791" xr:uid="{00000000-0005-0000-0000-0000A95E0000}"/>
    <cellStyle name="60% - Énfasis6_4 manuell" xfId="55571"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7"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1" xr:uid="{00000000-0005-0000-0000-0000C25E0000}"/>
    <cellStyle name="60% - uthevingsfarge 1 2 2_AVA DVA EL" xfId="18125" xr:uid="{00000000-0005-0000-0000-0000C35E0000}"/>
    <cellStyle name="60% - uthevingsfarge 1 2 3" xfId="18126" xr:uid="{00000000-0005-0000-0000-0000C45E0000}"/>
    <cellStyle name="60% - uthevingsfarge 1 2 3 2" xfId="39972" xr:uid="{00000000-0005-0000-0000-0000C55E0000}"/>
    <cellStyle name="60% - uthevingsfarge 1 2 4" xfId="47792" xr:uid="{00000000-0005-0000-0000-0000C65E0000}"/>
    <cellStyle name="60% - uthevingsfarge 1 2 5" xfId="47793" xr:uid="{00000000-0005-0000-0000-0000C75E0000}"/>
    <cellStyle name="60% - uthevingsfarge 1 2 6" xfId="47794"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3" xr:uid="{00000000-0005-0000-0000-0000CD5E0000}"/>
    <cellStyle name="60% - uthevingsfarge 1 3_AVA DVA EL" xfId="18130" xr:uid="{00000000-0005-0000-0000-0000CE5E0000}"/>
    <cellStyle name="60% - uthevingsfarge 1 4" xfId="18131" xr:uid="{00000000-0005-0000-0000-0000CF5E0000}"/>
    <cellStyle name="60% - uthevingsfarge 1 4 2" xfId="39974" xr:uid="{00000000-0005-0000-0000-0000D05E0000}"/>
    <cellStyle name="60% - uthevingsfarge 1 5" xfId="18132" xr:uid="{00000000-0005-0000-0000-0000D15E0000}"/>
    <cellStyle name="60% - uthevingsfarge 1 6" xfId="47795" xr:uid="{00000000-0005-0000-0000-0000D25E0000}"/>
    <cellStyle name="60% - uthevingsfarge 1_4 manuell" xfId="55572" xr:uid="{E52C80A9-1453-4DF5-98BB-C873EB406DEC}"/>
    <cellStyle name="60% - uthevingsfarge 2" xfId="36258"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5" xr:uid="{00000000-0005-0000-0000-0000D95E0000}"/>
    <cellStyle name="60% - uthevingsfarge 2 2 2_AVA DVA EL" xfId="18136" xr:uid="{00000000-0005-0000-0000-0000DA5E0000}"/>
    <cellStyle name="60% - uthevingsfarge 2 2 3" xfId="18137" xr:uid="{00000000-0005-0000-0000-0000DB5E0000}"/>
    <cellStyle name="60% - uthevingsfarge 2 2 3 2" xfId="39976" xr:uid="{00000000-0005-0000-0000-0000DC5E0000}"/>
    <cellStyle name="60% - uthevingsfarge 2 2 4" xfId="47796" xr:uid="{00000000-0005-0000-0000-0000DD5E0000}"/>
    <cellStyle name="60% - uthevingsfarge 2 2 5" xfId="47797" xr:uid="{00000000-0005-0000-0000-0000DE5E0000}"/>
    <cellStyle name="60% - uthevingsfarge 2 2 6" xfId="47798"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7" xr:uid="{00000000-0005-0000-0000-0000E45E0000}"/>
    <cellStyle name="60% - uthevingsfarge 2 3_AVA DVA EL" xfId="18141" xr:uid="{00000000-0005-0000-0000-0000E55E0000}"/>
    <cellStyle name="60% - uthevingsfarge 2 4" xfId="18142" xr:uid="{00000000-0005-0000-0000-0000E65E0000}"/>
    <cellStyle name="60% - uthevingsfarge 2 4 2" xfId="39978" xr:uid="{00000000-0005-0000-0000-0000E75E0000}"/>
    <cellStyle name="60% - uthevingsfarge 2 5" xfId="18143" xr:uid="{00000000-0005-0000-0000-0000E85E0000}"/>
    <cellStyle name="60% - uthevingsfarge 2 6" xfId="47799" xr:uid="{00000000-0005-0000-0000-0000E95E0000}"/>
    <cellStyle name="60% - uthevingsfarge 2_4 manuell" xfId="55573" xr:uid="{BAFAF66B-C8BD-41F3-BDD7-4B8E9FF21C54}"/>
    <cellStyle name="60% - uthevingsfarge 3" xfId="36259"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79" xr:uid="{00000000-0005-0000-0000-0000F05E0000}"/>
    <cellStyle name="60% - uthevingsfarge 3 2 2_AVA DVA EL" xfId="18147" xr:uid="{00000000-0005-0000-0000-0000F15E0000}"/>
    <cellStyle name="60% - uthevingsfarge 3 2 3" xfId="18148" xr:uid="{00000000-0005-0000-0000-0000F25E0000}"/>
    <cellStyle name="60% - uthevingsfarge 3 2 3 2" xfId="39980" xr:uid="{00000000-0005-0000-0000-0000F35E0000}"/>
    <cellStyle name="60% - uthevingsfarge 3 2 4" xfId="47800" xr:uid="{00000000-0005-0000-0000-0000F45E0000}"/>
    <cellStyle name="60% - uthevingsfarge 3 2 5" xfId="47801" xr:uid="{00000000-0005-0000-0000-0000F55E0000}"/>
    <cellStyle name="60% - uthevingsfarge 3 2 6" xfId="47802"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1" xr:uid="{00000000-0005-0000-0000-0000FB5E0000}"/>
    <cellStyle name="60% - uthevingsfarge 3 3_AVA DVA EL" xfId="18152" xr:uid="{00000000-0005-0000-0000-0000FC5E0000}"/>
    <cellStyle name="60% - uthevingsfarge 3 4" xfId="18153" xr:uid="{00000000-0005-0000-0000-0000FD5E0000}"/>
    <cellStyle name="60% - uthevingsfarge 3 4 2" xfId="39982" xr:uid="{00000000-0005-0000-0000-0000FE5E0000}"/>
    <cellStyle name="60% - uthevingsfarge 3 5" xfId="18154" xr:uid="{00000000-0005-0000-0000-0000FF5E0000}"/>
    <cellStyle name="60% - uthevingsfarge 3 6" xfId="47803" xr:uid="{00000000-0005-0000-0000-0000005F0000}"/>
    <cellStyle name="60% - uthevingsfarge 3_4 manuell" xfId="55574" xr:uid="{E85E8BDA-4760-41E8-AED7-C6E6545AA296}"/>
    <cellStyle name="60% - uthevingsfarge 4" xfId="36260"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3" xr:uid="{00000000-0005-0000-0000-0000075F0000}"/>
    <cellStyle name="60% - uthevingsfarge 4 2 2_AVA DVA EL" xfId="18158" xr:uid="{00000000-0005-0000-0000-0000085F0000}"/>
    <cellStyle name="60% - uthevingsfarge 4 2 3" xfId="18159" xr:uid="{00000000-0005-0000-0000-0000095F0000}"/>
    <cellStyle name="60% - uthevingsfarge 4 2 3 2" xfId="39984" xr:uid="{00000000-0005-0000-0000-00000A5F0000}"/>
    <cellStyle name="60% - uthevingsfarge 4 2 4" xfId="47804" xr:uid="{00000000-0005-0000-0000-00000B5F0000}"/>
    <cellStyle name="60% - uthevingsfarge 4 2 5" xfId="47805" xr:uid="{00000000-0005-0000-0000-00000C5F0000}"/>
    <cellStyle name="60% - uthevingsfarge 4 2 6" xfId="47806"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5" xr:uid="{00000000-0005-0000-0000-0000125F0000}"/>
    <cellStyle name="60% - uthevingsfarge 4 3_AVA DVA EL" xfId="18163" xr:uid="{00000000-0005-0000-0000-0000135F0000}"/>
    <cellStyle name="60% - uthevingsfarge 4 4" xfId="18164" xr:uid="{00000000-0005-0000-0000-0000145F0000}"/>
    <cellStyle name="60% - uthevingsfarge 4 4 2" xfId="39986" xr:uid="{00000000-0005-0000-0000-0000155F0000}"/>
    <cellStyle name="60% - uthevingsfarge 4 5" xfId="18165" xr:uid="{00000000-0005-0000-0000-0000165F0000}"/>
    <cellStyle name="60% - uthevingsfarge 4 6" xfId="47807" xr:uid="{00000000-0005-0000-0000-0000175F0000}"/>
    <cellStyle name="60% - uthevingsfarge 4_4 manuell" xfId="55575" xr:uid="{9D288E9A-21E5-48BE-8306-20FD216B6CE3}"/>
    <cellStyle name="60% - uthevingsfarge 5" xfId="36261"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7" xr:uid="{00000000-0005-0000-0000-00001E5F0000}"/>
    <cellStyle name="60% - uthevingsfarge 5 2 2_AVA DVA EL" xfId="18169" xr:uid="{00000000-0005-0000-0000-00001F5F0000}"/>
    <cellStyle name="60% - uthevingsfarge 5 2 3" xfId="18170" xr:uid="{00000000-0005-0000-0000-0000205F0000}"/>
    <cellStyle name="60% - uthevingsfarge 5 2 3 2" xfId="39988" xr:uid="{00000000-0005-0000-0000-0000215F0000}"/>
    <cellStyle name="60% - uthevingsfarge 5 2 4" xfId="47808" xr:uid="{00000000-0005-0000-0000-0000225F0000}"/>
    <cellStyle name="60% - uthevingsfarge 5 2 5" xfId="47809" xr:uid="{00000000-0005-0000-0000-0000235F0000}"/>
    <cellStyle name="60% - uthevingsfarge 5 2 6" xfId="47810"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89" xr:uid="{00000000-0005-0000-0000-0000295F0000}"/>
    <cellStyle name="60% - uthevingsfarge 5 3_AVA DVA EL" xfId="18174" xr:uid="{00000000-0005-0000-0000-00002A5F0000}"/>
    <cellStyle name="60% - uthevingsfarge 5 4" xfId="18175" xr:uid="{00000000-0005-0000-0000-00002B5F0000}"/>
    <cellStyle name="60% - uthevingsfarge 5 4 2" xfId="39990" xr:uid="{00000000-0005-0000-0000-00002C5F0000}"/>
    <cellStyle name="60% - uthevingsfarge 5 5" xfId="18176" xr:uid="{00000000-0005-0000-0000-00002D5F0000}"/>
    <cellStyle name="60% - uthevingsfarge 5 6" xfId="47811" xr:uid="{00000000-0005-0000-0000-00002E5F0000}"/>
    <cellStyle name="60% - uthevingsfarge 5_4 manuell" xfId="55576" xr:uid="{A51AFD17-34C3-4194-A3DC-CB2F2E6DA4AF}"/>
    <cellStyle name="60% - uthevingsfarge 6" xfId="36262"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1" xr:uid="{00000000-0005-0000-0000-0000355F0000}"/>
    <cellStyle name="60% - uthevingsfarge 6 2 2_AVA DVA EL" xfId="18180" xr:uid="{00000000-0005-0000-0000-0000365F0000}"/>
    <cellStyle name="60% - uthevingsfarge 6 2 3" xfId="18181" xr:uid="{00000000-0005-0000-0000-0000375F0000}"/>
    <cellStyle name="60% - uthevingsfarge 6 2 3 2" xfId="39992" xr:uid="{00000000-0005-0000-0000-0000385F0000}"/>
    <cellStyle name="60% - uthevingsfarge 6 2 4" xfId="47812" xr:uid="{00000000-0005-0000-0000-0000395F0000}"/>
    <cellStyle name="60% - uthevingsfarge 6 2 5" xfId="47813" xr:uid="{00000000-0005-0000-0000-00003A5F0000}"/>
    <cellStyle name="60% - uthevingsfarge 6 2 6" xfId="47814"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3" xr:uid="{00000000-0005-0000-0000-0000405F0000}"/>
    <cellStyle name="60% - uthevingsfarge 6 3_AVA DVA EL" xfId="18185" xr:uid="{00000000-0005-0000-0000-0000415F0000}"/>
    <cellStyle name="60% - uthevingsfarge 6 4" xfId="18186" xr:uid="{00000000-0005-0000-0000-0000425F0000}"/>
    <cellStyle name="60% - uthevingsfarge 6 4 2" xfId="39994" xr:uid="{00000000-0005-0000-0000-0000435F0000}"/>
    <cellStyle name="60% - uthevingsfarge 6 5" xfId="18187" xr:uid="{00000000-0005-0000-0000-0000445F0000}"/>
    <cellStyle name="60% - uthevingsfarge 6 6" xfId="47815" xr:uid="{00000000-0005-0000-0000-0000455F0000}"/>
    <cellStyle name="60% - uthevingsfarge 6_4 manuell" xfId="55577"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5" xr:uid="{00000000-0005-0000-0000-0000705F0000}"/>
    <cellStyle name="Accent1 15" xfId="47816" xr:uid="{00000000-0005-0000-0000-0000715F0000}"/>
    <cellStyle name="Accent1 16" xfId="47817"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8"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19" xr:uid="{00000000-0005-0000-0000-0000905F0000}"/>
    <cellStyle name="Accent1 2 3 2_AVA DVA EL" xfId="18251" xr:uid="{00000000-0005-0000-0000-0000915F0000}"/>
    <cellStyle name="Accent1 2 3 3" xfId="18252" xr:uid="{00000000-0005-0000-0000-0000925F0000}"/>
    <cellStyle name="Accent1 2 3 3 2" xfId="47820" xr:uid="{00000000-0005-0000-0000-0000935F0000}"/>
    <cellStyle name="Accent1 2 3 4" xfId="18253" xr:uid="{00000000-0005-0000-0000-0000945F0000}"/>
    <cellStyle name="Accent1 2 3 4 2" xfId="47821" xr:uid="{00000000-0005-0000-0000-0000955F0000}"/>
    <cellStyle name="Accent1 2 3 5" xfId="47822" xr:uid="{00000000-0005-0000-0000-0000965F0000}"/>
    <cellStyle name="Accent1 2 3 6" xfId="47823"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4"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5" xr:uid="{00000000-0005-0000-0000-0000AB5F0000}"/>
    <cellStyle name="Accent1 2_4 manuell" xfId="55578"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6"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6" xr:uid="{00000000-0005-0000-0000-0000F95F0000}"/>
    <cellStyle name="Accent2 15" xfId="47827" xr:uid="{00000000-0005-0000-0000-0000FA5F0000}"/>
    <cellStyle name="Accent2 16" xfId="47828"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29"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30" xr:uid="{00000000-0005-0000-0000-00001E600000}"/>
    <cellStyle name="Accent2 2_4 manuell" xfId="55579"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1"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7" xr:uid="{00000000-0005-0000-0000-00006C600000}"/>
    <cellStyle name="Accent3 15" xfId="47832" xr:uid="{00000000-0005-0000-0000-00006D600000}"/>
    <cellStyle name="Accent3 16" xfId="47833"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4"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5" xr:uid="{00000000-0005-0000-0000-0000A1600000}"/>
    <cellStyle name="Accent3 2_4 manuell" xfId="55580"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6"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8" xr:uid="{00000000-0005-0000-0000-0000EF600000}"/>
    <cellStyle name="Accent4 15" xfId="47837" xr:uid="{00000000-0005-0000-0000-0000F0600000}"/>
    <cellStyle name="Accent4 16" xfId="47838"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39"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40" xr:uid="{00000000-0005-0000-0000-0000FF600000}"/>
    <cellStyle name="Accent4 2 3 2_AVA DVA EL" xfId="18531" xr:uid="{00000000-0005-0000-0000-000000610000}"/>
    <cellStyle name="Accent4 2 3 3" xfId="18532" xr:uid="{00000000-0005-0000-0000-000001610000}"/>
    <cellStyle name="Accent4 2 3 3 2" xfId="47841" xr:uid="{00000000-0005-0000-0000-000002610000}"/>
    <cellStyle name="Accent4 2 3 4" xfId="18533" xr:uid="{00000000-0005-0000-0000-000003610000}"/>
    <cellStyle name="Accent4 2 3 4 2" xfId="47842" xr:uid="{00000000-0005-0000-0000-000004610000}"/>
    <cellStyle name="Accent4 2 3 5" xfId="47843" xr:uid="{00000000-0005-0000-0000-000005610000}"/>
    <cellStyle name="Accent4 2 3 6" xfId="47844"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5"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6" xr:uid="{00000000-0005-0000-0000-00001A610000}"/>
    <cellStyle name="Accent4 2_4 manuell" xfId="55581"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7"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39999" xr:uid="{00000000-0005-0000-0000-000068610000}"/>
    <cellStyle name="Accent5 15" xfId="47848" xr:uid="{00000000-0005-0000-0000-000069610000}"/>
    <cellStyle name="Accent5 16" xfId="47849"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50"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1" xr:uid="{00000000-0005-0000-0000-000081610000}"/>
    <cellStyle name="Accent5 2_4 manuell" xfId="55582"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2"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40000" xr:uid="{00000000-0005-0000-0000-0000CF610000}"/>
    <cellStyle name="Accent6 15" xfId="47853" xr:uid="{00000000-0005-0000-0000-0000D0610000}"/>
    <cellStyle name="Accent6 16" xfId="47854"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5"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6" xr:uid="{00000000-0005-0000-0000-000004620000}"/>
    <cellStyle name="Accent6 2_4 manuell" xfId="55583"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7"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8"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09"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8" xr:uid="{00000000-0005-0000-0000-00005A620000}"/>
    <cellStyle name="Actual year 2 2_7. Other MTM adjustments" xfId="47859"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2" xr:uid="{00000000-0005-0000-0000-000063620000}"/>
    <cellStyle name="Actual year 2 3 9" xfId="36676"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9" xr:uid="{00000000-0005-0000-0000-000085620000}"/>
    <cellStyle name="Actual year 2 9" xfId="36810" xr:uid="{00000000-0005-0000-0000-000086620000}"/>
    <cellStyle name="Actual year 2_7. Other MTM adjustments" xfId="47860"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1" xr:uid="{00000000-0005-0000-0000-00008B620000}"/>
    <cellStyle name="Actual year 3 2 3" xfId="18787" xr:uid="{00000000-0005-0000-0000-00008C620000}"/>
    <cellStyle name="Actual year 3 2_7. Other MTM adjustments" xfId="47862" xr:uid="{00000000-0005-0000-0000-00008D620000}"/>
    <cellStyle name="Actual year 3 3" xfId="5735" xr:uid="{00000000-0005-0000-0000-00008E620000}"/>
    <cellStyle name="Actual year 3 3 2" xfId="47863" xr:uid="{00000000-0005-0000-0000-00008F620000}"/>
    <cellStyle name="Actual year 3 3_CC1" xfId="55584"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7" xr:uid="{00000000-0005-0000-0000-000094620000}"/>
    <cellStyle name="Actual year 3_7. Other MTM adjustments" xfId="47864"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1" xr:uid="{00000000-0005-0000-0000-00009D620000}"/>
    <cellStyle name="Actual year 4 9" xfId="36675" xr:uid="{00000000-0005-0000-0000-00009E620000}"/>
    <cellStyle name="Actual year 4_7. Other MTM adjustments" xfId="47865"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60" xr:uid="{00000000-0005-0000-0000-0000BF620000}"/>
    <cellStyle name="Actual year_1" xfId="47866"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7" xr:uid="{00000000-0005-0000-0000-0000C4620000}"/>
    <cellStyle name="Actuals Cells 2 2 2 2" xfId="47868" xr:uid="{00000000-0005-0000-0000-0000C5620000}"/>
    <cellStyle name="Actuals Cells 2 2 3" xfId="47869" xr:uid="{00000000-0005-0000-0000-0000C6620000}"/>
    <cellStyle name="Actuals Cells 2 2 4" xfId="47870" xr:uid="{00000000-0005-0000-0000-0000C7620000}"/>
    <cellStyle name="Actuals Cells 2 2 5" xfId="47871" xr:uid="{00000000-0005-0000-0000-0000C8620000}"/>
    <cellStyle name="Actuals Cells 2 3" xfId="47872" xr:uid="{00000000-0005-0000-0000-0000C9620000}"/>
    <cellStyle name="Actuals Cells 2 3 2" xfId="47873" xr:uid="{00000000-0005-0000-0000-0000CA620000}"/>
    <cellStyle name="Actuals Cells 2 4" xfId="47874" xr:uid="{00000000-0005-0000-0000-0000CB620000}"/>
    <cellStyle name="Actuals Cells 2 5" xfId="47875"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6" xr:uid="{00000000-0005-0000-0000-0000D4620000}"/>
    <cellStyle name="Actuals Cells 3 4" xfId="18796" xr:uid="{00000000-0005-0000-0000-0000D5620000}"/>
    <cellStyle name="Actuals Cells 3 4 2" xfId="47877" xr:uid="{00000000-0005-0000-0000-0000D6620000}"/>
    <cellStyle name="Actuals Cells 3_AVA DVA EL" xfId="18797" xr:uid="{00000000-0005-0000-0000-0000D7620000}"/>
    <cellStyle name="Actuals Cells 4" xfId="18798" xr:uid="{00000000-0005-0000-0000-0000D8620000}"/>
    <cellStyle name="Actuals Cells 4 2" xfId="47878" xr:uid="{00000000-0005-0000-0000-0000D9620000}"/>
    <cellStyle name="Actuals Cells 5" xfId="47879" xr:uid="{00000000-0005-0000-0000-0000DA620000}"/>
    <cellStyle name="Actuals Cells 6" xfId="47880" xr:uid="{00000000-0005-0000-0000-0000DB620000}"/>
    <cellStyle name="Actuals Cells_1" xfId="47881"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3" xr:uid="{00000000-0005-0000-0000-0000E5620000}"/>
    <cellStyle name="AFE 2 2 3" xfId="18806" xr:uid="{00000000-0005-0000-0000-0000E6620000}"/>
    <cellStyle name="AFE 2 2 4" xfId="40002" xr:uid="{00000000-0005-0000-0000-0000E7620000}"/>
    <cellStyle name="AFE 2 2_AVA DVA EL" xfId="18807" xr:uid="{00000000-0005-0000-0000-0000E8620000}"/>
    <cellStyle name="AFE 2 3" xfId="18808" xr:uid="{00000000-0005-0000-0000-0000E9620000}"/>
    <cellStyle name="AFE 2 3 2" xfId="40004" xr:uid="{00000000-0005-0000-0000-0000EA620000}"/>
    <cellStyle name="AFE 2 4" xfId="18809" xr:uid="{00000000-0005-0000-0000-0000EB620000}"/>
    <cellStyle name="AFE 2 5" xfId="40001"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6" xr:uid="{00000000-0005-0000-0000-0000F0620000}"/>
    <cellStyle name="AFE 3 3" xfId="18813" xr:uid="{00000000-0005-0000-0000-0000F1620000}"/>
    <cellStyle name="AFE 3 4" xfId="40005"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7"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2" xr:uid="{00000000-0005-0000-0000-00001A630000}"/>
    <cellStyle name="Arial 10" xfId="18849" xr:uid="{00000000-0005-0000-0000-00001B630000}"/>
    <cellStyle name="Arial 10 2" xfId="18850" xr:uid="{00000000-0005-0000-0000-00001C630000}"/>
    <cellStyle name="Arial 10 2 2" xfId="47883" xr:uid="{00000000-0005-0000-0000-00001D630000}"/>
    <cellStyle name="Arial 10 3" xfId="18851" xr:uid="{00000000-0005-0000-0000-00001E630000}"/>
    <cellStyle name="Arial 10 3 2" xfId="47884"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5" xr:uid="{00000000-0005-0000-0000-000036630000}"/>
    <cellStyle name="Bad 15" xfId="47886" xr:uid="{00000000-0005-0000-0000-000037630000}"/>
    <cellStyle name="Bad 16" xfId="47887"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8"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89" xr:uid="{00000000-0005-0000-0000-00006B630000}"/>
    <cellStyle name="Bad 2_4 manuell" xfId="55585"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90" xr:uid="{00000000-0005-0000-0000-000073630000}"/>
    <cellStyle name="Bad 3_4 manuell" xfId="55586"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8" xr:uid="{00000000-0005-0000-0000-0000AC630000}"/>
    <cellStyle name="Beregning" xfId="36263"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9" xr:uid="{00000000-0005-0000-0000-0000B2630000}"/>
    <cellStyle name="Beregning 2 2 13" xfId="40009"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3" xr:uid="{00000000-0005-0000-0000-0000C0630000}"/>
    <cellStyle name="Beregning 2 3 13" xfId="36677" xr:uid="{00000000-0005-0000-0000-0000C1630000}"/>
    <cellStyle name="Beregning 2 3 14" xfId="40010"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8" xr:uid="{00000000-0005-0000-0000-0000FB630000}"/>
    <cellStyle name="Beregning 2 9" xfId="36811"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1" xr:uid="{00000000-0005-0000-0000-000000640000}"/>
    <cellStyle name="Beregning 3 3" xfId="40011" xr:uid="{00000000-0005-0000-0000-000001640000}"/>
    <cellStyle name="Beregning 3_A02" xfId="55607"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2"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2" xr:uid="{00000000-0005-0000-0000-00000A640000}"/>
    <cellStyle name="Beregning_4 manuell" xfId="55587"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90"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8"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4" xr:uid="{00000000-0005-0000-0000-00001D640000}"/>
    <cellStyle name="Bevitel 3 13" xfId="36678"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7" xr:uid="{00000000-0005-0000-0000-000057640000}"/>
    <cellStyle name="Bevitel_4 manuell" xfId="55589"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3"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4" xr:uid="{00000000-0005-0000-0000-000084640000}"/>
    <cellStyle name="Buena_4 manuell" xfId="55590"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5"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3" xr:uid="{00000000-0005-0000-0000-0000CF640000}"/>
    <cellStyle name="Calculation 2" xfId="5959" xr:uid="{00000000-0005-0000-0000-0000D0640000}"/>
    <cellStyle name="Calculation 2 10" xfId="36056"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1"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6" xr:uid="{00000000-0005-0000-0000-0000FC640000}"/>
    <cellStyle name="Calculation 2 4 13" xfId="36680"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1"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6" xr:uid="{00000000-0005-0000-0000-000045650000}"/>
    <cellStyle name="Calculation 3_4 manuell" xfId="55592"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3"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2"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4"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7" xr:uid="{00000000-0005-0000-0000-000074650000}"/>
    <cellStyle name="Cálculo 3 13" xfId="36681"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5" xr:uid="{00000000-0005-0000-0000-0000AE650000}"/>
    <cellStyle name="Cálculo_4 manuell" xfId="55595" xr:uid="{8E6F166A-22A0-4B5C-8E9E-C46774E1129D}"/>
    <cellStyle name="Case" xfId="19126" xr:uid="{00000000-0005-0000-0000-0000B0650000}"/>
    <cellStyle name="Case 2" xfId="19127" xr:uid="{00000000-0005-0000-0000-0000B1650000}"/>
    <cellStyle name="Case 2 2" xfId="47897"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8" xr:uid="{00000000-0005-0000-0000-0000B7650000}"/>
    <cellStyle name="Celda de comprobación_4 manuell" xfId="55596" xr:uid="{FC7F1404-32BC-4BDD-A75A-D0193FF8ACF6}"/>
    <cellStyle name="Celda vinculada" xfId="6105" xr:uid="{00000000-0005-0000-0000-0000B9650000}"/>
    <cellStyle name="Celda vinculada 2" xfId="19131" xr:uid="{00000000-0005-0000-0000-0000BA650000}"/>
    <cellStyle name="Celda vinculada_4 manuell" xfId="55597"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3"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8"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8" xr:uid="{00000000-0005-0000-0000-0000CD650000}"/>
    <cellStyle name="Changed 3 13" xfId="36699"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599"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4" xr:uid="{00000000-0005-0000-0000-00001C660000}"/>
    <cellStyle name="Check Cell 15" xfId="47899" xr:uid="{00000000-0005-0000-0000-00001D660000}"/>
    <cellStyle name="Check Cell 16" xfId="47900"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1" xr:uid="{00000000-0005-0000-0000-000030660000}"/>
    <cellStyle name="Check Cell 2_4 manuell" xfId="55600"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1"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2" xr:uid="{A6D6C703-A8DF-420B-AF70-8BB6F25D6CFD}"/>
    <cellStyle name="Címsor 1" xfId="6191" xr:uid="{00000000-0005-0000-0000-000071660000}"/>
    <cellStyle name="Címsor 1 2" xfId="19209" xr:uid="{00000000-0005-0000-0000-000072660000}"/>
    <cellStyle name="Címsor 1_4 manuell" xfId="55603" xr:uid="{D8EAEECE-16B8-4653-862D-DCA47330C731}"/>
    <cellStyle name="Címsor 2" xfId="6192" xr:uid="{00000000-0005-0000-0000-000074660000}"/>
    <cellStyle name="Címsor 2 2" xfId="19210" xr:uid="{00000000-0005-0000-0000-000075660000}"/>
    <cellStyle name="Címsor 2_4 manuell" xfId="55604" xr:uid="{E1C0A6F0-A74E-433E-B509-7F9DE9F216F0}"/>
    <cellStyle name="Címsor 3" xfId="6193" xr:uid="{00000000-0005-0000-0000-000077660000}"/>
    <cellStyle name="Címsor 3 2" xfId="19211" xr:uid="{00000000-0005-0000-0000-000078660000}"/>
    <cellStyle name="Címsor 3_4 manuell" xfId="55605" xr:uid="{80AD1C7F-E9EB-442D-96A4-094C2AE23F29}"/>
    <cellStyle name="Címsor 4" xfId="6194" xr:uid="{00000000-0005-0000-0000-00007A660000}"/>
    <cellStyle name="Címsor 4 2" xfId="19212" xr:uid="{00000000-0005-0000-0000-00007B660000}"/>
    <cellStyle name="Címsor 4_4 manuell" xfId="55606" xr:uid="{0ABD22DB-084E-4211-88AC-5961D0B63C76}"/>
    <cellStyle name="claire" xfId="6195" xr:uid="{00000000-0005-0000-0000-00007D660000}"/>
    <cellStyle name="claire 10" xfId="47902" xr:uid="{00000000-0005-0000-0000-00007E660000}"/>
    <cellStyle name="claire 11" xfId="47903" xr:uid="{00000000-0005-0000-0000-00007F660000}"/>
    <cellStyle name="claire 12" xfId="47904" xr:uid="{00000000-0005-0000-0000-000080660000}"/>
    <cellStyle name="claire 13" xfId="47905" xr:uid="{00000000-0005-0000-0000-000081660000}"/>
    <cellStyle name="claire 2" xfId="6196" xr:uid="{00000000-0005-0000-0000-000082660000}"/>
    <cellStyle name="claire 2 2" xfId="19213" xr:uid="{00000000-0005-0000-0000-000083660000}"/>
    <cellStyle name="claire 2 2 2" xfId="47906" xr:uid="{00000000-0005-0000-0000-000084660000}"/>
    <cellStyle name="claire 2 2 3" xfId="47907" xr:uid="{00000000-0005-0000-0000-000085660000}"/>
    <cellStyle name="claire 2 2_AVA DVA EL" xfId="47908" xr:uid="{00000000-0005-0000-0000-000086660000}"/>
    <cellStyle name="claire 2 3" xfId="47909"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10" xr:uid="{00000000-0005-0000-0000-00008C660000}"/>
    <cellStyle name="claire 3 2 3" xfId="19218" xr:uid="{00000000-0005-0000-0000-00008D660000}"/>
    <cellStyle name="claire 3 2 3 2" xfId="47911" xr:uid="{00000000-0005-0000-0000-00008E660000}"/>
    <cellStyle name="claire 3 2_AVA DVA EL" xfId="19219" xr:uid="{00000000-0005-0000-0000-00008F660000}"/>
    <cellStyle name="claire 3 3" xfId="19220" xr:uid="{00000000-0005-0000-0000-000090660000}"/>
    <cellStyle name="claire 3 3 2" xfId="47912" xr:uid="{00000000-0005-0000-0000-000091660000}"/>
    <cellStyle name="claire 3 3 3" xfId="47913" xr:uid="{00000000-0005-0000-0000-000092660000}"/>
    <cellStyle name="claire 3 3 4" xfId="47914" xr:uid="{00000000-0005-0000-0000-000093660000}"/>
    <cellStyle name="claire 3 3 5" xfId="47915" xr:uid="{00000000-0005-0000-0000-000094660000}"/>
    <cellStyle name="claire 3 3_AVA DVA EL" xfId="47916" xr:uid="{00000000-0005-0000-0000-000095660000}"/>
    <cellStyle name="claire 3 4" xfId="19221" xr:uid="{00000000-0005-0000-0000-000096660000}"/>
    <cellStyle name="claire 3 4 2" xfId="47917"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8" xr:uid="{00000000-0005-0000-0000-00009B660000}"/>
    <cellStyle name="claire 4 2 3" xfId="47919" xr:uid="{00000000-0005-0000-0000-00009C660000}"/>
    <cellStyle name="claire 4 2_AVA DVA EL" xfId="47920" xr:uid="{00000000-0005-0000-0000-00009D660000}"/>
    <cellStyle name="claire 4 3" xfId="19225" xr:uid="{00000000-0005-0000-0000-00009E660000}"/>
    <cellStyle name="claire 4 3 2" xfId="47921" xr:uid="{00000000-0005-0000-0000-00009F660000}"/>
    <cellStyle name="claire 4_AVA DVA EL" xfId="19226" xr:uid="{00000000-0005-0000-0000-0000A0660000}"/>
    <cellStyle name="claire 5" xfId="19227" xr:uid="{00000000-0005-0000-0000-0000A1660000}"/>
    <cellStyle name="claire 5 2" xfId="47922" xr:uid="{00000000-0005-0000-0000-0000A2660000}"/>
    <cellStyle name="claire 5 2 2" xfId="47923" xr:uid="{00000000-0005-0000-0000-0000A3660000}"/>
    <cellStyle name="claire 5 3" xfId="47924" xr:uid="{00000000-0005-0000-0000-0000A4660000}"/>
    <cellStyle name="claire 5 4" xfId="47925" xr:uid="{00000000-0005-0000-0000-0000A5660000}"/>
    <cellStyle name="claire 5 5" xfId="47926" xr:uid="{00000000-0005-0000-0000-0000A6660000}"/>
    <cellStyle name="claire 5 6" xfId="47927" xr:uid="{00000000-0005-0000-0000-0000A7660000}"/>
    <cellStyle name="claire 5_AVA DVA EL" xfId="47928" xr:uid="{00000000-0005-0000-0000-0000A8660000}"/>
    <cellStyle name="claire 6" xfId="47929" xr:uid="{00000000-0005-0000-0000-0000A9660000}"/>
    <cellStyle name="claire 6 2" xfId="47930" xr:uid="{00000000-0005-0000-0000-0000AA660000}"/>
    <cellStyle name="claire 6 2 2" xfId="47931" xr:uid="{00000000-0005-0000-0000-0000AB660000}"/>
    <cellStyle name="claire 6 3" xfId="47932" xr:uid="{00000000-0005-0000-0000-0000AC660000}"/>
    <cellStyle name="claire 7" xfId="47933" xr:uid="{00000000-0005-0000-0000-0000AD660000}"/>
    <cellStyle name="claire 7 2" xfId="47934" xr:uid="{00000000-0005-0000-0000-0000AE660000}"/>
    <cellStyle name="claire 7 3" xfId="47935" xr:uid="{00000000-0005-0000-0000-0000AF660000}"/>
    <cellStyle name="claire 8" xfId="47936" xr:uid="{00000000-0005-0000-0000-0000B0660000}"/>
    <cellStyle name="claire 9" xfId="47937" xr:uid="{00000000-0005-0000-0000-0000B1660000}"/>
    <cellStyle name="claire_1" xfId="47938"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3"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5" xr:uid="{00000000-0005-0000-0000-0000C7660000}"/>
    <cellStyle name="Comma [0]_Andre korreksjoner" xfId="47939"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40"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1" xr:uid="{00000000-0005-0000-0000-0000FE660000}"/>
    <cellStyle name="Comma 11 7" xfId="47942" xr:uid="{00000000-0005-0000-0000-0000FF660000}"/>
    <cellStyle name="Comma 11 8" xfId="47943"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4" xr:uid="{00000000-0005-0000-0000-000011670000}"/>
    <cellStyle name="Comma 12 7" xfId="47945" xr:uid="{00000000-0005-0000-0000-000012670000}"/>
    <cellStyle name="Comma 12 8" xfId="47946"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7"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8"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49"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50" xr:uid="{00000000-0005-0000-0000-000037670000}"/>
    <cellStyle name="Comma 16_AVA DVA EL" xfId="19334" xr:uid="{00000000-0005-0000-0000-000038670000}"/>
    <cellStyle name="Comma 17" xfId="6210" xr:uid="{00000000-0005-0000-0000-000039670000}"/>
    <cellStyle name="Comma 17 2" xfId="47951" xr:uid="{00000000-0005-0000-0000-00003A670000}"/>
    <cellStyle name="Comma 17_LR2" xfId="53200" xr:uid="{CE83F313-A251-4DCC-9D29-24133F430398}"/>
    <cellStyle name="Comma 18" xfId="6211" xr:uid="{00000000-0005-0000-0000-00003B670000}"/>
    <cellStyle name="Comma 18 2" xfId="47952" xr:uid="{00000000-0005-0000-0000-00003C670000}"/>
    <cellStyle name="Comma 18_LR2" xfId="53201" xr:uid="{29864B1E-4B2D-4576-84BE-889327EEE728}"/>
    <cellStyle name="Comma 19" xfId="6212" xr:uid="{00000000-0005-0000-0000-00003D670000}"/>
    <cellStyle name="Comma 19 2" xfId="47953" xr:uid="{00000000-0005-0000-0000-00003E670000}"/>
    <cellStyle name="Comma 19 3" xfId="47954" xr:uid="{00000000-0005-0000-0000-00003F670000}"/>
    <cellStyle name="Comma 19_AVA DVA EL" xfId="47955"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2"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6" xr:uid="{00000000-0005-0000-0000-000083670000}"/>
    <cellStyle name="Comma 2 2 16" xfId="47957" xr:uid="{00000000-0005-0000-0000-000084670000}"/>
    <cellStyle name="Comma 2 2 17" xfId="47958"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3" xr:uid="{00000000-0005-0000-0000-000090670000}"/>
    <cellStyle name="Comma 2 2 2 15" xfId="47959"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4"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5"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6"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7"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60" xr:uid="{00000000-0005-0000-0000-000008680000}"/>
    <cellStyle name="Comma 2 25" xfId="47961"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8"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19"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20"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1"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2"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3"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4"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2" xr:uid="{00000000-0005-0000-0000-0000F2690000}"/>
    <cellStyle name="Comma 20_LR2" xfId="53202"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6"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7"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5" xr:uid="{00000000-0005-0000-0000-00009C6C0000}"/>
    <cellStyle name="Comma 3 21" xfId="47963"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8"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29"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3"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30"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4"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1"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2"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6" xr:uid="{00000000-0005-0000-0000-00009F730000}"/>
    <cellStyle name="Comma 46" xfId="36286" xr:uid="{00000000-0005-0000-0000-0000A0730000}"/>
    <cellStyle name="Comma 47" xfId="36013" xr:uid="{00000000-0005-0000-0000-0000A1730000}"/>
    <cellStyle name="Comma 48" xfId="36805"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3" xr:uid="{00000000-0005-0000-0000-0000B9730000}"/>
    <cellStyle name="Comma 5 16" xfId="47965" xr:uid="{00000000-0005-0000-0000-0000BA730000}"/>
    <cellStyle name="Comma 5 17" xfId="47966"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7"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8"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69"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5"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4" xr:uid="{00000000-0005-0000-0000-0000B4740000}"/>
    <cellStyle name="Comma 8_AVA DVA EL" xfId="22596" xr:uid="{00000000-0005-0000-0000-0000B5740000}"/>
    <cellStyle name="Comma 9" xfId="6337" xr:uid="{00000000-0005-0000-0000-0000B6740000}"/>
    <cellStyle name="Comma 9 10" xfId="47970"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1" xr:uid="{00000000-0005-0000-0000-0000CE740000}"/>
    <cellStyle name="Comma 9 9" xfId="47972"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3"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4" xr:uid="{00000000-0005-0000-0000-0000F9740000}"/>
    <cellStyle name="Common fields with names 7" xfId="47975"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7" xr:uid="{00000000-0005-0000-0000-00001C750000}"/>
    <cellStyle name="Currency [0]_Andre korreksjoner" xfId="47976"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6"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8"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8"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19"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20"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7"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1"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2"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3" xr:uid="{00000000-0005-0000-0000-000006760000}"/>
    <cellStyle name="DecimalFormat_AVA DVA EL" xfId="22826" xr:uid="{00000000-0005-0000-0000-000007760000}"/>
    <cellStyle name="default" xfId="6391" xr:uid="{00000000-0005-0000-0000-000008760000}"/>
    <cellStyle name="default 10" xfId="47978" xr:uid="{00000000-0005-0000-0000-000009760000}"/>
    <cellStyle name="default 11" xfId="47979" xr:uid="{00000000-0005-0000-0000-00000A760000}"/>
    <cellStyle name="default 12" xfId="47980" xr:uid="{00000000-0005-0000-0000-00000B760000}"/>
    <cellStyle name="default 13" xfId="47981" xr:uid="{00000000-0005-0000-0000-00000C760000}"/>
    <cellStyle name="default 2" xfId="6392" xr:uid="{00000000-0005-0000-0000-00000D760000}"/>
    <cellStyle name="default 2 2" xfId="22827" xr:uid="{00000000-0005-0000-0000-00000E760000}"/>
    <cellStyle name="default 2 2 2" xfId="47982" xr:uid="{00000000-0005-0000-0000-00000F760000}"/>
    <cellStyle name="default 2 2 3" xfId="47983" xr:uid="{00000000-0005-0000-0000-000010760000}"/>
    <cellStyle name="default 2 2_AVA DVA EL" xfId="47984" xr:uid="{00000000-0005-0000-0000-000011760000}"/>
    <cellStyle name="default 2 3" xfId="47985"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6" xr:uid="{00000000-0005-0000-0000-000017760000}"/>
    <cellStyle name="default 3 2 3" xfId="22832" xr:uid="{00000000-0005-0000-0000-000018760000}"/>
    <cellStyle name="default 3 2 3 2" xfId="47987" xr:uid="{00000000-0005-0000-0000-000019760000}"/>
    <cellStyle name="default 3 2_AVA DVA EL" xfId="22833" xr:uid="{00000000-0005-0000-0000-00001A760000}"/>
    <cellStyle name="default 3 3" xfId="22834" xr:uid="{00000000-0005-0000-0000-00001B760000}"/>
    <cellStyle name="default 3 3 2" xfId="47988" xr:uid="{00000000-0005-0000-0000-00001C760000}"/>
    <cellStyle name="default 3 3 3" xfId="47989" xr:uid="{00000000-0005-0000-0000-00001D760000}"/>
    <cellStyle name="default 3 3 4" xfId="47990" xr:uid="{00000000-0005-0000-0000-00001E760000}"/>
    <cellStyle name="default 3 3 5" xfId="47991" xr:uid="{00000000-0005-0000-0000-00001F760000}"/>
    <cellStyle name="default 3 3_AVA DVA EL" xfId="47992" xr:uid="{00000000-0005-0000-0000-000020760000}"/>
    <cellStyle name="default 3 4" xfId="22835" xr:uid="{00000000-0005-0000-0000-000021760000}"/>
    <cellStyle name="default 3 4 2" xfId="47993"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4" xr:uid="{00000000-0005-0000-0000-000026760000}"/>
    <cellStyle name="default 4 2 3" xfId="47995" xr:uid="{00000000-0005-0000-0000-000027760000}"/>
    <cellStyle name="default 4 2_AVA DVA EL" xfId="47996" xr:uid="{00000000-0005-0000-0000-000028760000}"/>
    <cellStyle name="default 4 3" xfId="22839" xr:uid="{00000000-0005-0000-0000-000029760000}"/>
    <cellStyle name="default 4 3 2" xfId="47997" xr:uid="{00000000-0005-0000-0000-00002A760000}"/>
    <cellStyle name="default 4_AVA DVA EL" xfId="22840" xr:uid="{00000000-0005-0000-0000-00002B760000}"/>
    <cellStyle name="default 5" xfId="22841" xr:uid="{00000000-0005-0000-0000-00002C760000}"/>
    <cellStyle name="default 5 2" xfId="47998" xr:uid="{00000000-0005-0000-0000-00002D760000}"/>
    <cellStyle name="default 5 2 2" xfId="47999" xr:uid="{00000000-0005-0000-0000-00002E760000}"/>
    <cellStyle name="default 5 3" xfId="48000" xr:uid="{00000000-0005-0000-0000-00002F760000}"/>
    <cellStyle name="default 5 4" xfId="48001" xr:uid="{00000000-0005-0000-0000-000030760000}"/>
    <cellStyle name="default 5 5" xfId="48002" xr:uid="{00000000-0005-0000-0000-000031760000}"/>
    <cellStyle name="default 5 6" xfId="48003" xr:uid="{00000000-0005-0000-0000-000032760000}"/>
    <cellStyle name="default 5_AVA DVA EL" xfId="48004" xr:uid="{00000000-0005-0000-0000-000033760000}"/>
    <cellStyle name="default 6" xfId="48005" xr:uid="{00000000-0005-0000-0000-000034760000}"/>
    <cellStyle name="default 6 2" xfId="48006" xr:uid="{00000000-0005-0000-0000-000035760000}"/>
    <cellStyle name="default 6 2 2" xfId="48007" xr:uid="{00000000-0005-0000-0000-000036760000}"/>
    <cellStyle name="default 6 3" xfId="48008" xr:uid="{00000000-0005-0000-0000-000037760000}"/>
    <cellStyle name="default 7" xfId="48009" xr:uid="{00000000-0005-0000-0000-000038760000}"/>
    <cellStyle name="default 7 2" xfId="48010" xr:uid="{00000000-0005-0000-0000-000039760000}"/>
    <cellStyle name="default 7 3" xfId="48011" xr:uid="{00000000-0005-0000-0000-00003A760000}"/>
    <cellStyle name="default 8" xfId="48012" xr:uid="{00000000-0005-0000-0000-00003B760000}"/>
    <cellStyle name="default 9" xfId="48013" xr:uid="{00000000-0005-0000-0000-00003C760000}"/>
    <cellStyle name="default_1" xfId="48014" xr:uid="{00000000-0005-0000-0000-00003D760000}"/>
    <cellStyle name="Deleted" xfId="6393" xr:uid="{00000000-0005-0000-0000-00003E760000}"/>
    <cellStyle name="Deleted 2" xfId="22842" xr:uid="{00000000-0005-0000-0000-00003F760000}"/>
    <cellStyle name="Deleted 3" xfId="48015"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4"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5"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6"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7" xr:uid="{00000000-0005-0000-0000-000087760000}"/>
    <cellStyle name="donnéesbord" xfId="48018"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4"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6" xr:uid="{00000000-0005-0000-0000-000075750000}"/>
    <cellStyle name="Dårlig 2 2_AVA DVA EL" xfId="22916" xr:uid="{00000000-0005-0000-0000-000076750000}"/>
    <cellStyle name="Dårlig 2 3" xfId="22917" xr:uid="{00000000-0005-0000-0000-000077750000}"/>
    <cellStyle name="Dårlig 2 3 2" xfId="40027" xr:uid="{00000000-0005-0000-0000-000078750000}"/>
    <cellStyle name="Dårlig 2 4" xfId="40028" xr:uid="{00000000-0005-0000-0000-000079750000}"/>
    <cellStyle name="Dårlig 2 5" xfId="48019" xr:uid="{00000000-0005-0000-0000-00007A750000}"/>
    <cellStyle name="Dårlig 2 6" xfId="48020"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29" xr:uid="{00000000-0005-0000-0000-000080750000}"/>
    <cellStyle name="Dårlig 3_AVA DVA EL" xfId="22921" xr:uid="{00000000-0005-0000-0000-000081750000}"/>
    <cellStyle name="Dårlig 4" xfId="22922" xr:uid="{00000000-0005-0000-0000-000082750000}"/>
    <cellStyle name="Dårlig 4 2" xfId="40030" xr:uid="{00000000-0005-0000-0000-000083750000}"/>
    <cellStyle name="Dårlig 5" xfId="22923" xr:uid="{00000000-0005-0000-0000-000084750000}"/>
    <cellStyle name="Dårlig 5 2" xfId="40031" xr:uid="{00000000-0005-0000-0000-000085750000}"/>
    <cellStyle name="Dårlig 6" xfId="48021" xr:uid="{00000000-0005-0000-0000-000086750000}"/>
    <cellStyle name="Dårlig_7. Other MTM adjustments" xfId="48022"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3"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4"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5"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6"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7"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8"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29"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7"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3" xr:uid="{00000000-0005-0000-0000-0000D3760000}"/>
    <cellStyle name="Entrada 3 13" xfId="36694"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4" xr:uid="{00000000-0005-0000-0000-00000D770000}"/>
    <cellStyle name="Entrada_A02" xfId="55609"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30" xr:uid="{00000000-0005-0000-0000-000013770000}"/>
    <cellStyle name="Euro 2 2 3" xfId="22947" xr:uid="{00000000-0005-0000-0000-000014770000}"/>
    <cellStyle name="Euro 2 2 4" xfId="48031" xr:uid="{00000000-0005-0000-0000-000015770000}"/>
    <cellStyle name="Euro 2 2_AVA DVA EL" xfId="22948" xr:uid="{00000000-0005-0000-0000-000016770000}"/>
    <cellStyle name="Euro 2 3" xfId="22949" xr:uid="{00000000-0005-0000-0000-000017770000}"/>
    <cellStyle name="Euro 2 3 2" xfId="48032" xr:uid="{00000000-0005-0000-0000-000018770000}"/>
    <cellStyle name="Euro 2 4" xfId="22950" xr:uid="{00000000-0005-0000-0000-000019770000}"/>
    <cellStyle name="Euro 2 5" xfId="48033"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4" xr:uid="{00000000-0005-0000-0000-00001E770000}"/>
    <cellStyle name="Euro 3 3" xfId="22954" xr:uid="{00000000-0005-0000-0000-00001F770000}"/>
    <cellStyle name="Euro 3 4" xfId="48035"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6" xr:uid="{00000000-0005-0000-0000-000024770000}"/>
    <cellStyle name="Euro 4 2 3" xfId="48037" xr:uid="{00000000-0005-0000-0000-000025770000}"/>
    <cellStyle name="Euro 4 2_AVA DVA EL" xfId="48038" xr:uid="{00000000-0005-0000-0000-000026770000}"/>
    <cellStyle name="Euro 4 3" xfId="22958" xr:uid="{00000000-0005-0000-0000-000027770000}"/>
    <cellStyle name="Euro 4 3 2" xfId="48039" xr:uid="{00000000-0005-0000-0000-000028770000}"/>
    <cellStyle name="Euro 4 4" xfId="48040" xr:uid="{00000000-0005-0000-0000-000029770000}"/>
    <cellStyle name="Euro 4_AVA DVA EL" xfId="22959" xr:uid="{00000000-0005-0000-0000-00002A770000}"/>
    <cellStyle name="Euro 5" xfId="22960" xr:uid="{00000000-0005-0000-0000-00002B770000}"/>
    <cellStyle name="Euro 5 2" xfId="48041" xr:uid="{00000000-0005-0000-0000-00002C770000}"/>
    <cellStyle name="Euro 5 2 2" xfId="48042" xr:uid="{00000000-0005-0000-0000-00002D770000}"/>
    <cellStyle name="Euro 5 3" xfId="48043" xr:uid="{00000000-0005-0000-0000-00002E770000}"/>
    <cellStyle name="Euro 5 4" xfId="48044" xr:uid="{00000000-0005-0000-0000-00002F770000}"/>
    <cellStyle name="Euro 5_AVA DVA EL" xfId="48045" xr:uid="{00000000-0005-0000-0000-000030770000}"/>
    <cellStyle name="Euro 6" xfId="48046" xr:uid="{00000000-0005-0000-0000-000031770000}"/>
    <cellStyle name="Euro 6 2" xfId="48047" xr:uid="{00000000-0005-0000-0000-000032770000}"/>
    <cellStyle name="Euro 6 2 2" xfId="48048" xr:uid="{00000000-0005-0000-0000-000033770000}"/>
    <cellStyle name="Euro 6 3" xfId="48049" xr:uid="{00000000-0005-0000-0000-000034770000}"/>
    <cellStyle name="Euro 7" xfId="48050" xr:uid="{00000000-0005-0000-0000-000035770000}"/>
    <cellStyle name="Euro 7 2" xfId="48051" xr:uid="{00000000-0005-0000-0000-000036770000}"/>
    <cellStyle name="Euro 7 3" xfId="48052"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2" xr:uid="{00000000-0005-0000-0000-000082770000}"/>
    <cellStyle name="Explanatory Text 17" xfId="48053" xr:uid="{00000000-0005-0000-0000-000083770000}"/>
    <cellStyle name="Explanatory Text 18" xfId="48054"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5"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3" xr:uid="{00000000-0005-0000-0000-00002C780000}"/>
    <cellStyle name="External File Cells 12" xfId="36836" xr:uid="{00000000-0005-0000-0000-00002D780000}"/>
    <cellStyle name="External File Cells 13" xfId="48056" xr:uid="{00000000-0005-0000-0000-00002E780000}"/>
    <cellStyle name="External File Cells 14" xfId="48057" xr:uid="{00000000-0005-0000-0000-00002F780000}"/>
    <cellStyle name="External File Cells 15" xfId="48058" xr:uid="{00000000-0005-0000-0000-000030780000}"/>
    <cellStyle name="External File Cells 16" xfId="48059" xr:uid="{00000000-0005-0000-0000-000031780000}"/>
    <cellStyle name="External File Cells 17" xfId="48060" xr:uid="{00000000-0005-0000-0000-000032780000}"/>
    <cellStyle name="External File Cells 18" xfId="48061" xr:uid="{00000000-0005-0000-0000-000033780000}"/>
    <cellStyle name="External File Cells 19" xfId="48062" xr:uid="{00000000-0005-0000-0000-000034780000}"/>
    <cellStyle name="External File Cells 2" xfId="6506" xr:uid="{00000000-0005-0000-0000-000035780000}"/>
    <cellStyle name="External File Cells 2 10" xfId="36052" xr:uid="{00000000-0005-0000-0000-000036780000}"/>
    <cellStyle name="External File Cells 2 11" xfId="36837" xr:uid="{00000000-0005-0000-0000-000037780000}"/>
    <cellStyle name="External File Cells 2 2" xfId="6507" xr:uid="{00000000-0005-0000-0000-000038780000}"/>
    <cellStyle name="External File Cells 2 2 10" xfId="6508" xr:uid="{00000000-0005-0000-0000-000039780000}"/>
    <cellStyle name="External File Cells 2 2 11" xfId="36709"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3" xr:uid="{00000000-0005-0000-0000-000043780000}"/>
    <cellStyle name="External File Cells 2 3" xfId="6517" xr:uid="{00000000-0005-0000-0000-000044780000}"/>
    <cellStyle name="External File Cells 2 3 10" xfId="6518" xr:uid="{00000000-0005-0000-0000-000045780000}"/>
    <cellStyle name="External File Cells 2 3 11" xfId="36485" xr:uid="{00000000-0005-0000-0000-000046780000}"/>
    <cellStyle name="External File Cells 2 3 12" xfId="36696"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4" xr:uid="{00000000-0005-0000-0000-00007F780000}"/>
    <cellStyle name="External File Cells 21" xfId="48065" xr:uid="{00000000-0005-0000-0000-000080780000}"/>
    <cellStyle name="External File Cells 22" xfId="48066" xr:uid="{00000000-0005-0000-0000-000081780000}"/>
    <cellStyle name="External File Cells 23" xfId="48067" xr:uid="{00000000-0005-0000-0000-000082780000}"/>
    <cellStyle name="External File Cells 24" xfId="48068" xr:uid="{00000000-0005-0000-0000-000083780000}"/>
    <cellStyle name="External File Cells 25" xfId="48069" xr:uid="{00000000-0005-0000-0000-000084780000}"/>
    <cellStyle name="External File Cells 26" xfId="48070" xr:uid="{00000000-0005-0000-0000-000085780000}"/>
    <cellStyle name="External File Cells 3" xfId="6573" xr:uid="{00000000-0005-0000-0000-000086780000}"/>
    <cellStyle name="External File Cells 3 10" xfId="6574" xr:uid="{00000000-0005-0000-0000-000087780000}"/>
    <cellStyle name="External File Cells 3 11" xfId="36708" xr:uid="{00000000-0005-0000-0000-000088780000}"/>
    <cellStyle name="External File Cells 3 2" xfId="6575" xr:uid="{00000000-0005-0000-0000-000089780000}"/>
    <cellStyle name="External File Cells 3 2 2" xfId="23186" xr:uid="{00000000-0005-0000-0000-00008A780000}"/>
    <cellStyle name="External File Cells 3 2 2 2" xfId="48071"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2" xr:uid="{00000000-0005-0000-0000-00008F780000}"/>
    <cellStyle name="External File Cells 3 3_LR2" xfId="53203"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4" xr:uid="{00000000-0005-0000-0000-000099780000}"/>
    <cellStyle name="External File Cells 4 12" xfId="36695"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3" xr:uid="{00000000-0005-0000-0000-0000DA780000}"/>
    <cellStyle name="FeltDataDecimal 2 2 2" xfId="48074" xr:uid="{00000000-0005-0000-0000-0000DB780000}"/>
    <cellStyle name="FeltDataDecimal 2 2 3" xfId="48075" xr:uid="{00000000-0005-0000-0000-0000DC780000}"/>
    <cellStyle name="FeltDataDecimal 2 2 4" xfId="48076" xr:uid="{00000000-0005-0000-0000-0000DD780000}"/>
    <cellStyle name="FeltDataDecimal 2 2_Results &amp; key fig." xfId="48077" xr:uid="{00000000-0005-0000-0000-0000DE780000}"/>
    <cellStyle name="FeltDataDecimal 2 3" xfId="48078" xr:uid="{00000000-0005-0000-0000-0000DF780000}"/>
    <cellStyle name="FeltDataDecimal 2 4" xfId="48079" xr:uid="{00000000-0005-0000-0000-0000E0780000}"/>
    <cellStyle name="FeltDataDecimal 2 5" xfId="48080" xr:uid="{00000000-0005-0000-0000-0000E1780000}"/>
    <cellStyle name="FeltDataDecimal 2_AVA DVA EL" xfId="48081" xr:uid="{00000000-0005-0000-0000-0000E2780000}"/>
    <cellStyle name="FeltDataDecimal 3" xfId="23191" xr:uid="{00000000-0005-0000-0000-0000E3780000}"/>
    <cellStyle name="FeltDataDecimal 3 2" xfId="48082" xr:uid="{00000000-0005-0000-0000-0000E4780000}"/>
    <cellStyle name="FeltDataDecimal 3 3" xfId="48083" xr:uid="{00000000-0005-0000-0000-0000E5780000}"/>
    <cellStyle name="FeltDataDecimal 3 4" xfId="48084" xr:uid="{00000000-0005-0000-0000-0000E6780000}"/>
    <cellStyle name="FeltDataDecimal 3 5" xfId="48085" xr:uid="{00000000-0005-0000-0000-0000E7780000}"/>
    <cellStyle name="FeltDataDecimal 4" xfId="48086" xr:uid="{00000000-0005-0000-0000-0000E8780000}"/>
    <cellStyle name="FeltDataDecimal 5" xfId="48087" xr:uid="{00000000-0005-0000-0000-0000E9780000}"/>
    <cellStyle name="FeltDataDecimal 6" xfId="48088"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89" xr:uid="{00000000-0005-0000-0000-0000EE780000}"/>
    <cellStyle name="FeltDataNormal 2 2 2" xfId="48090" xr:uid="{00000000-0005-0000-0000-0000EF780000}"/>
    <cellStyle name="FeltDataNormal 2 2 3" xfId="48091" xr:uid="{00000000-0005-0000-0000-0000F0780000}"/>
    <cellStyle name="FeltDataNormal 2 2 4" xfId="48092" xr:uid="{00000000-0005-0000-0000-0000F1780000}"/>
    <cellStyle name="FeltDataNormal 2 2_Results &amp; key fig." xfId="48093" xr:uid="{00000000-0005-0000-0000-0000F2780000}"/>
    <cellStyle name="FeltDataNormal 2 3" xfId="48094" xr:uid="{00000000-0005-0000-0000-0000F3780000}"/>
    <cellStyle name="FeltDataNormal 2 4" xfId="48095" xr:uid="{00000000-0005-0000-0000-0000F4780000}"/>
    <cellStyle name="FeltDataNormal 2 5" xfId="48096" xr:uid="{00000000-0005-0000-0000-0000F5780000}"/>
    <cellStyle name="FeltDataNormal 2_AVA DVA EL" xfId="48097" xr:uid="{00000000-0005-0000-0000-0000F6780000}"/>
    <cellStyle name="FeltDataNormal 3" xfId="48098" xr:uid="{00000000-0005-0000-0000-0000F7780000}"/>
    <cellStyle name="FeltDataNormal 3 2" xfId="48099" xr:uid="{00000000-0005-0000-0000-0000F8780000}"/>
    <cellStyle name="FeltDataNormal 3 3" xfId="48100" xr:uid="{00000000-0005-0000-0000-0000F9780000}"/>
    <cellStyle name="FeltDataNormal 3 4" xfId="48101" xr:uid="{00000000-0005-0000-0000-0000FA780000}"/>
    <cellStyle name="FeltDataNormal 4" xfId="48102" xr:uid="{00000000-0005-0000-0000-0000FB780000}"/>
    <cellStyle name="FeltDataNormal 5" xfId="48103" xr:uid="{00000000-0005-0000-0000-0000FC780000}"/>
    <cellStyle name="FeltDataNormal 6" xfId="48104" xr:uid="{00000000-0005-0000-0000-0000FD780000}"/>
    <cellStyle name="FeltDataNormal_A02" xfId="55610"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5"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6" xr:uid="{00000000-0005-0000-0000-00000A790000}"/>
    <cellStyle name="FeltID 2 2 2" xfId="48107" xr:uid="{00000000-0005-0000-0000-00000B790000}"/>
    <cellStyle name="FeltID 2 2 3" xfId="48108" xr:uid="{00000000-0005-0000-0000-00000C790000}"/>
    <cellStyle name="FeltID 2 2 4" xfId="48109" xr:uid="{00000000-0005-0000-0000-00000D790000}"/>
    <cellStyle name="FeltID 2 2_Results &amp; key fig." xfId="48110" xr:uid="{00000000-0005-0000-0000-00000E790000}"/>
    <cellStyle name="FeltID 2 3" xfId="48111" xr:uid="{00000000-0005-0000-0000-00000F790000}"/>
    <cellStyle name="FeltID 2 4" xfId="48112" xr:uid="{00000000-0005-0000-0000-000010790000}"/>
    <cellStyle name="FeltID 2 5" xfId="48113" xr:uid="{00000000-0005-0000-0000-000011790000}"/>
    <cellStyle name="FeltID 2_AVA DVA EL" xfId="48114" xr:uid="{00000000-0005-0000-0000-000012790000}"/>
    <cellStyle name="FeltID 3" xfId="48115" xr:uid="{00000000-0005-0000-0000-000013790000}"/>
    <cellStyle name="FeltID 3 2" xfId="48116" xr:uid="{00000000-0005-0000-0000-000014790000}"/>
    <cellStyle name="FeltID 3 3" xfId="48117" xr:uid="{00000000-0005-0000-0000-000015790000}"/>
    <cellStyle name="FeltID 3 4" xfId="48118" xr:uid="{00000000-0005-0000-0000-000016790000}"/>
    <cellStyle name="FeltID 4" xfId="48119" xr:uid="{00000000-0005-0000-0000-000017790000}"/>
    <cellStyle name="FeltID 5" xfId="48120" xr:uid="{00000000-0005-0000-0000-000018790000}"/>
    <cellStyle name="FeltID 6" xfId="48121" xr:uid="{00000000-0005-0000-0000-000019790000}"/>
    <cellStyle name="FeltID_A02" xfId="55611"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2"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3"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4"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5" xr:uid="{00000000-0005-0000-0000-000038790000}"/>
    <cellStyle name="Followed Hyperlink_8" xfId="48126"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7"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8" xr:uid="{00000000-0005-0000-0000-000058790000}"/>
    <cellStyle name="Forklarende tekst" xfId="36265"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3" xr:uid="{00000000-0005-0000-0000-00005E790000}"/>
    <cellStyle name="Forklarende tekst 2 2_AVA DVA EL" xfId="23253" xr:uid="{00000000-0005-0000-0000-00005F790000}"/>
    <cellStyle name="Forklarende tekst 2 3" xfId="23254" xr:uid="{00000000-0005-0000-0000-000060790000}"/>
    <cellStyle name="Forklarende tekst 2 3 2" xfId="40034" xr:uid="{00000000-0005-0000-0000-000061790000}"/>
    <cellStyle name="Forklarende tekst 2 4" xfId="48129" xr:uid="{00000000-0005-0000-0000-000062790000}"/>
    <cellStyle name="Forklarende tekst 2 5" xfId="48130" xr:uid="{00000000-0005-0000-0000-000063790000}"/>
    <cellStyle name="Forklarende tekst 2 6" xfId="48131"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5" xr:uid="{00000000-0005-0000-0000-000069790000}"/>
    <cellStyle name="Forklarende tekst 3_AVA DVA EL" xfId="23258" xr:uid="{00000000-0005-0000-0000-00006A790000}"/>
    <cellStyle name="Forklarende tekst 4" xfId="23259" xr:uid="{00000000-0005-0000-0000-00006B790000}"/>
    <cellStyle name="Forklarende tekst 4 2" xfId="40036" xr:uid="{00000000-0005-0000-0000-00006C790000}"/>
    <cellStyle name="Forklarende tekst 5" xfId="23260" xr:uid="{00000000-0005-0000-0000-00006D790000}"/>
    <cellStyle name="Forklarende tekst_7. Other MTM adjustments" xfId="48132"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6" xr:uid="{00000000-0005-0000-0000-000077790000}"/>
    <cellStyle name="FSC Calculated amount 2 3" xfId="36710" xr:uid="{00000000-0005-0000-0000-000078790000}"/>
    <cellStyle name="FSC Calculated amount 3" xfId="36482" xr:uid="{00000000-0005-0000-0000-000079790000}"/>
    <cellStyle name="FSC Calculated amount 3 2" xfId="36686"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7" xr:uid="{00000000-0005-0000-0000-00008E790000}"/>
    <cellStyle name="FSC Column title 2 3" xfId="36711" xr:uid="{00000000-0005-0000-0000-00008F790000}"/>
    <cellStyle name="FSC Column title 3" xfId="36481" xr:uid="{00000000-0005-0000-0000-000090790000}"/>
    <cellStyle name="FSC Column title 3 2" xfId="36685"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8" xr:uid="{00000000-0005-0000-0000-000096790000}"/>
    <cellStyle name="FSC Column title dotted 2 5" xfId="36712" xr:uid="{00000000-0005-0000-0000-000097790000}"/>
    <cellStyle name="FSC Column title dotted 2_AVA DVA EL" xfId="23287" xr:uid="{00000000-0005-0000-0000-000098790000}"/>
    <cellStyle name="FSC Column title dotted 3" xfId="23288" xr:uid="{00000000-0005-0000-0000-000099790000}"/>
    <cellStyle name="FSC Column title dotted 3 2" xfId="36480" xr:uid="{00000000-0005-0000-0000-00009A790000}"/>
    <cellStyle name="FSC Column title dotted 3 3" xfId="36684" xr:uid="{00000000-0005-0000-0000-00009B790000}"/>
    <cellStyle name="FSC Column title dotted 4" xfId="48133" xr:uid="{00000000-0005-0000-0000-00009C790000}"/>
    <cellStyle name="FSC Column title dotted_AVA DVA EL" xfId="23289" xr:uid="{00000000-0005-0000-0000-00009D790000}"/>
    <cellStyle name="FSC Column title_Adj_Basel III" xfId="55612"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9" xr:uid="{00000000-0005-0000-0000-0000A8790000}"/>
    <cellStyle name="FSC Disabled 2 3" xfId="36713" xr:uid="{00000000-0005-0000-0000-0000A9790000}"/>
    <cellStyle name="FSC Disabled 3" xfId="36479" xr:uid="{00000000-0005-0000-0000-0000AA790000}"/>
    <cellStyle name="FSC Disabled 3 2" xfId="36683"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500" xr:uid="{00000000-0005-0000-0000-0000B1790000}"/>
    <cellStyle name="FSC Editable amount 2 5" xfId="36714"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8" xr:uid="{00000000-0005-0000-0000-0000B7790000}"/>
    <cellStyle name="FSC Editable amount 3 5" xfId="36682" xr:uid="{00000000-0005-0000-0000-0000B8790000}"/>
    <cellStyle name="FSC Editable amount 3_AVA DVA EL" xfId="23305" xr:uid="{00000000-0005-0000-0000-0000B9790000}"/>
    <cellStyle name="FSC Editable amount 4" xfId="23306" xr:uid="{00000000-0005-0000-0000-0000BA790000}"/>
    <cellStyle name="FSC Editable amount 5" xfId="48134"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5"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6"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7" xr:uid="{00000000-0005-0000-0000-0000F3790000}"/>
    <cellStyle name="God 2 2_AVA DVA EL" xfId="23352" xr:uid="{00000000-0005-0000-0000-0000F4790000}"/>
    <cellStyle name="God 2 3" xfId="40038" xr:uid="{00000000-0005-0000-0000-0000F5790000}"/>
    <cellStyle name="God 2 4" xfId="40039" xr:uid="{00000000-0005-0000-0000-0000F6790000}"/>
    <cellStyle name="God 2 5" xfId="48136" xr:uid="{00000000-0005-0000-0000-0000F7790000}"/>
    <cellStyle name="God 2_A01" xfId="35908" xr:uid="{00000000-0005-0000-0000-0000F8790000}"/>
    <cellStyle name="God 3" xfId="12493" xr:uid="{00000000-0005-0000-0000-0000F9790000}"/>
    <cellStyle name="God 3 2" xfId="23353" xr:uid="{00000000-0005-0000-0000-0000FA790000}"/>
    <cellStyle name="God 3 3" xfId="40040" xr:uid="{00000000-0005-0000-0000-0000FB790000}"/>
    <cellStyle name="God 3_A02" xfId="55613" xr:uid="{535FD91D-1990-412F-A074-F237DCF761F7}"/>
    <cellStyle name="God 4" xfId="23354" xr:uid="{00000000-0005-0000-0000-0000FD790000}"/>
    <cellStyle name="God 4 2" xfId="23355" xr:uid="{00000000-0005-0000-0000-0000FE790000}"/>
    <cellStyle name="God 4 3" xfId="23356" xr:uid="{00000000-0005-0000-0000-0000FF790000}"/>
    <cellStyle name="God 4 4" xfId="40041" xr:uid="{00000000-0005-0000-0000-0000007A0000}"/>
    <cellStyle name="God 4_AVA DVA EL" xfId="23357" xr:uid="{00000000-0005-0000-0000-0000017A0000}"/>
    <cellStyle name="God 5" xfId="23358" xr:uid="{00000000-0005-0000-0000-0000027A0000}"/>
    <cellStyle name="God 5 2" xfId="40042" xr:uid="{00000000-0005-0000-0000-0000037A0000}"/>
    <cellStyle name="God 6" xfId="23359" xr:uid="{00000000-0005-0000-0000-0000047A0000}"/>
    <cellStyle name="God 7" xfId="48137" xr:uid="{00000000-0005-0000-0000-0000057A0000}"/>
    <cellStyle name="God_7. Other MTM adjustments" xfId="48138" xr:uid="{00000000-0005-0000-0000-0000067A0000}"/>
    <cellStyle name="Good" xfId="6671" xr:uid="{00000000-0005-0000-0000-0000077A0000}"/>
    <cellStyle name="Good 10" xfId="6672" xr:uid="{00000000-0005-0000-0000-0000087A0000}"/>
    <cellStyle name="Good 11" xfId="48139"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40"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1" xr:uid="{00000000-0005-0000-0000-0000C07A0000}"/>
    <cellStyle name="greyed 2 4" xfId="36715" xr:uid="{00000000-0005-0000-0000-0000C17A0000}"/>
    <cellStyle name="greyed 2_AVA DVA EL" xfId="48141" xr:uid="{00000000-0005-0000-0000-0000C27A0000}"/>
    <cellStyle name="greyed 3" xfId="36593" xr:uid="{00000000-0005-0000-0000-0000C37A0000}"/>
    <cellStyle name="greyed 3 2" xfId="36798"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2" xr:uid="{00000000-0005-0000-0000-0000567A0000}"/>
    <cellStyle name="GråKant 11" xfId="48143" xr:uid="{00000000-0005-0000-0000-0000577A0000}"/>
    <cellStyle name="GråKant 12" xfId="48144" xr:uid="{00000000-0005-0000-0000-0000587A0000}"/>
    <cellStyle name="GråKant 13" xfId="48145" xr:uid="{00000000-0005-0000-0000-0000597A0000}"/>
    <cellStyle name="GråKant 14" xfId="48146" xr:uid="{00000000-0005-0000-0000-00005A7A0000}"/>
    <cellStyle name="GråKant 15" xfId="48147" xr:uid="{00000000-0005-0000-0000-00005B7A0000}"/>
    <cellStyle name="GråKant 16" xfId="48148" xr:uid="{00000000-0005-0000-0000-00005C7A0000}"/>
    <cellStyle name="GråKant 17" xfId="48149" xr:uid="{00000000-0005-0000-0000-00005D7A0000}"/>
    <cellStyle name="GråKant 17 2" xfId="48150" xr:uid="{00000000-0005-0000-0000-00005E7A0000}"/>
    <cellStyle name="GråKant 18" xfId="48151" xr:uid="{00000000-0005-0000-0000-00005F7A0000}"/>
    <cellStyle name="GråKant 18 2" xfId="48152" xr:uid="{00000000-0005-0000-0000-0000607A0000}"/>
    <cellStyle name="GråKant 19" xfId="48153" xr:uid="{00000000-0005-0000-0000-0000617A0000}"/>
    <cellStyle name="GråKant 19 2" xfId="48154"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6" xr:uid="{00000000-0005-0000-0000-0000667A0000}"/>
    <cellStyle name="GråKant 2 2" xfId="6689" xr:uid="{00000000-0005-0000-0000-0000677A0000}"/>
    <cellStyle name="GråKant 2 2 2" xfId="48155"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6" xr:uid="{00000000-0005-0000-0000-0000707A0000}"/>
    <cellStyle name="GråKant 20" xfId="48157" xr:uid="{00000000-0005-0000-0000-0000717A0000}"/>
    <cellStyle name="GråKant 20 2" xfId="48158" xr:uid="{00000000-0005-0000-0000-0000727A0000}"/>
    <cellStyle name="GråKant 21" xfId="48159" xr:uid="{00000000-0005-0000-0000-0000737A0000}"/>
    <cellStyle name="GråKant 21 2" xfId="48160" xr:uid="{00000000-0005-0000-0000-0000747A0000}"/>
    <cellStyle name="GråKant 22" xfId="48161" xr:uid="{00000000-0005-0000-0000-0000757A0000}"/>
    <cellStyle name="GråKant 22 2" xfId="48162" xr:uid="{00000000-0005-0000-0000-0000767A0000}"/>
    <cellStyle name="GråKant 23" xfId="48163" xr:uid="{00000000-0005-0000-0000-0000777A0000}"/>
    <cellStyle name="GråKant 23 2" xfId="48164" xr:uid="{00000000-0005-0000-0000-0000787A0000}"/>
    <cellStyle name="GråKant 24" xfId="48165" xr:uid="{00000000-0005-0000-0000-0000797A0000}"/>
    <cellStyle name="GråKant 24 2" xfId="48166"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6" xr:uid="{00000000-0005-0000-0000-00007E7A0000}"/>
    <cellStyle name="GråKant 3 13" xfId="36697"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1" xr:uid="{00000000-0005-0000-0000-0000B87A0000}"/>
    <cellStyle name="GråKant 8 2" xfId="48167" xr:uid="{00000000-0005-0000-0000-0000B97A0000}"/>
    <cellStyle name="GråKant 9" xfId="48168" xr:uid="{00000000-0005-0000-0000-0000BA7A0000}"/>
    <cellStyle name="GråKant 9 2" xfId="48169"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70" xr:uid="{00000000-0005-0000-0000-0000CD7A0000}"/>
    <cellStyle name="H_1998_col_head 2 2_AVA DVA EL" xfId="48171" xr:uid="{00000000-0005-0000-0000-0000CE7A0000}"/>
    <cellStyle name="H_1998_col_head 2 2_Avstemming Bank" xfId="48172" xr:uid="{00000000-0005-0000-0000-0000CF7A0000}"/>
    <cellStyle name="H_1998_col_head 2 2_Avstemming Konsern CRD IV" xfId="48173" xr:uid="{00000000-0005-0000-0000-0000D07A0000}"/>
    <cellStyle name="H_1998_col_head 2 2_BANKVOL" xfId="48174" xr:uid="{00000000-0005-0000-0000-0000D17A0000}"/>
    <cellStyle name="H_1998_col_head 2 2_BANKVOL_AVA DVA EL" xfId="48175" xr:uid="{00000000-0005-0000-0000-0000D27A0000}"/>
    <cellStyle name="H_1998_col_head 2 2_BANKVOL_Avstemming Bank" xfId="48176" xr:uid="{00000000-0005-0000-0000-0000D37A0000}"/>
    <cellStyle name="H_1998_col_head 2 2_BANKVOL_Avstemming Konsern CRD IV" xfId="48177" xr:uid="{00000000-0005-0000-0000-0000D47A0000}"/>
    <cellStyle name="H_1998_col_head 2 2_BANKVOL_Mars 2018" xfId="48178" xr:uid="{00000000-0005-0000-0000-0000D57A0000}"/>
    <cellStyle name="H_1998_col_head 2 2_BANKVOL_Mars 2018_1" xfId="48179" xr:uid="{00000000-0005-0000-0000-0000D67A0000}"/>
    <cellStyle name="H_1998_col_head 2 2_Desember 2017" xfId="48180" xr:uid="{00000000-0005-0000-0000-0000D77A0000}"/>
    <cellStyle name="H_1998_col_head 2 2_Elimineringer i SAP" xfId="48181" xr:uid="{00000000-0005-0000-0000-0000D87A0000}"/>
    <cellStyle name="H_1998_col_head 2 2_Juni 2017" xfId="23433" xr:uid="{00000000-0005-0000-0000-0000D97A0000}"/>
    <cellStyle name="H_1998_col_head 2 2_Juni 2017_Avkortning" xfId="48182" xr:uid="{00000000-0005-0000-0000-0000DA7A0000}"/>
    <cellStyle name="H_1998_col_head 2 2_Juni 2017_Desember 2017" xfId="48183" xr:uid="{00000000-0005-0000-0000-0000DB7A0000}"/>
    <cellStyle name="H_1998_col_head 2 2_Korr reklassifisering" xfId="48184" xr:uid="{00000000-0005-0000-0000-0000DC7A0000}"/>
    <cellStyle name="H_1998_col_head 2 2_Manuell input" xfId="48185" xr:uid="{00000000-0005-0000-0000-0000DE7A0000}"/>
    <cellStyle name="H_1998_col_head 2 2_Manuell input_Månedsanalyse" xfId="48186" xr:uid="{00000000-0005-0000-0000-0000DF7A0000}"/>
    <cellStyle name="H_1998_col_head 2 2_Mars 2018" xfId="48187" xr:uid="{00000000-0005-0000-0000-0000E07A0000}"/>
    <cellStyle name="H_1998_col_head 2 2_Mars 2018_1" xfId="48188" xr:uid="{00000000-0005-0000-0000-0000E17A0000}"/>
    <cellStyle name="H_1998_col_head 2 2_Månedsanalyse" xfId="48189" xr:uid="{00000000-0005-0000-0000-0000DD7A0000}"/>
    <cellStyle name="H_1998_col_head 2 2_Note Bank" xfId="48190" xr:uid="{00000000-0005-0000-0000-0000E27A0000}"/>
    <cellStyle name="H_1998_col_head 2 2_Note Bankkonsern" xfId="48191" xr:uid="{00000000-0005-0000-0000-0000E37A0000}"/>
    <cellStyle name="H_1998_col_head 2 2_September 2017" xfId="48192" xr:uid="{00000000-0005-0000-0000-0000E47A0000}"/>
    <cellStyle name="H_1998_col_head 2_1" xfId="48193" xr:uid="{00000000-0005-0000-0000-0000E57A0000}"/>
    <cellStyle name="H_1998_col_head 2_1 2" xfId="48194" xr:uid="{00000000-0005-0000-0000-0000E67A0000}"/>
    <cellStyle name="H_1998_col_head 2_1_Manuell input" xfId="48195" xr:uid="{00000000-0005-0000-0000-0000E87A0000}"/>
    <cellStyle name="H_1998_col_head 2_1_Manuell input_Månedsanalyse" xfId="48196" xr:uid="{00000000-0005-0000-0000-0000E97A0000}"/>
    <cellStyle name="H_1998_col_head 2_1_Månedsanalyse" xfId="48197" xr:uid="{00000000-0005-0000-0000-0000E77A0000}"/>
    <cellStyle name="H_1998_col_head 2_8" xfId="48198" xr:uid="{00000000-0005-0000-0000-0000EA7A0000}"/>
    <cellStyle name="H_1998_col_head 2_8 2" xfId="48199" xr:uid="{00000000-0005-0000-0000-0000EB7A0000}"/>
    <cellStyle name="H_1998_col_head 2_8_Manuell input" xfId="48200" xr:uid="{00000000-0005-0000-0000-0000ED7A0000}"/>
    <cellStyle name="H_1998_col_head 2_8_Manuell input_Månedsanalyse" xfId="48201" xr:uid="{00000000-0005-0000-0000-0000EE7A0000}"/>
    <cellStyle name="H_1998_col_head 2_8_Månedsanalyse" xfId="48202" xr:uid="{00000000-0005-0000-0000-0000EC7A0000}"/>
    <cellStyle name="H_1998_col_head 2_AVA DVA EL" xfId="23434" xr:uid="{00000000-0005-0000-0000-0000EF7A0000}"/>
    <cellStyle name="H_1998_col_head 2_AVA DVA EL_1" xfId="48203" xr:uid="{00000000-0005-0000-0000-0000F07A0000}"/>
    <cellStyle name="H_1998_col_head 2_Avkortning" xfId="48204" xr:uid="{00000000-0005-0000-0000-0000F17A0000}"/>
    <cellStyle name="H_1998_col_head 2_Avstemming Bank" xfId="48205" xr:uid="{00000000-0005-0000-0000-0000F27A0000}"/>
    <cellStyle name="H_1998_col_head 2_Avstemming Bankkonsern" xfId="48206" xr:uid="{00000000-0005-0000-0000-0000F37A0000}"/>
    <cellStyle name="H_1998_col_head 2_Avstemming Konsern CRD IV" xfId="48207" xr:uid="{00000000-0005-0000-0000-0000F47A0000}"/>
    <cellStyle name="H_1998_col_head 2_Balanse bankkonsern" xfId="23435" xr:uid="{00000000-0005-0000-0000-0000F57A0000}"/>
    <cellStyle name="H_1998_col_head 2_Balanse bankkonsern_AVA DVA EL" xfId="48208" xr:uid="{00000000-0005-0000-0000-0000F67A0000}"/>
    <cellStyle name="H_1998_col_head 2_Balanse bankkonsern_Avkortning" xfId="48209" xr:uid="{00000000-0005-0000-0000-0000F77A0000}"/>
    <cellStyle name="H_1998_col_head 2_Balanse bankkonsern_Avstemming Bank" xfId="48210" xr:uid="{00000000-0005-0000-0000-0000F87A0000}"/>
    <cellStyle name="H_1998_col_head 2_Balanse bankkonsern_Avstemming Konsern CRD IV" xfId="48211" xr:uid="{00000000-0005-0000-0000-0000F97A0000}"/>
    <cellStyle name="H_1998_col_head 2_Balanse bankkonsern_BANKVOL" xfId="48212" xr:uid="{00000000-0005-0000-0000-0000FA7A0000}"/>
    <cellStyle name="H_1998_col_head 2_Balanse bankkonsern_BANKVOL_AVA DVA EL" xfId="48213" xr:uid="{00000000-0005-0000-0000-0000FB7A0000}"/>
    <cellStyle name="H_1998_col_head 2_Balanse bankkonsern_BANKVOL_Avstemming Bank" xfId="48214" xr:uid="{00000000-0005-0000-0000-0000FC7A0000}"/>
    <cellStyle name="H_1998_col_head 2_Balanse bankkonsern_BANKVOL_Avstemming Konsern CRD IV" xfId="48215" xr:uid="{00000000-0005-0000-0000-0000FD7A0000}"/>
    <cellStyle name="H_1998_col_head 2_Balanse bankkonsern_BANKVOL_Mars 2018" xfId="48216" xr:uid="{00000000-0005-0000-0000-0000FE7A0000}"/>
    <cellStyle name="H_1998_col_head 2_Balanse bankkonsern_BANKVOL_Mars 2018_1" xfId="48217" xr:uid="{00000000-0005-0000-0000-0000FF7A0000}"/>
    <cellStyle name="H_1998_col_head 2_Balanse bankkonsern_Desember 2017" xfId="48218" xr:uid="{00000000-0005-0000-0000-0000007B0000}"/>
    <cellStyle name="H_1998_col_head 2_Balanse bankkonsern_Desember 2017_1" xfId="48219" xr:uid="{00000000-0005-0000-0000-0000017B0000}"/>
    <cellStyle name="H_1998_col_head 2_Balanse bankkonsern_Mars 2018" xfId="48220" xr:uid="{00000000-0005-0000-0000-0000027B0000}"/>
    <cellStyle name="H_1998_col_head 2_Balanse bankkonsern_Mars 2018_1" xfId="48221" xr:uid="{00000000-0005-0000-0000-0000037B0000}"/>
    <cellStyle name="H_1998_col_head 2_Balanse bankkonsern_Note Bank" xfId="48222" xr:uid="{00000000-0005-0000-0000-0000047B0000}"/>
    <cellStyle name="H_1998_col_head 2_Balanse bankkonsern_Note Bankkonsern" xfId="48223" xr:uid="{00000000-0005-0000-0000-0000057B0000}"/>
    <cellStyle name="H_1998_col_head 2_Balanse bankkonsern_September 2017" xfId="48224" xr:uid="{00000000-0005-0000-0000-0000067B0000}"/>
    <cellStyle name="H_1998_col_head 2_BANKVOL" xfId="23436" xr:uid="{00000000-0005-0000-0000-0000077B0000}"/>
    <cellStyle name="H_1998_col_head 2_BANKVOL_1" xfId="48225" xr:uid="{00000000-0005-0000-0000-0000087B0000}"/>
    <cellStyle name="H_1998_col_head 2_BANKVOL_1_AVA DVA EL" xfId="48226" xr:uid="{00000000-0005-0000-0000-0000097B0000}"/>
    <cellStyle name="H_1998_col_head 2_BANKVOL_1_Avstemming Bank" xfId="48227" xr:uid="{00000000-0005-0000-0000-00000A7B0000}"/>
    <cellStyle name="H_1998_col_head 2_BANKVOL_1_Avstemming Konsern CRD IV" xfId="48228" xr:uid="{00000000-0005-0000-0000-00000B7B0000}"/>
    <cellStyle name="H_1998_col_head 2_BANKVOL_1_Mars 2018" xfId="48229" xr:uid="{00000000-0005-0000-0000-00000C7B0000}"/>
    <cellStyle name="H_1998_col_head 2_BANKVOL_1_Mars 2018_1" xfId="48230" xr:uid="{00000000-0005-0000-0000-00000D7B0000}"/>
    <cellStyle name="H_1998_col_head 2_BANKVOL_AVA DVA EL" xfId="48231" xr:uid="{00000000-0005-0000-0000-00000E7B0000}"/>
    <cellStyle name="H_1998_col_head 2_BANKVOL_Avkortning" xfId="48232" xr:uid="{00000000-0005-0000-0000-00000F7B0000}"/>
    <cellStyle name="H_1998_col_head 2_BANKVOL_Avstemming Bank" xfId="48233" xr:uid="{00000000-0005-0000-0000-0000107B0000}"/>
    <cellStyle name="H_1998_col_head 2_BANKVOL_Avstemming Konsern CRD IV" xfId="48234" xr:uid="{00000000-0005-0000-0000-0000117B0000}"/>
    <cellStyle name="H_1998_col_head 2_BANKVOL_BANKVOL" xfId="48235" xr:uid="{00000000-0005-0000-0000-0000127B0000}"/>
    <cellStyle name="H_1998_col_head 2_BANKVOL_BANKVOL_AVA DVA EL" xfId="48236" xr:uid="{00000000-0005-0000-0000-0000137B0000}"/>
    <cellStyle name="H_1998_col_head 2_BANKVOL_BANKVOL_Avstemming Bank" xfId="48237" xr:uid="{00000000-0005-0000-0000-0000147B0000}"/>
    <cellStyle name="H_1998_col_head 2_BANKVOL_BANKVOL_Avstemming Konsern CRD IV" xfId="48238" xr:uid="{00000000-0005-0000-0000-0000157B0000}"/>
    <cellStyle name="H_1998_col_head 2_BANKVOL_BANKVOL_Mars 2018" xfId="48239" xr:uid="{00000000-0005-0000-0000-0000167B0000}"/>
    <cellStyle name="H_1998_col_head 2_BANKVOL_BANKVOL_Mars 2018_1" xfId="48240" xr:uid="{00000000-0005-0000-0000-0000177B0000}"/>
    <cellStyle name="H_1998_col_head 2_BANKVOL_Desember 2017" xfId="48241" xr:uid="{00000000-0005-0000-0000-0000187B0000}"/>
    <cellStyle name="H_1998_col_head 2_BANKVOL_Desember 2017_1" xfId="48242" xr:uid="{00000000-0005-0000-0000-0000197B0000}"/>
    <cellStyle name="H_1998_col_head 2_BANKVOL_Mars 2018" xfId="48243" xr:uid="{00000000-0005-0000-0000-00001A7B0000}"/>
    <cellStyle name="H_1998_col_head 2_BANKVOL_Mars 2018_1" xfId="48244" xr:uid="{00000000-0005-0000-0000-00001B7B0000}"/>
    <cellStyle name="H_1998_col_head 2_BANKVOL_Note Bank" xfId="48245" xr:uid="{00000000-0005-0000-0000-00001C7B0000}"/>
    <cellStyle name="H_1998_col_head 2_BANKVOL_Note Bankkonsern" xfId="48246" xr:uid="{00000000-0005-0000-0000-00001D7B0000}"/>
    <cellStyle name="H_1998_col_head 2_BANKVOL_September 2017" xfId="48247"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8" xr:uid="{00000000-0005-0000-0000-0000227B0000}"/>
    <cellStyle name="H_1998_col_head 2_Derivater B1_Avkortning" xfId="48249" xr:uid="{00000000-0005-0000-0000-0000237B0000}"/>
    <cellStyle name="H_1998_col_head 2_Derivater B1_Avstemming Bank" xfId="48250" xr:uid="{00000000-0005-0000-0000-0000247B0000}"/>
    <cellStyle name="H_1998_col_head 2_Derivater B1_Avstemming Konsern CRD IV" xfId="48251" xr:uid="{00000000-0005-0000-0000-0000257B0000}"/>
    <cellStyle name="H_1998_col_head 2_Derivater B1_BANKVOL" xfId="48252" xr:uid="{00000000-0005-0000-0000-0000267B0000}"/>
    <cellStyle name="H_1998_col_head 2_Derivater B1_BANKVOL_AVA DVA EL" xfId="48253" xr:uid="{00000000-0005-0000-0000-0000277B0000}"/>
    <cellStyle name="H_1998_col_head 2_Derivater B1_BANKVOL_Avstemming Bank" xfId="48254" xr:uid="{00000000-0005-0000-0000-0000287B0000}"/>
    <cellStyle name="H_1998_col_head 2_Derivater B1_BANKVOL_Avstemming Konsern CRD IV" xfId="48255" xr:uid="{00000000-0005-0000-0000-0000297B0000}"/>
    <cellStyle name="H_1998_col_head 2_Derivater B1_BANKVOL_Mars 2018" xfId="48256" xr:uid="{00000000-0005-0000-0000-00002A7B0000}"/>
    <cellStyle name="H_1998_col_head 2_Derivater B1_BANKVOL_Mars 2018_1" xfId="48257" xr:uid="{00000000-0005-0000-0000-00002B7B0000}"/>
    <cellStyle name="H_1998_col_head 2_Derivater B1_Desember 2017" xfId="48258" xr:uid="{00000000-0005-0000-0000-00002C7B0000}"/>
    <cellStyle name="H_1998_col_head 2_Derivater B1_Desember 2017_1" xfId="48259" xr:uid="{00000000-0005-0000-0000-00002D7B0000}"/>
    <cellStyle name="H_1998_col_head 2_Derivater B1_Mars 2018" xfId="48260" xr:uid="{00000000-0005-0000-0000-00002E7B0000}"/>
    <cellStyle name="H_1998_col_head 2_Derivater B1_Mars 2018_1" xfId="48261" xr:uid="{00000000-0005-0000-0000-00002F7B0000}"/>
    <cellStyle name="H_1998_col_head 2_Derivater B1_Note Bank" xfId="48262" xr:uid="{00000000-0005-0000-0000-0000307B0000}"/>
    <cellStyle name="H_1998_col_head 2_Derivater B1_Note Bankkonsern" xfId="48263" xr:uid="{00000000-0005-0000-0000-0000317B0000}"/>
    <cellStyle name="H_1998_col_head 2_Derivater B1_September 2017" xfId="48264" xr:uid="{00000000-0005-0000-0000-0000327B0000}"/>
    <cellStyle name="H_1998_col_head 2_Desember 2017" xfId="48265" xr:uid="{00000000-0005-0000-0000-0000337B0000}"/>
    <cellStyle name="H_1998_col_head 2_Desember 2017_1" xfId="48266" xr:uid="{00000000-0005-0000-0000-0000347B0000}"/>
    <cellStyle name="H_1998_col_head 2_Elimineringer i SAP" xfId="48267" xr:uid="{00000000-0005-0000-0000-0000357B0000}"/>
    <cellStyle name="H_1998_col_head 2_Juni 2017" xfId="23438" xr:uid="{00000000-0005-0000-0000-0000367B0000}"/>
    <cellStyle name="H_1998_col_head 2_Juni 2017_Avkortning" xfId="48268" xr:uid="{00000000-0005-0000-0000-0000377B0000}"/>
    <cellStyle name="H_1998_col_head 2_Juni 2017_Desember 2017" xfId="48269" xr:uid="{00000000-0005-0000-0000-0000387B0000}"/>
    <cellStyle name="H_1998_col_head 2_Kap.dekn." xfId="23439" xr:uid="{00000000-0005-0000-0000-0000397B0000}"/>
    <cellStyle name="H_1998_col_head 2_Kap.dekn._AVA DVA EL" xfId="48270" xr:uid="{00000000-0005-0000-0000-00003A7B0000}"/>
    <cellStyle name="H_1998_col_head 2_Kap.dekn._Avkortning" xfId="48271" xr:uid="{00000000-0005-0000-0000-00003B7B0000}"/>
    <cellStyle name="H_1998_col_head 2_Kap.dekn._Avstemming Bank" xfId="48272" xr:uid="{00000000-0005-0000-0000-00003C7B0000}"/>
    <cellStyle name="H_1998_col_head 2_Kap.dekn._Avstemming Konsern CRD IV" xfId="48273" xr:uid="{00000000-0005-0000-0000-00003D7B0000}"/>
    <cellStyle name="H_1998_col_head 2_Kap.dekn._BANKVOL" xfId="48274" xr:uid="{00000000-0005-0000-0000-00003E7B0000}"/>
    <cellStyle name="H_1998_col_head 2_Kap.dekn._BANKVOL_AVA DVA EL" xfId="48275" xr:uid="{00000000-0005-0000-0000-00003F7B0000}"/>
    <cellStyle name="H_1998_col_head 2_Kap.dekn._BANKVOL_Avstemming Bank" xfId="48276" xr:uid="{00000000-0005-0000-0000-0000407B0000}"/>
    <cellStyle name="H_1998_col_head 2_Kap.dekn._BANKVOL_Avstemming Konsern CRD IV" xfId="48277" xr:uid="{00000000-0005-0000-0000-0000417B0000}"/>
    <cellStyle name="H_1998_col_head 2_Kap.dekn._BANKVOL_Mars 2018" xfId="48278" xr:uid="{00000000-0005-0000-0000-0000427B0000}"/>
    <cellStyle name="H_1998_col_head 2_Kap.dekn._BANKVOL_Mars 2018_1" xfId="48279" xr:uid="{00000000-0005-0000-0000-0000437B0000}"/>
    <cellStyle name="H_1998_col_head 2_Kap.dekn._Desember 2017" xfId="48280" xr:uid="{00000000-0005-0000-0000-0000447B0000}"/>
    <cellStyle name="H_1998_col_head 2_Kap.dekn._Desember 2017_1" xfId="48281" xr:uid="{00000000-0005-0000-0000-0000457B0000}"/>
    <cellStyle name="H_1998_col_head 2_Kap.dekn._Mars 2018" xfId="48282" xr:uid="{00000000-0005-0000-0000-0000467B0000}"/>
    <cellStyle name="H_1998_col_head 2_Kap.dekn._Mars 2018_1" xfId="48283" xr:uid="{00000000-0005-0000-0000-0000477B0000}"/>
    <cellStyle name="H_1998_col_head 2_Kap.dekn._Note Bank" xfId="48284" xr:uid="{00000000-0005-0000-0000-0000487B0000}"/>
    <cellStyle name="H_1998_col_head 2_Kap.dekn._Note Bankkonsern" xfId="48285" xr:uid="{00000000-0005-0000-0000-0000497B0000}"/>
    <cellStyle name="H_1998_col_head 2_Kap.dekn._September 2017" xfId="48286" xr:uid="{00000000-0005-0000-0000-00004A7B0000}"/>
    <cellStyle name="H_1998_col_head 2_KM1" xfId="23431" xr:uid="{00000000-0005-0000-0000-00004B7B0000}"/>
    <cellStyle name="H_1998_col_head 2_Korr reklassifisering" xfId="48287" xr:uid="{00000000-0005-0000-0000-00004C7B0000}"/>
    <cellStyle name="H_1998_col_head 2_LR2" xfId="53205" xr:uid="{D390A0D0-380B-422E-A0CE-F9ABA38746DA}"/>
    <cellStyle name="H_1998_col_head 2_Manuell input" xfId="48288" xr:uid="{00000000-0005-0000-0000-00004E7B0000}"/>
    <cellStyle name="H_1998_col_head 2_Manuell input_Månedsanalyse" xfId="48289" xr:uid="{00000000-0005-0000-0000-00004F7B0000}"/>
    <cellStyle name="H_1998_col_head 2_Mars 2018" xfId="48290" xr:uid="{00000000-0005-0000-0000-0000507B0000}"/>
    <cellStyle name="H_1998_col_head 2_Mars 2018_1" xfId="48291" xr:uid="{00000000-0005-0000-0000-0000517B0000}"/>
    <cellStyle name="H_1998_col_head 2_Månedsanalyse" xfId="48292" xr:uid="{00000000-0005-0000-0000-00004D7B0000}"/>
    <cellStyle name="H_1998_col_head 2_Note Bank" xfId="48293" xr:uid="{00000000-0005-0000-0000-0000527B0000}"/>
    <cellStyle name="H_1998_col_head 2_Note Bank_1" xfId="48294" xr:uid="{00000000-0005-0000-0000-0000537B0000}"/>
    <cellStyle name="H_1998_col_head 2_Note Bankkonsern" xfId="48295" xr:uid="{00000000-0005-0000-0000-0000547B0000}"/>
    <cellStyle name="H_1998_col_head 2_Note Bankkonsern_1" xfId="48296" xr:uid="{00000000-0005-0000-0000-0000557B0000}"/>
    <cellStyle name="H_1998_col_head 2_Note Konsern" xfId="48297" xr:uid="{00000000-0005-0000-0000-0000567B0000}"/>
    <cellStyle name="H_1998_col_head 2_Results &amp; key fig." xfId="48298" xr:uid="{00000000-0005-0000-0000-0000577B0000}"/>
    <cellStyle name="H_1998_col_head 2_September 2017" xfId="48299" xr:uid="{00000000-0005-0000-0000-0000587B0000}"/>
    <cellStyle name="H_1998_col_head 2_September 2017_1" xfId="48300"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1" xr:uid="{00000000-0005-0000-0000-00005D7B0000}"/>
    <cellStyle name="H_1998_col_head 3 2 2_Avstemming Bank" xfId="48302" xr:uid="{00000000-0005-0000-0000-00005E7B0000}"/>
    <cellStyle name="H_1998_col_head 3 2 2_Avstemming Konsern CRD IV" xfId="48303" xr:uid="{00000000-0005-0000-0000-00005F7B0000}"/>
    <cellStyle name="H_1998_col_head 3 2 2_BANKVOL" xfId="48304" xr:uid="{00000000-0005-0000-0000-0000607B0000}"/>
    <cellStyle name="H_1998_col_head 3 2 2_BANKVOL_AVA DVA EL" xfId="48305" xr:uid="{00000000-0005-0000-0000-0000617B0000}"/>
    <cellStyle name="H_1998_col_head 3 2 2_BANKVOL_Avstemming Bank" xfId="48306" xr:uid="{00000000-0005-0000-0000-0000627B0000}"/>
    <cellStyle name="H_1998_col_head 3 2 2_BANKVOL_Avstemming Konsern CRD IV" xfId="48307" xr:uid="{00000000-0005-0000-0000-0000637B0000}"/>
    <cellStyle name="H_1998_col_head 3 2 2_BANKVOL_Mars 2018" xfId="48308" xr:uid="{00000000-0005-0000-0000-0000647B0000}"/>
    <cellStyle name="H_1998_col_head 3 2 2_BANKVOL_Mars 2018_1" xfId="48309" xr:uid="{00000000-0005-0000-0000-0000657B0000}"/>
    <cellStyle name="H_1998_col_head 3 2 2_Desember 2017" xfId="48310" xr:uid="{00000000-0005-0000-0000-0000667B0000}"/>
    <cellStyle name="H_1998_col_head 3 2 2_Elimineringer i SAP" xfId="48311" xr:uid="{00000000-0005-0000-0000-0000677B0000}"/>
    <cellStyle name="H_1998_col_head 3 2 2_Juni 2017" xfId="23443" xr:uid="{00000000-0005-0000-0000-0000687B0000}"/>
    <cellStyle name="H_1998_col_head 3 2 2_Juni 2017_Avkortning" xfId="48312" xr:uid="{00000000-0005-0000-0000-0000697B0000}"/>
    <cellStyle name="H_1998_col_head 3 2 2_Juni 2017_Desember 2017" xfId="48313" xr:uid="{00000000-0005-0000-0000-00006A7B0000}"/>
    <cellStyle name="H_1998_col_head 3 2 2_Korr reklassifisering" xfId="48314" xr:uid="{00000000-0005-0000-0000-00006B7B0000}"/>
    <cellStyle name="H_1998_col_head 3 2 2_Mars 2018" xfId="48315" xr:uid="{00000000-0005-0000-0000-00006C7B0000}"/>
    <cellStyle name="H_1998_col_head 3 2 2_Mars 2018_1" xfId="48316" xr:uid="{00000000-0005-0000-0000-00006D7B0000}"/>
    <cellStyle name="H_1998_col_head 3 2 2_Note Bank" xfId="48317" xr:uid="{00000000-0005-0000-0000-00006E7B0000}"/>
    <cellStyle name="H_1998_col_head 3 2 2_Note Bankkonsern" xfId="48318" xr:uid="{00000000-0005-0000-0000-00006F7B0000}"/>
    <cellStyle name="H_1998_col_head 3 2 2_September 2017" xfId="48319" xr:uid="{00000000-0005-0000-0000-0000707B0000}"/>
    <cellStyle name="H_1998_col_head 3 2 3" xfId="23444" xr:uid="{00000000-0005-0000-0000-0000717B0000}"/>
    <cellStyle name="H_1998_col_head 3 2 3_AVA DVA EL" xfId="48320" xr:uid="{00000000-0005-0000-0000-0000727B0000}"/>
    <cellStyle name="H_1998_col_head 3 2 3_Avkortning" xfId="48321" xr:uid="{00000000-0005-0000-0000-0000737B0000}"/>
    <cellStyle name="H_1998_col_head 3 2 3_Avstemming Bank" xfId="48322" xr:uid="{00000000-0005-0000-0000-0000747B0000}"/>
    <cellStyle name="H_1998_col_head 3 2 3_Avstemming Konsern CRD IV" xfId="48323" xr:uid="{00000000-0005-0000-0000-0000757B0000}"/>
    <cellStyle name="H_1998_col_head 3 2 3_BANKVOL" xfId="48324" xr:uid="{00000000-0005-0000-0000-0000767B0000}"/>
    <cellStyle name="H_1998_col_head 3 2 3_BANKVOL_AVA DVA EL" xfId="48325" xr:uid="{00000000-0005-0000-0000-0000777B0000}"/>
    <cellStyle name="H_1998_col_head 3 2 3_BANKVOL_Avstemming Bank" xfId="48326" xr:uid="{00000000-0005-0000-0000-0000787B0000}"/>
    <cellStyle name="H_1998_col_head 3 2 3_BANKVOL_Avstemming Konsern CRD IV" xfId="48327" xr:uid="{00000000-0005-0000-0000-0000797B0000}"/>
    <cellStyle name="H_1998_col_head 3 2 3_BANKVOL_Mars 2018" xfId="48328" xr:uid="{00000000-0005-0000-0000-00007A7B0000}"/>
    <cellStyle name="H_1998_col_head 3 2 3_BANKVOL_Mars 2018_1" xfId="48329" xr:uid="{00000000-0005-0000-0000-00007B7B0000}"/>
    <cellStyle name="H_1998_col_head 3 2 3_Desember 2017" xfId="48330" xr:uid="{00000000-0005-0000-0000-00007C7B0000}"/>
    <cellStyle name="H_1998_col_head 3 2 3_Desember 2017_1" xfId="48331" xr:uid="{00000000-0005-0000-0000-00007D7B0000}"/>
    <cellStyle name="H_1998_col_head 3 2 3_Kap.dekn." xfId="23445" xr:uid="{00000000-0005-0000-0000-00007E7B0000}"/>
    <cellStyle name="H_1998_col_head 3 2 3_Mars 2018" xfId="48332" xr:uid="{00000000-0005-0000-0000-00007F7B0000}"/>
    <cellStyle name="H_1998_col_head 3 2 3_Mars 2018_1" xfId="48333" xr:uid="{00000000-0005-0000-0000-0000807B0000}"/>
    <cellStyle name="H_1998_col_head 3 2 3_Note Bank" xfId="48334" xr:uid="{00000000-0005-0000-0000-0000817B0000}"/>
    <cellStyle name="H_1998_col_head 3 2 3_Note Bankkonsern" xfId="48335" xr:uid="{00000000-0005-0000-0000-0000827B0000}"/>
    <cellStyle name="H_1998_col_head 3 2 3_September 2017" xfId="48336" xr:uid="{00000000-0005-0000-0000-0000837B0000}"/>
    <cellStyle name="H_1998_col_head 3 2_AVA DVA EL" xfId="23446" xr:uid="{00000000-0005-0000-0000-0000847B0000}"/>
    <cellStyle name="H_1998_col_head 3 2_AVA DVA EL_1" xfId="48337" xr:uid="{00000000-0005-0000-0000-0000857B0000}"/>
    <cellStyle name="H_1998_col_head 3 2_Avkortning" xfId="48338" xr:uid="{00000000-0005-0000-0000-0000867B0000}"/>
    <cellStyle name="H_1998_col_head 3 2_Avstemming Bank" xfId="48339" xr:uid="{00000000-0005-0000-0000-0000877B0000}"/>
    <cellStyle name="H_1998_col_head 3 2_Avstemming Konsern CRD IV" xfId="48340" xr:uid="{00000000-0005-0000-0000-0000887B0000}"/>
    <cellStyle name="H_1998_col_head 3 2_Balanse bankkonsern" xfId="23447" xr:uid="{00000000-0005-0000-0000-0000897B0000}"/>
    <cellStyle name="H_1998_col_head 3 2_Balanse bankkonsern_AVA DVA EL" xfId="48341" xr:uid="{00000000-0005-0000-0000-00008A7B0000}"/>
    <cellStyle name="H_1998_col_head 3 2_Balanse bankkonsern_Avkortning" xfId="48342" xr:uid="{00000000-0005-0000-0000-00008B7B0000}"/>
    <cellStyle name="H_1998_col_head 3 2_Balanse bankkonsern_Avstemming Bank" xfId="48343" xr:uid="{00000000-0005-0000-0000-00008C7B0000}"/>
    <cellStyle name="H_1998_col_head 3 2_Balanse bankkonsern_Avstemming Konsern CRD IV" xfId="48344" xr:uid="{00000000-0005-0000-0000-00008D7B0000}"/>
    <cellStyle name="H_1998_col_head 3 2_Balanse bankkonsern_BANKVOL" xfId="48345" xr:uid="{00000000-0005-0000-0000-00008E7B0000}"/>
    <cellStyle name="H_1998_col_head 3 2_Balanse bankkonsern_BANKVOL_AVA DVA EL" xfId="48346" xr:uid="{00000000-0005-0000-0000-00008F7B0000}"/>
    <cellStyle name="H_1998_col_head 3 2_Balanse bankkonsern_BANKVOL_Avstemming Bank" xfId="48347" xr:uid="{00000000-0005-0000-0000-0000907B0000}"/>
    <cellStyle name="H_1998_col_head 3 2_Balanse bankkonsern_BANKVOL_Avstemming Konsern CRD IV" xfId="48348" xr:uid="{00000000-0005-0000-0000-0000917B0000}"/>
    <cellStyle name="H_1998_col_head 3 2_Balanse bankkonsern_BANKVOL_Mars 2018" xfId="48349" xr:uid="{00000000-0005-0000-0000-0000927B0000}"/>
    <cellStyle name="H_1998_col_head 3 2_Balanse bankkonsern_BANKVOL_Mars 2018_1" xfId="48350" xr:uid="{00000000-0005-0000-0000-0000937B0000}"/>
    <cellStyle name="H_1998_col_head 3 2_Balanse bankkonsern_Desember 2017" xfId="48351" xr:uid="{00000000-0005-0000-0000-0000947B0000}"/>
    <cellStyle name="H_1998_col_head 3 2_Balanse bankkonsern_Desember 2017_1" xfId="48352" xr:uid="{00000000-0005-0000-0000-0000957B0000}"/>
    <cellStyle name="H_1998_col_head 3 2_Balanse bankkonsern_Mars 2018" xfId="48353" xr:uid="{00000000-0005-0000-0000-0000967B0000}"/>
    <cellStyle name="H_1998_col_head 3 2_Balanse bankkonsern_Mars 2018_1" xfId="48354" xr:uid="{00000000-0005-0000-0000-0000977B0000}"/>
    <cellStyle name="H_1998_col_head 3 2_Balanse bankkonsern_Note Bank" xfId="48355" xr:uid="{00000000-0005-0000-0000-0000987B0000}"/>
    <cellStyle name="H_1998_col_head 3 2_Balanse bankkonsern_Note Bankkonsern" xfId="48356" xr:uid="{00000000-0005-0000-0000-0000997B0000}"/>
    <cellStyle name="H_1998_col_head 3 2_Balanse bankkonsern_September 2017" xfId="48357" xr:uid="{00000000-0005-0000-0000-00009A7B0000}"/>
    <cellStyle name="H_1998_col_head 3 2_BANKVOL" xfId="48358" xr:uid="{00000000-0005-0000-0000-00009B7B0000}"/>
    <cellStyle name="H_1998_col_head 3 2_BANKVOL_AVA DVA EL" xfId="48359" xr:uid="{00000000-0005-0000-0000-00009C7B0000}"/>
    <cellStyle name="H_1998_col_head 3 2_BANKVOL_Avstemming Bank" xfId="48360" xr:uid="{00000000-0005-0000-0000-00009D7B0000}"/>
    <cellStyle name="H_1998_col_head 3 2_BANKVOL_Avstemming Konsern CRD IV" xfId="48361" xr:uid="{00000000-0005-0000-0000-00009E7B0000}"/>
    <cellStyle name="H_1998_col_head 3 2_BANKVOL_Mars 2018" xfId="48362" xr:uid="{00000000-0005-0000-0000-00009F7B0000}"/>
    <cellStyle name="H_1998_col_head 3 2_BANKVOL_Mars 2018_1" xfId="48363" xr:uid="{00000000-0005-0000-0000-0000A07B0000}"/>
    <cellStyle name="H_1998_col_head 3 2_Desember 2017" xfId="48364" xr:uid="{00000000-0005-0000-0000-0000A17B0000}"/>
    <cellStyle name="H_1998_col_head 3 2_Desember 2017_1" xfId="48365" xr:uid="{00000000-0005-0000-0000-0000A27B0000}"/>
    <cellStyle name="H_1998_col_head 3 2_Elimineringer i SAP" xfId="48366" xr:uid="{00000000-0005-0000-0000-0000A37B0000}"/>
    <cellStyle name="H_1998_col_head 3 2_Juni 2017" xfId="23448" xr:uid="{00000000-0005-0000-0000-0000A47B0000}"/>
    <cellStyle name="H_1998_col_head 3 2_Juni 2017_Avkortning" xfId="48367" xr:uid="{00000000-0005-0000-0000-0000A57B0000}"/>
    <cellStyle name="H_1998_col_head 3 2_Juni 2017_Desember 2017" xfId="48368" xr:uid="{00000000-0005-0000-0000-0000A67B0000}"/>
    <cellStyle name="H_1998_col_head 3 2_Korr reklassifisering" xfId="48369" xr:uid="{00000000-0005-0000-0000-0000A77B0000}"/>
    <cellStyle name="H_1998_col_head 3 2_Manuell input" xfId="48370" xr:uid="{00000000-0005-0000-0000-0000A97B0000}"/>
    <cellStyle name="H_1998_col_head 3 2_Manuell input_Månedsanalyse" xfId="48371" xr:uid="{00000000-0005-0000-0000-0000AA7B0000}"/>
    <cellStyle name="H_1998_col_head 3 2_Mars 2018" xfId="48372" xr:uid="{00000000-0005-0000-0000-0000AB7B0000}"/>
    <cellStyle name="H_1998_col_head 3 2_Mars 2018_1" xfId="48373" xr:uid="{00000000-0005-0000-0000-0000AC7B0000}"/>
    <cellStyle name="H_1998_col_head 3 2_Månedsanalyse" xfId="48374" xr:uid="{00000000-0005-0000-0000-0000A87B0000}"/>
    <cellStyle name="H_1998_col_head 3 2_Note Bank" xfId="48375" xr:uid="{00000000-0005-0000-0000-0000AD7B0000}"/>
    <cellStyle name="H_1998_col_head 3 2_Note Bankkonsern" xfId="48376" xr:uid="{00000000-0005-0000-0000-0000AE7B0000}"/>
    <cellStyle name="H_1998_col_head 3 2_Results &amp; key fig." xfId="48377" xr:uid="{00000000-0005-0000-0000-0000AF7B0000}"/>
    <cellStyle name="H_1998_col_head 3 2_September 2017" xfId="48378" xr:uid="{00000000-0005-0000-0000-0000B07B0000}"/>
    <cellStyle name="H_1998_col_head 3 2_September 2017_1" xfId="48379" xr:uid="{00000000-0005-0000-0000-0000B17B0000}"/>
    <cellStyle name="H_1998_col_head 3 3" xfId="23449" xr:uid="{00000000-0005-0000-0000-0000B27B0000}"/>
    <cellStyle name="H_1998_col_head 3 3_AVA DVA EL" xfId="48380" xr:uid="{00000000-0005-0000-0000-0000B37B0000}"/>
    <cellStyle name="H_1998_col_head 3 3_Avstemming Bank" xfId="48381" xr:uid="{00000000-0005-0000-0000-0000B47B0000}"/>
    <cellStyle name="H_1998_col_head 3 3_Avstemming Konsern CRD IV" xfId="48382" xr:uid="{00000000-0005-0000-0000-0000B57B0000}"/>
    <cellStyle name="H_1998_col_head 3 3_BANKVOL" xfId="48383" xr:uid="{00000000-0005-0000-0000-0000B67B0000}"/>
    <cellStyle name="H_1998_col_head 3 3_BANKVOL_AVA DVA EL" xfId="48384" xr:uid="{00000000-0005-0000-0000-0000B77B0000}"/>
    <cellStyle name="H_1998_col_head 3 3_BANKVOL_Avstemming Bank" xfId="48385" xr:uid="{00000000-0005-0000-0000-0000B87B0000}"/>
    <cellStyle name="H_1998_col_head 3 3_BANKVOL_Avstemming Konsern CRD IV" xfId="48386" xr:uid="{00000000-0005-0000-0000-0000B97B0000}"/>
    <cellStyle name="H_1998_col_head 3 3_BANKVOL_Mars 2018" xfId="48387" xr:uid="{00000000-0005-0000-0000-0000BA7B0000}"/>
    <cellStyle name="H_1998_col_head 3 3_BANKVOL_Mars 2018_1" xfId="48388" xr:uid="{00000000-0005-0000-0000-0000BB7B0000}"/>
    <cellStyle name="H_1998_col_head 3 3_Desember 2017" xfId="48389" xr:uid="{00000000-0005-0000-0000-0000BC7B0000}"/>
    <cellStyle name="H_1998_col_head 3 3_Elimineringer i SAP" xfId="48390" xr:uid="{00000000-0005-0000-0000-0000BD7B0000}"/>
    <cellStyle name="H_1998_col_head 3 3_Juni 2017" xfId="23450" xr:uid="{00000000-0005-0000-0000-0000BE7B0000}"/>
    <cellStyle name="H_1998_col_head 3 3_Juni 2017_Avkortning" xfId="48391" xr:uid="{00000000-0005-0000-0000-0000BF7B0000}"/>
    <cellStyle name="H_1998_col_head 3 3_Juni 2017_Desember 2017" xfId="48392" xr:uid="{00000000-0005-0000-0000-0000C07B0000}"/>
    <cellStyle name="H_1998_col_head 3 3_Korr reklassifisering" xfId="48393" xr:uid="{00000000-0005-0000-0000-0000C17B0000}"/>
    <cellStyle name="H_1998_col_head 3 3_Mars 2018" xfId="48394" xr:uid="{00000000-0005-0000-0000-0000C27B0000}"/>
    <cellStyle name="H_1998_col_head 3 3_Mars 2018_1" xfId="48395" xr:uid="{00000000-0005-0000-0000-0000C37B0000}"/>
    <cellStyle name="H_1998_col_head 3 3_Note Bank" xfId="48396" xr:uid="{00000000-0005-0000-0000-0000C47B0000}"/>
    <cellStyle name="H_1998_col_head 3 3_Note Bankkonsern" xfId="48397" xr:uid="{00000000-0005-0000-0000-0000C57B0000}"/>
    <cellStyle name="H_1998_col_head 3 3_September 2017" xfId="48398" xr:uid="{00000000-0005-0000-0000-0000C67B0000}"/>
    <cellStyle name="H_1998_col_head 3 4" xfId="23451" xr:uid="{00000000-0005-0000-0000-0000C77B0000}"/>
    <cellStyle name="H_1998_col_head 3 4_AVA DVA EL" xfId="48399" xr:uid="{00000000-0005-0000-0000-0000C87B0000}"/>
    <cellStyle name="H_1998_col_head 3 4_Avkortning" xfId="48400" xr:uid="{00000000-0005-0000-0000-0000C97B0000}"/>
    <cellStyle name="H_1998_col_head 3 4_Avstemming Bank" xfId="48401" xr:uid="{00000000-0005-0000-0000-0000CA7B0000}"/>
    <cellStyle name="H_1998_col_head 3 4_Avstemming Konsern CRD IV" xfId="48402" xr:uid="{00000000-0005-0000-0000-0000CB7B0000}"/>
    <cellStyle name="H_1998_col_head 3 4_BANKVOL" xfId="48403" xr:uid="{00000000-0005-0000-0000-0000CC7B0000}"/>
    <cellStyle name="H_1998_col_head 3 4_BANKVOL_AVA DVA EL" xfId="48404" xr:uid="{00000000-0005-0000-0000-0000CD7B0000}"/>
    <cellStyle name="H_1998_col_head 3 4_BANKVOL_Avstemming Bank" xfId="48405" xr:uid="{00000000-0005-0000-0000-0000CE7B0000}"/>
    <cellStyle name="H_1998_col_head 3 4_BANKVOL_Avstemming Konsern CRD IV" xfId="48406" xr:uid="{00000000-0005-0000-0000-0000CF7B0000}"/>
    <cellStyle name="H_1998_col_head 3 4_BANKVOL_Mars 2018" xfId="48407" xr:uid="{00000000-0005-0000-0000-0000D07B0000}"/>
    <cellStyle name="H_1998_col_head 3 4_BANKVOL_Mars 2018_1" xfId="48408" xr:uid="{00000000-0005-0000-0000-0000D17B0000}"/>
    <cellStyle name="H_1998_col_head 3 4_Desember 2017" xfId="48409" xr:uid="{00000000-0005-0000-0000-0000D27B0000}"/>
    <cellStyle name="H_1998_col_head 3 4_Desember 2017_1" xfId="48410" xr:uid="{00000000-0005-0000-0000-0000D37B0000}"/>
    <cellStyle name="H_1998_col_head 3 4_Kap.dekn." xfId="23452" xr:uid="{00000000-0005-0000-0000-0000D47B0000}"/>
    <cellStyle name="H_1998_col_head 3 4_Mars 2018" xfId="48411" xr:uid="{00000000-0005-0000-0000-0000D57B0000}"/>
    <cellStyle name="H_1998_col_head 3 4_Mars 2018_1" xfId="48412" xr:uid="{00000000-0005-0000-0000-0000D67B0000}"/>
    <cellStyle name="H_1998_col_head 3 4_Note Bank" xfId="48413" xr:uid="{00000000-0005-0000-0000-0000D77B0000}"/>
    <cellStyle name="H_1998_col_head 3 4_Note Bankkonsern" xfId="48414" xr:uid="{00000000-0005-0000-0000-0000D87B0000}"/>
    <cellStyle name="H_1998_col_head 3 4_September 2017" xfId="48415" xr:uid="{00000000-0005-0000-0000-0000D97B0000}"/>
    <cellStyle name="H_1998_col_head 3_AVA DVA EL" xfId="23453" xr:uid="{00000000-0005-0000-0000-0000DA7B0000}"/>
    <cellStyle name="H_1998_col_head 3_AVA DVA EL_1" xfId="48416" xr:uid="{00000000-0005-0000-0000-0000DB7B0000}"/>
    <cellStyle name="H_1998_col_head 3_Avkortning" xfId="48417" xr:uid="{00000000-0005-0000-0000-0000DC7B0000}"/>
    <cellStyle name="H_1998_col_head 3_Avstemming Bank" xfId="48418" xr:uid="{00000000-0005-0000-0000-0000DD7B0000}"/>
    <cellStyle name="H_1998_col_head 3_Avstemming Konsern CRD IV" xfId="48419" xr:uid="{00000000-0005-0000-0000-0000DE7B0000}"/>
    <cellStyle name="H_1998_col_head 3_Balanse bankkonsern" xfId="23454" xr:uid="{00000000-0005-0000-0000-0000DF7B0000}"/>
    <cellStyle name="H_1998_col_head 3_Balanse bankkonsern_AVA DVA EL" xfId="48420" xr:uid="{00000000-0005-0000-0000-0000E07B0000}"/>
    <cellStyle name="H_1998_col_head 3_Balanse bankkonsern_Avkortning" xfId="48421" xr:uid="{00000000-0005-0000-0000-0000E17B0000}"/>
    <cellStyle name="H_1998_col_head 3_Balanse bankkonsern_Avstemming Bank" xfId="48422" xr:uid="{00000000-0005-0000-0000-0000E27B0000}"/>
    <cellStyle name="H_1998_col_head 3_Balanse bankkonsern_Avstemming Konsern CRD IV" xfId="48423" xr:uid="{00000000-0005-0000-0000-0000E37B0000}"/>
    <cellStyle name="H_1998_col_head 3_Balanse bankkonsern_BANKVOL" xfId="48424" xr:uid="{00000000-0005-0000-0000-0000E47B0000}"/>
    <cellStyle name="H_1998_col_head 3_Balanse bankkonsern_BANKVOL_AVA DVA EL" xfId="48425" xr:uid="{00000000-0005-0000-0000-0000E57B0000}"/>
    <cellStyle name="H_1998_col_head 3_Balanse bankkonsern_BANKVOL_Avstemming Bank" xfId="48426" xr:uid="{00000000-0005-0000-0000-0000E67B0000}"/>
    <cellStyle name="H_1998_col_head 3_Balanse bankkonsern_BANKVOL_Avstemming Konsern CRD IV" xfId="48427" xr:uid="{00000000-0005-0000-0000-0000E77B0000}"/>
    <cellStyle name="H_1998_col_head 3_Balanse bankkonsern_BANKVOL_Mars 2018" xfId="48428" xr:uid="{00000000-0005-0000-0000-0000E87B0000}"/>
    <cellStyle name="H_1998_col_head 3_Balanse bankkonsern_BANKVOL_Mars 2018_1" xfId="48429" xr:uid="{00000000-0005-0000-0000-0000E97B0000}"/>
    <cellStyle name="H_1998_col_head 3_Balanse bankkonsern_Desember 2017" xfId="48430" xr:uid="{00000000-0005-0000-0000-0000EA7B0000}"/>
    <cellStyle name="H_1998_col_head 3_Balanse bankkonsern_Desember 2017_1" xfId="48431" xr:uid="{00000000-0005-0000-0000-0000EB7B0000}"/>
    <cellStyle name="H_1998_col_head 3_Balanse bankkonsern_Mars 2018" xfId="48432" xr:uid="{00000000-0005-0000-0000-0000EC7B0000}"/>
    <cellStyle name="H_1998_col_head 3_Balanse bankkonsern_Mars 2018_1" xfId="48433" xr:uid="{00000000-0005-0000-0000-0000ED7B0000}"/>
    <cellStyle name="H_1998_col_head 3_Balanse bankkonsern_Note Bank" xfId="48434" xr:uid="{00000000-0005-0000-0000-0000EE7B0000}"/>
    <cellStyle name="H_1998_col_head 3_Balanse bankkonsern_Note Bankkonsern" xfId="48435" xr:uid="{00000000-0005-0000-0000-0000EF7B0000}"/>
    <cellStyle name="H_1998_col_head 3_Balanse bankkonsern_September 2017" xfId="48436" xr:uid="{00000000-0005-0000-0000-0000F07B0000}"/>
    <cellStyle name="H_1998_col_head 3_BANKVOL" xfId="48437" xr:uid="{00000000-0005-0000-0000-0000F17B0000}"/>
    <cellStyle name="H_1998_col_head 3_BANKVOL_AVA DVA EL" xfId="48438" xr:uid="{00000000-0005-0000-0000-0000F27B0000}"/>
    <cellStyle name="H_1998_col_head 3_BANKVOL_Avstemming Bank" xfId="48439" xr:uid="{00000000-0005-0000-0000-0000F37B0000}"/>
    <cellStyle name="H_1998_col_head 3_BANKVOL_Avstemming Konsern CRD IV" xfId="48440" xr:uid="{00000000-0005-0000-0000-0000F47B0000}"/>
    <cellStyle name="H_1998_col_head 3_BANKVOL_Mars 2018" xfId="48441" xr:uid="{00000000-0005-0000-0000-0000F57B0000}"/>
    <cellStyle name="H_1998_col_head 3_BANKVOL_Mars 2018_1" xfId="48442" xr:uid="{00000000-0005-0000-0000-0000F67B0000}"/>
    <cellStyle name="H_1998_col_head 3_Desember 2017" xfId="48443" xr:uid="{00000000-0005-0000-0000-0000F77B0000}"/>
    <cellStyle name="H_1998_col_head 3_Desember 2017_1" xfId="48444" xr:uid="{00000000-0005-0000-0000-0000F87B0000}"/>
    <cellStyle name="H_1998_col_head 3_Elimineringer i SAP" xfId="48445" xr:uid="{00000000-0005-0000-0000-0000F97B0000}"/>
    <cellStyle name="H_1998_col_head 3_Expenses (1)" xfId="48446" xr:uid="{00000000-0005-0000-0000-0000FA7B0000}"/>
    <cellStyle name="H_1998_col_head 3_Juni 2017" xfId="23455" xr:uid="{00000000-0005-0000-0000-0000FB7B0000}"/>
    <cellStyle name="H_1998_col_head 3_Juni 2017_Avkortning" xfId="48447" xr:uid="{00000000-0005-0000-0000-0000FC7B0000}"/>
    <cellStyle name="H_1998_col_head 3_Juni 2017_Desember 2017" xfId="48448" xr:uid="{00000000-0005-0000-0000-0000FD7B0000}"/>
    <cellStyle name="H_1998_col_head 3_Korr reklassifisering" xfId="48449" xr:uid="{00000000-0005-0000-0000-0000FE7B0000}"/>
    <cellStyle name="H_1998_col_head 3_Manuell input" xfId="48450" xr:uid="{00000000-0005-0000-0000-0000007C0000}"/>
    <cellStyle name="H_1998_col_head 3_Manuell input_Månedsanalyse" xfId="48451" xr:uid="{00000000-0005-0000-0000-0000017C0000}"/>
    <cellStyle name="H_1998_col_head 3_Mars 2018" xfId="48452" xr:uid="{00000000-0005-0000-0000-0000027C0000}"/>
    <cellStyle name="H_1998_col_head 3_Mars 2018_1" xfId="48453" xr:uid="{00000000-0005-0000-0000-0000037C0000}"/>
    <cellStyle name="H_1998_col_head 3_Månedsanalyse" xfId="48454" xr:uid="{00000000-0005-0000-0000-0000FF7B0000}"/>
    <cellStyle name="H_1998_col_head 3_Note Bank" xfId="48455" xr:uid="{00000000-0005-0000-0000-0000047C0000}"/>
    <cellStyle name="H_1998_col_head 3_Note Bankkonsern" xfId="48456" xr:uid="{00000000-0005-0000-0000-0000057C0000}"/>
    <cellStyle name="H_1998_col_head 3_Results &amp; key fig." xfId="48457" xr:uid="{00000000-0005-0000-0000-0000067C0000}"/>
    <cellStyle name="H_1998_col_head 3_September 2017" xfId="48458" xr:uid="{00000000-0005-0000-0000-0000077C0000}"/>
    <cellStyle name="H_1998_col_head 3_September 2017_1" xfId="48459" xr:uid="{00000000-0005-0000-0000-0000087C0000}"/>
    <cellStyle name="H_1998_col_head 4" xfId="23456" xr:uid="{00000000-0005-0000-0000-0000097C0000}"/>
    <cellStyle name="H_1998_col_head 4_AVA DVA EL" xfId="48460" xr:uid="{00000000-0005-0000-0000-00000A7C0000}"/>
    <cellStyle name="H_1998_col_head 4_Avstemming Bank" xfId="48461" xr:uid="{00000000-0005-0000-0000-00000B7C0000}"/>
    <cellStyle name="H_1998_col_head 4_Avstemming Konsern CRD IV" xfId="48462" xr:uid="{00000000-0005-0000-0000-00000C7C0000}"/>
    <cellStyle name="H_1998_col_head 4_BANKVOL" xfId="48463" xr:uid="{00000000-0005-0000-0000-00000D7C0000}"/>
    <cellStyle name="H_1998_col_head 4_BANKVOL_AVA DVA EL" xfId="48464" xr:uid="{00000000-0005-0000-0000-00000E7C0000}"/>
    <cellStyle name="H_1998_col_head 4_BANKVOL_Avstemming Bank" xfId="48465" xr:uid="{00000000-0005-0000-0000-00000F7C0000}"/>
    <cellStyle name="H_1998_col_head 4_BANKVOL_Avstemming Konsern CRD IV" xfId="48466" xr:uid="{00000000-0005-0000-0000-0000107C0000}"/>
    <cellStyle name="H_1998_col_head 4_BANKVOL_Mars 2018" xfId="48467" xr:uid="{00000000-0005-0000-0000-0000117C0000}"/>
    <cellStyle name="H_1998_col_head 4_BANKVOL_Mars 2018_1" xfId="48468" xr:uid="{00000000-0005-0000-0000-0000127C0000}"/>
    <cellStyle name="H_1998_col_head 4_Desember 2017" xfId="48469" xr:uid="{00000000-0005-0000-0000-0000137C0000}"/>
    <cellStyle name="H_1998_col_head 4_Elimineringer i SAP" xfId="48470" xr:uid="{00000000-0005-0000-0000-0000147C0000}"/>
    <cellStyle name="H_1998_col_head 4_Juni 2017" xfId="23457" xr:uid="{00000000-0005-0000-0000-0000157C0000}"/>
    <cellStyle name="H_1998_col_head 4_Juni 2017_Avkortning" xfId="48471" xr:uid="{00000000-0005-0000-0000-0000167C0000}"/>
    <cellStyle name="H_1998_col_head 4_Juni 2017_Desember 2017" xfId="48472" xr:uid="{00000000-0005-0000-0000-0000177C0000}"/>
    <cellStyle name="H_1998_col_head 4_Korr reklassifisering" xfId="48473" xr:uid="{00000000-0005-0000-0000-0000187C0000}"/>
    <cellStyle name="H_1998_col_head 4_Mars 2018" xfId="48474" xr:uid="{00000000-0005-0000-0000-0000197C0000}"/>
    <cellStyle name="H_1998_col_head 4_Mars 2018_1" xfId="48475" xr:uid="{00000000-0005-0000-0000-00001A7C0000}"/>
    <cellStyle name="H_1998_col_head 4_Note Bank" xfId="48476" xr:uid="{00000000-0005-0000-0000-00001B7C0000}"/>
    <cellStyle name="H_1998_col_head 4_Note Bankkonsern" xfId="48477" xr:uid="{00000000-0005-0000-0000-00001C7C0000}"/>
    <cellStyle name="H_1998_col_head 4_September 2017" xfId="48478" xr:uid="{00000000-0005-0000-0000-00001D7C0000}"/>
    <cellStyle name="H_1998_col_head_1" xfId="48479" xr:uid="{00000000-0005-0000-0000-00001E7C0000}"/>
    <cellStyle name="H_1998_col_head_1 2" xfId="48480" xr:uid="{00000000-0005-0000-0000-00001F7C0000}"/>
    <cellStyle name="H_1998_col_head_1_Manuell input" xfId="48481" xr:uid="{00000000-0005-0000-0000-0000217C0000}"/>
    <cellStyle name="H_1998_col_head_1_Manuell input_Månedsanalyse" xfId="48482" xr:uid="{00000000-0005-0000-0000-0000227C0000}"/>
    <cellStyle name="H_1998_col_head_1_Månedsanalyse" xfId="48483" xr:uid="{00000000-0005-0000-0000-0000207C0000}"/>
    <cellStyle name="H_1998_col_head_8" xfId="48484" xr:uid="{00000000-0005-0000-0000-0000237C0000}"/>
    <cellStyle name="H_1998_col_head_8 2" xfId="48485" xr:uid="{00000000-0005-0000-0000-0000247C0000}"/>
    <cellStyle name="H_1998_col_head_8_Manuell input" xfId="48486" xr:uid="{00000000-0005-0000-0000-0000267C0000}"/>
    <cellStyle name="H_1998_col_head_8_Manuell input_Månedsanalyse" xfId="48487" xr:uid="{00000000-0005-0000-0000-0000277C0000}"/>
    <cellStyle name="H_1998_col_head_8_Månedsanalyse" xfId="48488" xr:uid="{00000000-0005-0000-0000-0000257C0000}"/>
    <cellStyle name="H_1998_col_head_AVA DVA EL" xfId="23458" xr:uid="{00000000-0005-0000-0000-0000287C0000}"/>
    <cellStyle name="H_1998_col_head_AVA DVA EL_1" xfId="48489" xr:uid="{00000000-0005-0000-0000-0000297C0000}"/>
    <cellStyle name="H_1998_col_head_Avkortning" xfId="48490" xr:uid="{00000000-0005-0000-0000-00002A7C0000}"/>
    <cellStyle name="H_1998_col_head_Avstemming Bank" xfId="48491" xr:uid="{00000000-0005-0000-0000-00002B7C0000}"/>
    <cellStyle name="H_1998_col_head_Avstemming Bankkonsern" xfId="48492" xr:uid="{00000000-0005-0000-0000-00002C7C0000}"/>
    <cellStyle name="H_1998_col_head_Avstemming Konsern CRD IV" xfId="48493" xr:uid="{00000000-0005-0000-0000-00002D7C0000}"/>
    <cellStyle name="H_1998_col_head_Balanse bankkonsern" xfId="23459" xr:uid="{00000000-0005-0000-0000-00002E7C0000}"/>
    <cellStyle name="H_1998_col_head_Balanse bankkonsern_AVA DVA EL" xfId="48494" xr:uid="{00000000-0005-0000-0000-00002F7C0000}"/>
    <cellStyle name="H_1998_col_head_Balanse bankkonsern_Avkortning" xfId="48495" xr:uid="{00000000-0005-0000-0000-0000307C0000}"/>
    <cellStyle name="H_1998_col_head_Balanse bankkonsern_Avstemming Bank" xfId="48496" xr:uid="{00000000-0005-0000-0000-0000317C0000}"/>
    <cellStyle name="H_1998_col_head_Balanse bankkonsern_Avstemming Konsern CRD IV" xfId="48497" xr:uid="{00000000-0005-0000-0000-0000327C0000}"/>
    <cellStyle name="H_1998_col_head_Balanse bankkonsern_BANKVOL" xfId="48498" xr:uid="{00000000-0005-0000-0000-0000337C0000}"/>
    <cellStyle name="H_1998_col_head_Balanse bankkonsern_BANKVOL_AVA DVA EL" xfId="48499" xr:uid="{00000000-0005-0000-0000-0000347C0000}"/>
    <cellStyle name="H_1998_col_head_Balanse bankkonsern_BANKVOL_Avstemming Bank" xfId="48500" xr:uid="{00000000-0005-0000-0000-0000357C0000}"/>
    <cellStyle name="H_1998_col_head_Balanse bankkonsern_BANKVOL_Avstemming Konsern CRD IV" xfId="48501" xr:uid="{00000000-0005-0000-0000-0000367C0000}"/>
    <cellStyle name="H_1998_col_head_Balanse bankkonsern_BANKVOL_Mars 2018" xfId="48502" xr:uid="{00000000-0005-0000-0000-0000377C0000}"/>
    <cellStyle name="H_1998_col_head_Balanse bankkonsern_BANKVOL_Mars 2018_1" xfId="48503" xr:uid="{00000000-0005-0000-0000-0000387C0000}"/>
    <cellStyle name="H_1998_col_head_Balanse bankkonsern_Desember 2017" xfId="48504" xr:uid="{00000000-0005-0000-0000-0000397C0000}"/>
    <cellStyle name="H_1998_col_head_Balanse bankkonsern_Desember 2017_1" xfId="48505" xr:uid="{00000000-0005-0000-0000-00003A7C0000}"/>
    <cellStyle name="H_1998_col_head_Balanse bankkonsern_Mars 2018" xfId="48506" xr:uid="{00000000-0005-0000-0000-00003B7C0000}"/>
    <cellStyle name="H_1998_col_head_Balanse bankkonsern_Mars 2018_1" xfId="48507" xr:uid="{00000000-0005-0000-0000-00003C7C0000}"/>
    <cellStyle name="H_1998_col_head_Balanse bankkonsern_Note Bank" xfId="48508" xr:uid="{00000000-0005-0000-0000-00003D7C0000}"/>
    <cellStyle name="H_1998_col_head_Balanse bankkonsern_Note Bankkonsern" xfId="48509" xr:uid="{00000000-0005-0000-0000-00003E7C0000}"/>
    <cellStyle name="H_1998_col_head_Balanse bankkonsern_September 2017" xfId="48510" xr:uid="{00000000-0005-0000-0000-00003F7C0000}"/>
    <cellStyle name="H_1998_col_head_BANKVOL" xfId="23460" xr:uid="{00000000-0005-0000-0000-0000407C0000}"/>
    <cellStyle name="H_1998_col_head_BANKVOL_1" xfId="48511" xr:uid="{00000000-0005-0000-0000-0000417C0000}"/>
    <cellStyle name="H_1998_col_head_BANKVOL_1_AVA DVA EL" xfId="48512" xr:uid="{00000000-0005-0000-0000-0000427C0000}"/>
    <cellStyle name="H_1998_col_head_BANKVOL_1_Avstemming Bank" xfId="48513" xr:uid="{00000000-0005-0000-0000-0000437C0000}"/>
    <cellStyle name="H_1998_col_head_BANKVOL_1_Avstemming Konsern CRD IV" xfId="48514" xr:uid="{00000000-0005-0000-0000-0000447C0000}"/>
    <cellStyle name="H_1998_col_head_BANKVOL_1_Mars 2018" xfId="48515" xr:uid="{00000000-0005-0000-0000-0000457C0000}"/>
    <cellStyle name="H_1998_col_head_BANKVOL_1_Mars 2018_1" xfId="48516" xr:uid="{00000000-0005-0000-0000-0000467C0000}"/>
    <cellStyle name="H_1998_col_head_BANKVOL_AVA DVA EL" xfId="48517" xr:uid="{00000000-0005-0000-0000-0000477C0000}"/>
    <cellStyle name="H_1998_col_head_BANKVOL_Avkortning" xfId="48518" xr:uid="{00000000-0005-0000-0000-0000487C0000}"/>
    <cellStyle name="H_1998_col_head_BANKVOL_Avstemming Bank" xfId="48519" xr:uid="{00000000-0005-0000-0000-0000497C0000}"/>
    <cellStyle name="H_1998_col_head_BANKVOL_Avstemming Konsern CRD IV" xfId="48520" xr:uid="{00000000-0005-0000-0000-00004A7C0000}"/>
    <cellStyle name="H_1998_col_head_BANKVOL_BANKVOL" xfId="48521" xr:uid="{00000000-0005-0000-0000-00004B7C0000}"/>
    <cellStyle name="H_1998_col_head_BANKVOL_BANKVOL_AVA DVA EL" xfId="48522" xr:uid="{00000000-0005-0000-0000-00004C7C0000}"/>
    <cellStyle name="H_1998_col_head_BANKVOL_BANKVOL_Avstemming Bank" xfId="48523" xr:uid="{00000000-0005-0000-0000-00004D7C0000}"/>
    <cellStyle name="H_1998_col_head_BANKVOL_BANKVOL_Avstemming Konsern CRD IV" xfId="48524" xr:uid="{00000000-0005-0000-0000-00004E7C0000}"/>
    <cellStyle name="H_1998_col_head_BANKVOL_BANKVOL_Mars 2018" xfId="48525" xr:uid="{00000000-0005-0000-0000-00004F7C0000}"/>
    <cellStyle name="H_1998_col_head_BANKVOL_BANKVOL_Mars 2018_1" xfId="48526" xr:uid="{00000000-0005-0000-0000-0000507C0000}"/>
    <cellStyle name="H_1998_col_head_BANKVOL_Desember 2017" xfId="48527" xr:uid="{00000000-0005-0000-0000-0000517C0000}"/>
    <cellStyle name="H_1998_col_head_BANKVOL_Desember 2017_1" xfId="48528" xr:uid="{00000000-0005-0000-0000-0000527C0000}"/>
    <cellStyle name="H_1998_col_head_BANKVOL_Mars 2018" xfId="48529" xr:uid="{00000000-0005-0000-0000-0000537C0000}"/>
    <cellStyle name="H_1998_col_head_BANKVOL_Mars 2018_1" xfId="48530" xr:uid="{00000000-0005-0000-0000-0000547C0000}"/>
    <cellStyle name="H_1998_col_head_BANKVOL_Note Bank" xfId="48531" xr:uid="{00000000-0005-0000-0000-0000557C0000}"/>
    <cellStyle name="H_1998_col_head_BANKVOL_Note Bankkonsern" xfId="48532" xr:uid="{00000000-0005-0000-0000-0000567C0000}"/>
    <cellStyle name="H_1998_col_head_BANKVOL_September 2017" xfId="48533" xr:uid="{00000000-0005-0000-0000-0000577C0000}"/>
    <cellStyle name="H_1998_col_head_BM FRIPOLISER PLIS" xfId="48534" xr:uid="{00000000-0005-0000-0000-0000587C0000}"/>
    <cellStyle name="H_1998_col_head_BM FRIPOLISER PLIS 2" xfId="48535" xr:uid="{00000000-0005-0000-0000-0000597C0000}"/>
    <cellStyle name="H_1998_col_head_BM FRIPOLISER PLIS_Manuell input" xfId="48536" xr:uid="{00000000-0005-0000-0000-00005B7C0000}"/>
    <cellStyle name="H_1998_col_head_BM FRIPOLISER PLIS_Manuell input_Månedsanalyse" xfId="48537" xr:uid="{00000000-0005-0000-0000-00005C7C0000}"/>
    <cellStyle name="H_1998_col_head_BM FRIPOLISER PLIS_Månedsanalyse" xfId="48538" xr:uid="{00000000-0005-0000-0000-00005A7C0000}"/>
    <cellStyle name="H_1998_col_head_BM RP VIPS UTEN OPPSPARING" xfId="48539" xr:uid="{00000000-0005-0000-0000-00005D7C0000}"/>
    <cellStyle name="H_1998_col_head_BM RP VIPS UTEN OPPSPARING 2" xfId="48540" xr:uid="{00000000-0005-0000-0000-00005E7C0000}"/>
    <cellStyle name="H_1998_col_head_BM RP VIPS UTEN OPPSPARING_Manuell input" xfId="48541" xr:uid="{00000000-0005-0000-0000-0000607C0000}"/>
    <cellStyle name="H_1998_col_head_BM RP VIPS UTEN OPPSPARING_Manuell input_Månedsanalyse" xfId="48542" xr:uid="{00000000-0005-0000-0000-0000617C0000}"/>
    <cellStyle name="H_1998_col_head_BM RP VIPS UTEN OPPSPARING_Månedsanalyse" xfId="48543" xr:uid="{00000000-0005-0000-0000-00005F7C0000}"/>
    <cellStyle name="H_1998_col_head_BM YP+RP GIWS MED OPPSPARING" xfId="48544" xr:uid="{00000000-0005-0000-0000-0000627C0000}"/>
    <cellStyle name="H_1998_col_head_BM YP+RP GIWS MED OPPSPARING 2" xfId="48545" xr:uid="{00000000-0005-0000-0000-0000637C0000}"/>
    <cellStyle name="H_1998_col_head_BM YP+RP GIWS MED OPPSPARING_Manuell input" xfId="48546" xr:uid="{00000000-0005-0000-0000-0000657C0000}"/>
    <cellStyle name="H_1998_col_head_BM YP+RP GIWS MED OPPSPARING_Manuell input_Månedsanalyse" xfId="48547" xr:uid="{00000000-0005-0000-0000-0000667C0000}"/>
    <cellStyle name="H_1998_col_head_BM YP+RP GIWS MED OPPSPARING_Månedsanalyse" xfId="48548"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49" xr:uid="{00000000-0005-0000-0000-00006A7C0000}"/>
    <cellStyle name="H_1998_col_head_Derivater B1_Avkortning" xfId="48550" xr:uid="{00000000-0005-0000-0000-00006B7C0000}"/>
    <cellStyle name="H_1998_col_head_Derivater B1_Avstemming Bank" xfId="48551" xr:uid="{00000000-0005-0000-0000-00006C7C0000}"/>
    <cellStyle name="H_1998_col_head_Derivater B1_Avstemming Konsern CRD IV" xfId="48552" xr:uid="{00000000-0005-0000-0000-00006D7C0000}"/>
    <cellStyle name="H_1998_col_head_Derivater B1_BANKVOL" xfId="48553" xr:uid="{00000000-0005-0000-0000-00006E7C0000}"/>
    <cellStyle name="H_1998_col_head_Derivater B1_BANKVOL_AVA DVA EL" xfId="48554" xr:uid="{00000000-0005-0000-0000-00006F7C0000}"/>
    <cellStyle name="H_1998_col_head_Derivater B1_BANKVOL_Avstemming Bank" xfId="48555" xr:uid="{00000000-0005-0000-0000-0000707C0000}"/>
    <cellStyle name="H_1998_col_head_Derivater B1_BANKVOL_Avstemming Konsern CRD IV" xfId="48556" xr:uid="{00000000-0005-0000-0000-0000717C0000}"/>
    <cellStyle name="H_1998_col_head_Derivater B1_BANKVOL_Mars 2018" xfId="48557" xr:uid="{00000000-0005-0000-0000-0000727C0000}"/>
    <cellStyle name="H_1998_col_head_Derivater B1_BANKVOL_Mars 2018_1" xfId="48558" xr:uid="{00000000-0005-0000-0000-0000737C0000}"/>
    <cellStyle name="H_1998_col_head_Derivater B1_Desember 2017" xfId="48559" xr:uid="{00000000-0005-0000-0000-0000747C0000}"/>
    <cellStyle name="H_1998_col_head_Derivater B1_Desember 2017_1" xfId="48560" xr:uid="{00000000-0005-0000-0000-0000757C0000}"/>
    <cellStyle name="H_1998_col_head_Derivater B1_Mars 2018" xfId="48561" xr:uid="{00000000-0005-0000-0000-0000767C0000}"/>
    <cellStyle name="H_1998_col_head_Derivater B1_Mars 2018_1" xfId="48562" xr:uid="{00000000-0005-0000-0000-0000777C0000}"/>
    <cellStyle name="H_1998_col_head_Derivater B1_Note Bank" xfId="48563" xr:uid="{00000000-0005-0000-0000-0000787C0000}"/>
    <cellStyle name="H_1998_col_head_Derivater B1_Note Bankkonsern" xfId="48564" xr:uid="{00000000-0005-0000-0000-0000797C0000}"/>
    <cellStyle name="H_1998_col_head_Derivater B1_September 2017" xfId="48565" xr:uid="{00000000-0005-0000-0000-00007A7C0000}"/>
    <cellStyle name="H_1998_col_head_Desember 2017" xfId="48566" xr:uid="{00000000-0005-0000-0000-00007B7C0000}"/>
    <cellStyle name="H_1998_col_head_Desember 2017_1" xfId="48567" xr:uid="{00000000-0005-0000-0000-00007C7C0000}"/>
    <cellStyle name="H_1998_col_head_Elimineringer i SAP" xfId="48568" xr:uid="{00000000-0005-0000-0000-00007D7C0000}"/>
    <cellStyle name="H_1998_col_head_Juni 2017" xfId="23462" xr:uid="{00000000-0005-0000-0000-00007E7C0000}"/>
    <cellStyle name="H_1998_col_head_Juni 2017_Avkortning" xfId="48569" xr:uid="{00000000-0005-0000-0000-00007F7C0000}"/>
    <cellStyle name="H_1998_col_head_Juni 2017_Desember 2017" xfId="48570" xr:uid="{00000000-0005-0000-0000-0000807C0000}"/>
    <cellStyle name="H_1998_col_head_Kap.dekn." xfId="23463" xr:uid="{00000000-0005-0000-0000-0000817C0000}"/>
    <cellStyle name="H_1998_col_head_Kap.dekn._AVA DVA EL" xfId="48571" xr:uid="{00000000-0005-0000-0000-0000827C0000}"/>
    <cellStyle name="H_1998_col_head_Kap.dekn._Avkortning" xfId="48572" xr:uid="{00000000-0005-0000-0000-0000837C0000}"/>
    <cellStyle name="H_1998_col_head_Kap.dekn._Avstemming Bank" xfId="48573" xr:uid="{00000000-0005-0000-0000-0000847C0000}"/>
    <cellStyle name="H_1998_col_head_Kap.dekn._Avstemming Konsern CRD IV" xfId="48574" xr:uid="{00000000-0005-0000-0000-0000857C0000}"/>
    <cellStyle name="H_1998_col_head_Kap.dekn._BANKVOL" xfId="48575" xr:uid="{00000000-0005-0000-0000-0000867C0000}"/>
    <cellStyle name="H_1998_col_head_Kap.dekn._BANKVOL_AVA DVA EL" xfId="48576" xr:uid="{00000000-0005-0000-0000-0000877C0000}"/>
    <cellStyle name="H_1998_col_head_Kap.dekn._BANKVOL_Avstemming Bank" xfId="48577" xr:uid="{00000000-0005-0000-0000-0000887C0000}"/>
    <cellStyle name="H_1998_col_head_Kap.dekn._BANKVOL_Avstemming Konsern CRD IV" xfId="48578" xr:uid="{00000000-0005-0000-0000-0000897C0000}"/>
    <cellStyle name="H_1998_col_head_Kap.dekn._BANKVOL_Mars 2018" xfId="48579" xr:uid="{00000000-0005-0000-0000-00008A7C0000}"/>
    <cellStyle name="H_1998_col_head_Kap.dekn._BANKVOL_Mars 2018_1" xfId="48580" xr:uid="{00000000-0005-0000-0000-00008B7C0000}"/>
    <cellStyle name="H_1998_col_head_Kap.dekn._Desember 2017" xfId="48581" xr:uid="{00000000-0005-0000-0000-00008C7C0000}"/>
    <cellStyle name="H_1998_col_head_Kap.dekn._Desember 2017_1" xfId="48582" xr:uid="{00000000-0005-0000-0000-00008D7C0000}"/>
    <cellStyle name="H_1998_col_head_Kap.dekn._Mars 2018" xfId="48583" xr:uid="{00000000-0005-0000-0000-00008E7C0000}"/>
    <cellStyle name="H_1998_col_head_Kap.dekn._Mars 2018_1" xfId="48584" xr:uid="{00000000-0005-0000-0000-00008F7C0000}"/>
    <cellStyle name="H_1998_col_head_Kap.dekn._Note Bank" xfId="48585" xr:uid="{00000000-0005-0000-0000-0000907C0000}"/>
    <cellStyle name="H_1998_col_head_Kap.dekn._Note Bankkonsern" xfId="48586" xr:uid="{00000000-0005-0000-0000-0000917C0000}"/>
    <cellStyle name="H_1998_col_head_Kap.dekn._September 2017" xfId="48587" xr:uid="{00000000-0005-0000-0000-0000927C0000}"/>
    <cellStyle name="H_1998_col_head_KM1" xfId="23430" xr:uid="{00000000-0005-0000-0000-0000937C0000}"/>
    <cellStyle name="H_1998_col_head_Korr reklassifisering" xfId="48588" xr:uid="{00000000-0005-0000-0000-0000947C0000}"/>
    <cellStyle name="H_1998_col_head_LR2" xfId="53204" xr:uid="{266936F8-5265-4A50-B30C-DD99C809DA66}"/>
    <cellStyle name="H_1998_col_head_Manuell input" xfId="48589" xr:uid="{00000000-0005-0000-0000-0000967C0000}"/>
    <cellStyle name="H_1998_col_head_Manuell input_Månedsanalyse" xfId="48590" xr:uid="{00000000-0005-0000-0000-0000977C0000}"/>
    <cellStyle name="H_1998_col_head_Mars 2018" xfId="48591" xr:uid="{00000000-0005-0000-0000-0000987C0000}"/>
    <cellStyle name="H_1998_col_head_Mars 2018_1" xfId="48592" xr:uid="{00000000-0005-0000-0000-0000997C0000}"/>
    <cellStyle name="H_1998_col_head_Månedsanalyse" xfId="48593" xr:uid="{00000000-0005-0000-0000-0000957C0000}"/>
    <cellStyle name="H_1998_col_head_Note Bank" xfId="48594" xr:uid="{00000000-0005-0000-0000-00009A7C0000}"/>
    <cellStyle name="H_1998_col_head_Note Bank_1" xfId="48595" xr:uid="{00000000-0005-0000-0000-00009B7C0000}"/>
    <cellStyle name="H_1998_col_head_Note Bankkonsern" xfId="48596" xr:uid="{00000000-0005-0000-0000-00009C7C0000}"/>
    <cellStyle name="H_1998_col_head_Note Bankkonsern_1" xfId="48597" xr:uid="{00000000-0005-0000-0000-00009D7C0000}"/>
    <cellStyle name="H_1998_col_head_Note Konsern" xfId="48598" xr:uid="{00000000-0005-0000-0000-00009E7C0000}"/>
    <cellStyle name="H_1998_col_head_OM YP GIWS" xfId="48599" xr:uid="{00000000-0005-0000-0000-00009F7C0000}"/>
    <cellStyle name="H_1998_col_head_OM YP GIWS 2" xfId="48600" xr:uid="{00000000-0005-0000-0000-0000A07C0000}"/>
    <cellStyle name="H_1998_col_head_OM YP GIWS_Manuell input" xfId="48601" xr:uid="{00000000-0005-0000-0000-0000A27C0000}"/>
    <cellStyle name="H_1998_col_head_OM YP GIWS_Manuell input_Månedsanalyse" xfId="48602" xr:uid="{00000000-0005-0000-0000-0000A37C0000}"/>
    <cellStyle name="H_1998_col_head_OM YP GIWS_Månedsanalyse" xfId="48603" xr:uid="{00000000-0005-0000-0000-0000A17C0000}"/>
    <cellStyle name="H_1998_col_head_Q Sum_Res N" xfId="48604" xr:uid="{00000000-0005-0000-0000-0000A47C0000}"/>
    <cellStyle name="H_1998_col_head_Q Sum_Res N 2" xfId="48605" xr:uid="{00000000-0005-0000-0000-0000A57C0000}"/>
    <cellStyle name="H_1998_col_head_Q Sum_Res N_Manuell input" xfId="48606" xr:uid="{00000000-0005-0000-0000-0000A77C0000}"/>
    <cellStyle name="H_1998_col_head_Q Sum_Res N_Manuell input_Månedsanalyse" xfId="48607" xr:uid="{00000000-0005-0000-0000-0000A87C0000}"/>
    <cellStyle name="H_1998_col_head_Q Sum_Res N_Månedsanalyse" xfId="48608" xr:uid="{00000000-0005-0000-0000-0000A67C0000}"/>
    <cellStyle name="H_1998_col_head_Q Sum_Res N_Results &amp; key fig." xfId="48609" xr:uid="{00000000-0005-0000-0000-0000A97C0000}"/>
    <cellStyle name="H_1998_col_head_Results &amp; key fig." xfId="48610" xr:uid="{00000000-0005-0000-0000-0000AA7C0000}"/>
    <cellStyle name="H_1998_col_head_September 2017" xfId="48611" xr:uid="{00000000-0005-0000-0000-0000AB7C0000}"/>
    <cellStyle name="H_1998_col_head_September 2017_1" xfId="48612" xr:uid="{00000000-0005-0000-0000-0000AC7C0000}"/>
    <cellStyle name="H_1998_col_head_Side 9" xfId="48613" xr:uid="{00000000-0005-0000-0000-0000AD7C0000}"/>
    <cellStyle name="H_1998_col_head_Side 9 2" xfId="48614" xr:uid="{00000000-0005-0000-0000-0000AE7C0000}"/>
    <cellStyle name="H_1998_col_head_Side 9_Manuell input" xfId="48615" xr:uid="{00000000-0005-0000-0000-0000B07C0000}"/>
    <cellStyle name="H_1998_col_head_Side 9_Manuell input_Månedsanalyse" xfId="48616" xr:uid="{00000000-0005-0000-0000-0000B17C0000}"/>
    <cellStyle name="H_1998_col_head_Side 9_Månedsanalyse" xfId="48617" xr:uid="{00000000-0005-0000-0000-0000AF7C0000}"/>
    <cellStyle name="H_1998_col_head_YTD" xfId="48618" xr:uid="{00000000-0005-0000-0000-0000B27C0000}"/>
    <cellStyle name="H_1998_col_head_YTD 2" xfId="48619" xr:uid="{00000000-0005-0000-0000-0000B37C0000}"/>
    <cellStyle name="H_1998_col_head_YTD_Manuell input" xfId="48620" xr:uid="{00000000-0005-0000-0000-0000B57C0000}"/>
    <cellStyle name="H_1998_col_head_YTD_Manuell input_Månedsanalyse" xfId="48621" xr:uid="{00000000-0005-0000-0000-0000B67C0000}"/>
    <cellStyle name="H_1998_col_head_YTD_Månedsanalyse" xfId="48622" xr:uid="{00000000-0005-0000-0000-0000B47C0000}"/>
    <cellStyle name="H_1999_col_head" xfId="6762" xr:uid="{00000000-0005-0000-0000-0000B77C0000}"/>
    <cellStyle name="H_1999_col_head 2" xfId="23465" xr:uid="{00000000-0005-0000-0000-0000B87C0000}"/>
    <cellStyle name="H_1999_col_head 2_AVA DVA EL" xfId="48623" xr:uid="{00000000-0005-0000-0000-0000B97C0000}"/>
    <cellStyle name="H_1999_col_head 2_Avstemming Bank" xfId="48624" xr:uid="{00000000-0005-0000-0000-0000BA7C0000}"/>
    <cellStyle name="H_1999_col_head 2_Avstemming Konsern CRD IV" xfId="48625" xr:uid="{00000000-0005-0000-0000-0000BB7C0000}"/>
    <cellStyle name="H_1999_col_head 2_BANKVOL" xfId="48626" xr:uid="{00000000-0005-0000-0000-0000BC7C0000}"/>
    <cellStyle name="H_1999_col_head 2_BANKVOL_AVA DVA EL" xfId="48627" xr:uid="{00000000-0005-0000-0000-0000BD7C0000}"/>
    <cellStyle name="H_1999_col_head 2_BANKVOL_Avstemming Bank" xfId="48628" xr:uid="{00000000-0005-0000-0000-0000BE7C0000}"/>
    <cellStyle name="H_1999_col_head 2_BANKVOL_Avstemming Konsern CRD IV" xfId="48629" xr:uid="{00000000-0005-0000-0000-0000BF7C0000}"/>
    <cellStyle name="H_1999_col_head 2_BANKVOL_Mars 2018" xfId="48630" xr:uid="{00000000-0005-0000-0000-0000C07C0000}"/>
    <cellStyle name="H_1999_col_head 2_BANKVOL_Mars 2018_1" xfId="48631" xr:uid="{00000000-0005-0000-0000-0000C17C0000}"/>
    <cellStyle name="H_1999_col_head 2_Desember 2017" xfId="48632" xr:uid="{00000000-0005-0000-0000-0000C27C0000}"/>
    <cellStyle name="H_1999_col_head 2_Elimineringer i SAP" xfId="48633" xr:uid="{00000000-0005-0000-0000-0000C37C0000}"/>
    <cellStyle name="H_1999_col_head 2_Juni 2017" xfId="23466" xr:uid="{00000000-0005-0000-0000-0000C47C0000}"/>
    <cellStyle name="H_1999_col_head 2_Juni 2017_Avkortning" xfId="48634" xr:uid="{00000000-0005-0000-0000-0000C57C0000}"/>
    <cellStyle name="H_1999_col_head 2_Juni 2017_Desember 2017" xfId="48635" xr:uid="{00000000-0005-0000-0000-0000C67C0000}"/>
    <cellStyle name="H_1999_col_head 2_Korr reklassifisering" xfId="48636" xr:uid="{00000000-0005-0000-0000-0000C77C0000}"/>
    <cellStyle name="H_1999_col_head 2_Mars 2018" xfId="48637" xr:uid="{00000000-0005-0000-0000-0000C87C0000}"/>
    <cellStyle name="H_1999_col_head 2_Mars 2018_1" xfId="48638" xr:uid="{00000000-0005-0000-0000-0000C97C0000}"/>
    <cellStyle name="H_1999_col_head 2_Note Bank" xfId="48639" xr:uid="{00000000-0005-0000-0000-0000CA7C0000}"/>
    <cellStyle name="H_1999_col_head 2_Note Bankkonsern" xfId="48640" xr:uid="{00000000-0005-0000-0000-0000CB7C0000}"/>
    <cellStyle name="H_1999_col_head 2_September 2017" xfId="48641" xr:uid="{00000000-0005-0000-0000-0000CC7C0000}"/>
    <cellStyle name="H_1999_col_head_AVA DVA EL" xfId="23467" xr:uid="{00000000-0005-0000-0000-0000CD7C0000}"/>
    <cellStyle name="H_1999_col_head_AVA DVA EL_1" xfId="48642" xr:uid="{00000000-0005-0000-0000-0000CE7C0000}"/>
    <cellStyle name="H_1999_col_head_Avkortning" xfId="48643" xr:uid="{00000000-0005-0000-0000-0000CF7C0000}"/>
    <cellStyle name="H_1999_col_head_Avstemming Bank" xfId="48644" xr:uid="{00000000-0005-0000-0000-0000D07C0000}"/>
    <cellStyle name="H_1999_col_head_Avstemming Bankkonsern" xfId="48645" xr:uid="{00000000-0005-0000-0000-0000D17C0000}"/>
    <cellStyle name="H_1999_col_head_Avstemming Konsern CRD IV" xfId="48646" xr:uid="{00000000-0005-0000-0000-0000D27C0000}"/>
    <cellStyle name="H_1999_col_head_Balanse bankkonsern" xfId="23468" xr:uid="{00000000-0005-0000-0000-0000D37C0000}"/>
    <cellStyle name="H_1999_col_head_Balanse bankkonsern_AVA DVA EL" xfId="48647" xr:uid="{00000000-0005-0000-0000-0000D47C0000}"/>
    <cellStyle name="H_1999_col_head_Balanse bankkonsern_Avkortning" xfId="48648" xr:uid="{00000000-0005-0000-0000-0000D57C0000}"/>
    <cellStyle name="H_1999_col_head_Balanse bankkonsern_Avstemming Bank" xfId="48649" xr:uid="{00000000-0005-0000-0000-0000D67C0000}"/>
    <cellStyle name="H_1999_col_head_Balanse bankkonsern_Avstemming Konsern CRD IV" xfId="48650" xr:uid="{00000000-0005-0000-0000-0000D77C0000}"/>
    <cellStyle name="H_1999_col_head_Balanse bankkonsern_BANKVOL" xfId="48651" xr:uid="{00000000-0005-0000-0000-0000D87C0000}"/>
    <cellStyle name="H_1999_col_head_Balanse bankkonsern_BANKVOL_AVA DVA EL" xfId="48652" xr:uid="{00000000-0005-0000-0000-0000D97C0000}"/>
    <cellStyle name="H_1999_col_head_Balanse bankkonsern_BANKVOL_Avstemming Bank" xfId="48653" xr:uid="{00000000-0005-0000-0000-0000DA7C0000}"/>
    <cellStyle name="H_1999_col_head_Balanse bankkonsern_BANKVOL_Avstemming Konsern CRD IV" xfId="48654" xr:uid="{00000000-0005-0000-0000-0000DB7C0000}"/>
    <cellStyle name="H_1999_col_head_Balanse bankkonsern_BANKVOL_Mars 2018" xfId="48655" xr:uid="{00000000-0005-0000-0000-0000DC7C0000}"/>
    <cellStyle name="H_1999_col_head_Balanse bankkonsern_BANKVOL_Mars 2018_1" xfId="48656" xr:uid="{00000000-0005-0000-0000-0000DD7C0000}"/>
    <cellStyle name="H_1999_col_head_Balanse bankkonsern_Desember 2017" xfId="48657" xr:uid="{00000000-0005-0000-0000-0000DE7C0000}"/>
    <cellStyle name="H_1999_col_head_Balanse bankkonsern_Desember 2017_1" xfId="48658" xr:uid="{00000000-0005-0000-0000-0000DF7C0000}"/>
    <cellStyle name="H_1999_col_head_Balanse bankkonsern_Mars 2018" xfId="48659" xr:uid="{00000000-0005-0000-0000-0000E07C0000}"/>
    <cellStyle name="H_1999_col_head_Balanse bankkonsern_Mars 2018_1" xfId="48660" xr:uid="{00000000-0005-0000-0000-0000E17C0000}"/>
    <cellStyle name="H_1999_col_head_Balanse bankkonsern_Note Bank" xfId="48661" xr:uid="{00000000-0005-0000-0000-0000E27C0000}"/>
    <cellStyle name="H_1999_col_head_Balanse bankkonsern_Note Bankkonsern" xfId="48662" xr:uid="{00000000-0005-0000-0000-0000E37C0000}"/>
    <cellStyle name="H_1999_col_head_Balanse bankkonsern_September 2017" xfId="48663" xr:uid="{00000000-0005-0000-0000-0000E47C0000}"/>
    <cellStyle name="H_1999_col_head_BANKVOL" xfId="23469" xr:uid="{00000000-0005-0000-0000-0000E57C0000}"/>
    <cellStyle name="H_1999_col_head_BANKVOL_1" xfId="48664" xr:uid="{00000000-0005-0000-0000-0000E67C0000}"/>
    <cellStyle name="H_1999_col_head_BANKVOL_1_AVA DVA EL" xfId="48665" xr:uid="{00000000-0005-0000-0000-0000E77C0000}"/>
    <cellStyle name="H_1999_col_head_BANKVOL_1_Avstemming Bank" xfId="48666" xr:uid="{00000000-0005-0000-0000-0000E87C0000}"/>
    <cellStyle name="H_1999_col_head_BANKVOL_1_Avstemming Konsern CRD IV" xfId="48667" xr:uid="{00000000-0005-0000-0000-0000E97C0000}"/>
    <cellStyle name="H_1999_col_head_BANKVOL_1_Mars 2018" xfId="48668" xr:uid="{00000000-0005-0000-0000-0000EA7C0000}"/>
    <cellStyle name="H_1999_col_head_BANKVOL_1_Mars 2018_1" xfId="48669" xr:uid="{00000000-0005-0000-0000-0000EB7C0000}"/>
    <cellStyle name="H_1999_col_head_BANKVOL_AVA DVA EL" xfId="48670" xr:uid="{00000000-0005-0000-0000-0000EC7C0000}"/>
    <cellStyle name="H_1999_col_head_BANKVOL_Avkortning" xfId="48671" xr:uid="{00000000-0005-0000-0000-0000ED7C0000}"/>
    <cellStyle name="H_1999_col_head_BANKVOL_Avstemming Bank" xfId="48672" xr:uid="{00000000-0005-0000-0000-0000EE7C0000}"/>
    <cellStyle name="H_1999_col_head_BANKVOL_Avstemming Konsern CRD IV" xfId="48673" xr:uid="{00000000-0005-0000-0000-0000EF7C0000}"/>
    <cellStyle name="H_1999_col_head_BANKVOL_BANKVOL" xfId="48674" xr:uid="{00000000-0005-0000-0000-0000F07C0000}"/>
    <cellStyle name="H_1999_col_head_BANKVOL_BANKVOL_AVA DVA EL" xfId="48675" xr:uid="{00000000-0005-0000-0000-0000F17C0000}"/>
    <cellStyle name="H_1999_col_head_BANKVOL_BANKVOL_Avstemming Bank" xfId="48676" xr:uid="{00000000-0005-0000-0000-0000F27C0000}"/>
    <cellStyle name="H_1999_col_head_BANKVOL_BANKVOL_Avstemming Konsern CRD IV" xfId="48677" xr:uid="{00000000-0005-0000-0000-0000F37C0000}"/>
    <cellStyle name="H_1999_col_head_BANKVOL_BANKVOL_Mars 2018" xfId="48678" xr:uid="{00000000-0005-0000-0000-0000F47C0000}"/>
    <cellStyle name="H_1999_col_head_BANKVOL_BANKVOL_Mars 2018_1" xfId="48679" xr:uid="{00000000-0005-0000-0000-0000F57C0000}"/>
    <cellStyle name="H_1999_col_head_BANKVOL_Desember 2017" xfId="48680" xr:uid="{00000000-0005-0000-0000-0000F67C0000}"/>
    <cellStyle name="H_1999_col_head_BANKVOL_Desember 2017_1" xfId="48681" xr:uid="{00000000-0005-0000-0000-0000F77C0000}"/>
    <cellStyle name="H_1999_col_head_BANKVOL_Mars 2018" xfId="48682" xr:uid="{00000000-0005-0000-0000-0000F87C0000}"/>
    <cellStyle name="H_1999_col_head_BANKVOL_Mars 2018_1" xfId="48683" xr:uid="{00000000-0005-0000-0000-0000F97C0000}"/>
    <cellStyle name="H_1999_col_head_BANKVOL_Note Bank" xfId="48684" xr:uid="{00000000-0005-0000-0000-0000FA7C0000}"/>
    <cellStyle name="H_1999_col_head_BANKVOL_Note Bankkonsern" xfId="48685" xr:uid="{00000000-0005-0000-0000-0000FB7C0000}"/>
    <cellStyle name="H_1999_col_head_BANKVOL_September 2017" xfId="48686"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7" xr:uid="{00000000-0005-0000-0000-0000007D0000}"/>
    <cellStyle name="H_1999_col_head_Derivater B1_Avkortning" xfId="48688" xr:uid="{00000000-0005-0000-0000-0000017D0000}"/>
    <cellStyle name="H_1999_col_head_Derivater B1_Avstemming Bank" xfId="48689" xr:uid="{00000000-0005-0000-0000-0000027D0000}"/>
    <cellStyle name="H_1999_col_head_Derivater B1_Avstemming Konsern CRD IV" xfId="48690" xr:uid="{00000000-0005-0000-0000-0000037D0000}"/>
    <cellStyle name="H_1999_col_head_Derivater B1_BANKVOL" xfId="48691" xr:uid="{00000000-0005-0000-0000-0000047D0000}"/>
    <cellStyle name="H_1999_col_head_Derivater B1_BANKVOL_AVA DVA EL" xfId="48692" xr:uid="{00000000-0005-0000-0000-0000057D0000}"/>
    <cellStyle name="H_1999_col_head_Derivater B1_BANKVOL_Avstemming Bank" xfId="48693" xr:uid="{00000000-0005-0000-0000-0000067D0000}"/>
    <cellStyle name="H_1999_col_head_Derivater B1_BANKVOL_Avstemming Konsern CRD IV" xfId="48694" xr:uid="{00000000-0005-0000-0000-0000077D0000}"/>
    <cellStyle name="H_1999_col_head_Derivater B1_BANKVOL_Mars 2018" xfId="48695" xr:uid="{00000000-0005-0000-0000-0000087D0000}"/>
    <cellStyle name="H_1999_col_head_Derivater B1_BANKVOL_Mars 2018_1" xfId="48696" xr:uid="{00000000-0005-0000-0000-0000097D0000}"/>
    <cellStyle name="H_1999_col_head_Derivater B1_Desember 2017" xfId="48697" xr:uid="{00000000-0005-0000-0000-00000A7D0000}"/>
    <cellStyle name="H_1999_col_head_Derivater B1_Desember 2017_1" xfId="48698" xr:uid="{00000000-0005-0000-0000-00000B7D0000}"/>
    <cellStyle name="H_1999_col_head_Derivater B1_Mars 2018" xfId="48699" xr:uid="{00000000-0005-0000-0000-00000C7D0000}"/>
    <cellStyle name="H_1999_col_head_Derivater B1_Mars 2018_1" xfId="48700" xr:uid="{00000000-0005-0000-0000-00000D7D0000}"/>
    <cellStyle name="H_1999_col_head_Derivater B1_Note Bank" xfId="48701" xr:uid="{00000000-0005-0000-0000-00000E7D0000}"/>
    <cellStyle name="H_1999_col_head_Derivater B1_Note Bankkonsern" xfId="48702" xr:uid="{00000000-0005-0000-0000-00000F7D0000}"/>
    <cellStyle name="H_1999_col_head_Derivater B1_September 2017" xfId="48703" xr:uid="{00000000-0005-0000-0000-0000107D0000}"/>
    <cellStyle name="H_1999_col_head_Desember 2017" xfId="48704" xr:uid="{00000000-0005-0000-0000-0000117D0000}"/>
    <cellStyle name="H_1999_col_head_Desember 2017_1" xfId="48705" xr:uid="{00000000-0005-0000-0000-0000127D0000}"/>
    <cellStyle name="H_1999_col_head_Elimineringer i SAP" xfId="48706" xr:uid="{00000000-0005-0000-0000-0000137D0000}"/>
    <cellStyle name="H_1999_col_head_Juni 2017" xfId="23471" xr:uid="{00000000-0005-0000-0000-0000147D0000}"/>
    <cellStyle name="H_1999_col_head_Juni 2017_Avkortning" xfId="48707" xr:uid="{00000000-0005-0000-0000-0000157D0000}"/>
    <cellStyle name="H_1999_col_head_Juni 2017_Desember 2017" xfId="48708" xr:uid="{00000000-0005-0000-0000-0000167D0000}"/>
    <cellStyle name="H_1999_col_head_Kap.dekn." xfId="23472" xr:uid="{00000000-0005-0000-0000-0000177D0000}"/>
    <cellStyle name="H_1999_col_head_Kap.dekn._AVA DVA EL" xfId="48709" xr:uid="{00000000-0005-0000-0000-0000187D0000}"/>
    <cellStyle name="H_1999_col_head_Kap.dekn._Avkortning" xfId="48710" xr:uid="{00000000-0005-0000-0000-0000197D0000}"/>
    <cellStyle name="H_1999_col_head_Kap.dekn._Avstemming Bank" xfId="48711" xr:uid="{00000000-0005-0000-0000-00001A7D0000}"/>
    <cellStyle name="H_1999_col_head_Kap.dekn._Avstemming Konsern CRD IV" xfId="48712" xr:uid="{00000000-0005-0000-0000-00001B7D0000}"/>
    <cellStyle name="H_1999_col_head_Kap.dekn._BANKVOL" xfId="48713" xr:uid="{00000000-0005-0000-0000-00001C7D0000}"/>
    <cellStyle name="H_1999_col_head_Kap.dekn._BANKVOL_AVA DVA EL" xfId="48714" xr:uid="{00000000-0005-0000-0000-00001D7D0000}"/>
    <cellStyle name="H_1999_col_head_Kap.dekn._BANKVOL_Avstemming Bank" xfId="48715" xr:uid="{00000000-0005-0000-0000-00001E7D0000}"/>
    <cellStyle name="H_1999_col_head_Kap.dekn._BANKVOL_Avstemming Konsern CRD IV" xfId="48716" xr:uid="{00000000-0005-0000-0000-00001F7D0000}"/>
    <cellStyle name="H_1999_col_head_Kap.dekn._BANKVOL_Mars 2018" xfId="48717" xr:uid="{00000000-0005-0000-0000-0000207D0000}"/>
    <cellStyle name="H_1999_col_head_Kap.dekn._BANKVOL_Mars 2018_1" xfId="48718" xr:uid="{00000000-0005-0000-0000-0000217D0000}"/>
    <cellStyle name="H_1999_col_head_Kap.dekn._Desember 2017" xfId="48719" xr:uid="{00000000-0005-0000-0000-0000227D0000}"/>
    <cellStyle name="H_1999_col_head_Kap.dekn._Desember 2017_1" xfId="48720" xr:uid="{00000000-0005-0000-0000-0000237D0000}"/>
    <cellStyle name="H_1999_col_head_Kap.dekn._Mars 2018" xfId="48721" xr:uid="{00000000-0005-0000-0000-0000247D0000}"/>
    <cellStyle name="H_1999_col_head_Kap.dekn._Mars 2018_1" xfId="48722" xr:uid="{00000000-0005-0000-0000-0000257D0000}"/>
    <cellStyle name="H_1999_col_head_Kap.dekn._Note Bank" xfId="48723" xr:uid="{00000000-0005-0000-0000-0000267D0000}"/>
    <cellStyle name="H_1999_col_head_Kap.dekn._Note Bankkonsern" xfId="48724" xr:uid="{00000000-0005-0000-0000-0000277D0000}"/>
    <cellStyle name="H_1999_col_head_Kap.dekn._September 2017" xfId="48725" xr:uid="{00000000-0005-0000-0000-0000287D0000}"/>
    <cellStyle name="H_1999_col_head_KM1" xfId="23464" xr:uid="{00000000-0005-0000-0000-0000297D0000}"/>
    <cellStyle name="H_1999_col_head_Korr reklassifisering" xfId="48726" xr:uid="{00000000-0005-0000-0000-00002A7D0000}"/>
    <cellStyle name="H_1999_col_head_LR2" xfId="53206" xr:uid="{0CAA3404-B8FD-43CC-BDA3-3E08339A4F16}"/>
    <cellStyle name="H_1999_col_head_Manuell input" xfId="48727" xr:uid="{00000000-0005-0000-0000-00002C7D0000}"/>
    <cellStyle name="H_1999_col_head_Manuell input_Månedsanalyse" xfId="48728" xr:uid="{00000000-0005-0000-0000-00002D7D0000}"/>
    <cellStyle name="H_1999_col_head_Mars 2018" xfId="48729" xr:uid="{00000000-0005-0000-0000-00002E7D0000}"/>
    <cellStyle name="H_1999_col_head_Mars 2018_1" xfId="48730" xr:uid="{00000000-0005-0000-0000-00002F7D0000}"/>
    <cellStyle name="H_1999_col_head_Månedsanalyse" xfId="48731" xr:uid="{00000000-0005-0000-0000-00002B7D0000}"/>
    <cellStyle name="H_1999_col_head_Note Bank" xfId="48732" xr:uid="{00000000-0005-0000-0000-0000307D0000}"/>
    <cellStyle name="H_1999_col_head_Note Bank_1" xfId="48733" xr:uid="{00000000-0005-0000-0000-0000317D0000}"/>
    <cellStyle name="H_1999_col_head_Note Bankkonsern" xfId="48734" xr:uid="{00000000-0005-0000-0000-0000327D0000}"/>
    <cellStyle name="H_1999_col_head_Note Bankkonsern_1" xfId="48735" xr:uid="{00000000-0005-0000-0000-0000337D0000}"/>
    <cellStyle name="H_1999_col_head_Note Konsern" xfId="48736" xr:uid="{00000000-0005-0000-0000-0000347D0000}"/>
    <cellStyle name="H_1999_col_head_Results &amp; key fig." xfId="48737" xr:uid="{00000000-0005-0000-0000-0000357D0000}"/>
    <cellStyle name="H_1999_col_head_September 2017" xfId="48738" xr:uid="{00000000-0005-0000-0000-0000367D0000}"/>
    <cellStyle name="H_1999_col_head_September 2017_1" xfId="48739"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40" xr:uid="{00000000-0005-0000-0000-00003C7D0000}"/>
    <cellStyle name="hard no 3" xfId="23475" xr:uid="{00000000-0005-0000-0000-00003D7D0000}"/>
    <cellStyle name="hard no 3 2" xfId="48741"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2"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7"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7" xr:uid="{00000000-0005-0000-0000-0000637D0000}"/>
    <cellStyle name="Header2 3 9" xfId="36698"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50" xr:uid="{00000000-0005-0000-0000-0000857D0000}"/>
    <cellStyle name="Header2_7. Other MTM adjustments" xfId="48743"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3" xr:uid="{00000000-0005-0000-0000-0000997D0000}"/>
    <cellStyle name="Heading 1 2" xfId="6819" xr:uid="{00000000-0005-0000-0000-00009A7D0000}"/>
    <cellStyle name="Heading 1 2 10" xfId="48744" xr:uid="{00000000-0005-0000-0000-00009B7D0000}"/>
    <cellStyle name="Heading 1 2 11" xfId="48745"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6"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7" xr:uid="{00000000-0005-0000-0000-00000D7E0000}"/>
    <cellStyle name="Heading 1+" xfId="23609" xr:uid="{00000000-0005-0000-0000-00000E7E0000}"/>
    <cellStyle name="Heading 1+ 2" xfId="23610" xr:uid="{00000000-0005-0000-0000-00000F7E0000}"/>
    <cellStyle name="Heading 1+ 2 2" xfId="48748" xr:uid="{00000000-0005-0000-0000-0000107E0000}"/>
    <cellStyle name="Heading 1+ 3" xfId="23611" xr:uid="{00000000-0005-0000-0000-0000117E0000}"/>
    <cellStyle name="Heading 1+_7. Other MTM adjustments" xfId="48749" xr:uid="{00000000-0005-0000-0000-0000127E0000}"/>
    <cellStyle name="heading 10" xfId="48750"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4" xr:uid="{00000000-0005-0000-0000-0000257E0000}"/>
    <cellStyle name="Heading 2 15" xfId="48751" xr:uid="{00000000-0005-0000-0000-0000267E0000}"/>
    <cellStyle name="Heading 2 16" xfId="48752"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3"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4" xr:uid="{00000000-0005-0000-0000-0000997E0000}"/>
    <cellStyle name="Heading 2+" xfId="23727" xr:uid="{00000000-0005-0000-0000-00009A7E0000}"/>
    <cellStyle name="Heading 2+ 2" xfId="23728" xr:uid="{00000000-0005-0000-0000-00009B7E0000}"/>
    <cellStyle name="Heading 2+ 2 2" xfId="48755" xr:uid="{00000000-0005-0000-0000-00009C7E0000}"/>
    <cellStyle name="Heading 2+ 3" xfId="23729" xr:uid="{00000000-0005-0000-0000-00009D7E0000}"/>
    <cellStyle name="Heading 2+_7. Other MTM adjustments" xfId="48756"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5" xr:uid="{00000000-0005-0000-0000-0000B07E0000}"/>
    <cellStyle name="Heading 3 15" xfId="48757" xr:uid="{00000000-0005-0000-0000-0000B17E0000}"/>
    <cellStyle name="Heading 3 16" xfId="48758"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8"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6" xr:uid="{00000000-0005-0000-0000-00000D800000}"/>
    <cellStyle name="Heading 4 15" xfId="48759" xr:uid="{00000000-0005-0000-0000-00000E800000}"/>
    <cellStyle name="Heading 4 16" xfId="48760"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1"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2"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6" xr:uid="{27F157F4-3AD4-4104-B13D-ABF86061B055}"/>
    <cellStyle name="HeadingTable 2 2" xfId="55769" xr:uid="{698FE66E-7525-4A44-9865-391A523E0464}"/>
    <cellStyle name="HeadingTable 3" xfId="55770" xr:uid="{D0548CF3-C624-4690-BD85-A9A5BA8E2401}"/>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3" xr:uid="{00000000-0005-0000-0000-000080800000}"/>
    <cellStyle name="Hidden cells 7" xfId="48764" xr:uid="{00000000-0005-0000-0000-000081800000}"/>
    <cellStyle name="Hidden cells_7. Other MTM adjustments" xfId="48765" xr:uid="{00000000-0005-0000-0000-000082800000}"/>
    <cellStyle name="highlightExposure" xfId="6866" xr:uid="{00000000-0005-0000-0000-000083800000}"/>
    <cellStyle name="highlightExposure 2" xfId="24174" xr:uid="{00000000-0005-0000-0000-000084800000}"/>
    <cellStyle name="highlightExposure 2 2" xfId="36503" xr:uid="{00000000-0005-0000-0000-000085800000}"/>
    <cellStyle name="highlightExposure 2 3" xfId="36719" xr:uid="{00000000-0005-0000-0000-000086800000}"/>
    <cellStyle name="highlightExposure 3" xfId="36475" xr:uid="{00000000-0005-0000-0000-000087800000}"/>
    <cellStyle name="highlightExposure 3 2" xfId="36679" xr:uid="{00000000-0005-0000-0000-000088800000}"/>
    <cellStyle name="highlightExposure_A03" xfId="53195"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20" xr:uid="{00000000-0005-0000-0000-00008E800000}"/>
    <cellStyle name="highlightText 2_LR2" xfId="53207" xr:uid="{A5FE4BA2-6FD4-40D8-BE76-D47B873491A6}"/>
    <cellStyle name="highlightText 3" xfId="36489" xr:uid="{00000000-0005-0000-0000-00008F800000}"/>
    <cellStyle name="highlightText 3 2" xfId="36700"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6" xr:uid="{00000000-0005-0000-0000-000095800000}"/>
    <cellStyle name="Hipervínculo 2 2_AVA DVA EL" xfId="24177" xr:uid="{00000000-0005-0000-0000-000096800000}"/>
    <cellStyle name="Hipervínculo 2 3" xfId="24178" xr:uid="{00000000-0005-0000-0000-000097800000}"/>
    <cellStyle name="Hipervínculo 2 4" xfId="48767"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8" xr:uid="{00000000-0005-0000-0000-0000A0800000}"/>
    <cellStyle name="Huvud indata_AVA DVA EL" xfId="24185" xr:uid="{00000000-0005-0000-0000-0000A1800000}"/>
    <cellStyle name="Hyperkobling" xfId="48778" builtinId="8"/>
    <cellStyle name="Hyperkobling 10" xfId="36221"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69" xr:uid="{00000000-0005-0000-0000-0000A6800000}"/>
    <cellStyle name="Hyperkobling 2 2 4" xfId="48770"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1" xr:uid="{00000000-0005-0000-0000-0000B2800000}"/>
    <cellStyle name="Hyperkobling 2 7" xfId="48772"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3" xr:uid="{00000000-0005-0000-0000-0000B8800000}"/>
    <cellStyle name="Hyperkobling 3 2 4" xfId="48774" xr:uid="{00000000-0005-0000-0000-0000B9800000}"/>
    <cellStyle name="Hyperkobling 3 2_AVA DVA EL" xfId="24198" xr:uid="{00000000-0005-0000-0000-0000BA800000}"/>
    <cellStyle name="Hyperkobling 3 3" xfId="24199" xr:uid="{00000000-0005-0000-0000-0000BB800000}"/>
    <cellStyle name="Hyperkobling 3 4" xfId="48775" xr:uid="{00000000-0005-0000-0000-0000BC800000}"/>
    <cellStyle name="Hyperkobling 3_7. Other MTM adjustments" xfId="48776"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7"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4" xr:uid="{00000000-0005-0000-0000-0000C8800000}"/>
    <cellStyle name="Hyperkobling 5_AVA DVA EL" xfId="24207" xr:uid="{00000000-0005-0000-0000-0000C9800000}"/>
    <cellStyle name="Hyperkobling 6" xfId="36207" xr:uid="{00000000-0005-0000-0000-0000CA800000}"/>
    <cellStyle name="Hyperkobling 7" xfId="36211" xr:uid="{00000000-0005-0000-0000-0000CB800000}"/>
    <cellStyle name="Hyperkobling 8" xfId="36215" xr:uid="{00000000-0005-0000-0000-0000CC800000}"/>
    <cellStyle name="Hyperkobling 9" xfId="36219"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79"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80"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1" xr:uid="{00000000-0005-0000-0000-0000F7800000}"/>
    <cellStyle name="Hyperlink 3 2 5" xfId="48782"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3" xr:uid="{00000000-0005-0000-0000-0000FF800000}"/>
    <cellStyle name="Hyperlink 3_7. Other MTM adjustments" xfId="48784"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70" xr:uid="{00000000-0005-0000-0000-000004810000}"/>
    <cellStyle name="Hyperlink 4_AVA DVA EL" xfId="24249" xr:uid="{00000000-0005-0000-0000-000005810000}"/>
    <cellStyle name="Hyperlink 5" xfId="24250" xr:uid="{00000000-0005-0000-0000-000006810000}"/>
    <cellStyle name="Hyperlink 5 2" xfId="36396" xr:uid="{00000000-0005-0000-0000-000007810000}"/>
    <cellStyle name="Hyperlink 5 2 2" xfId="48785" xr:uid="{00000000-0005-0000-0000-000008810000}"/>
    <cellStyle name="Hyperlink 5 3" xfId="48786" xr:uid="{00000000-0005-0000-0000-000009810000}"/>
    <cellStyle name="Hyperlink 5_7. Other MTM adjustments" xfId="48787" xr:uid="{00000000-0005-0000-0000-00000A810000}"/>
    <cellStyle name="Hyperlink 6" xfId="24251" xr:uid="{00000000-0005-0000-0000-00000B810000}"/>
    <cellStyle name="Hyperlink 6 2" xfId="36304"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8"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89"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90"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1" xr:uid="{00000000-0005-0000-0000-000021810000}"/>
    <cellStyle name="Indata text 12_AVA DVA EL" xfId="24265" xr:uid="{00000000-0005-0000-0000-000022810000}"/>
    <cellStyle name="Inndata" xfId="36267"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2" xr:uid="{00000000-0005-0000-0000-000028810000}"/>
    <cellStyle name="Inndata 2 2 13" xfId="40047"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90" xr:uid="{00000000-0005-0000-0000-000036810000}"/>
    <cellStyle name="Inndata 2 3 13" xfId="36701" xr:uid="{00000000-0005-0000-0000-000037810000}"/>
    <cellStyle name="Inndata 2 3 14" xfId="40048"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9" xr:uid="{00000000-0005-0000-0000-000071810000}"/>
    <cellStyle name="Inndata 2 9" xfId="36839"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2" xr:uid="{00000000-0005-0000-0000-000076810000}"/>
    <cellStyle name="Inndata 3 3" xfId="40049" xr:uid="{00000000-0005-0000-0000-000077810000}"/>
    <cellStyle name="Inndata 3_7. Other MTM adjustments" xfId="48793"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50"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4" xr:uid="{00000000-0005-0000-0000-000080810000}"/>
    <cellStyle name="Inndata_7. Other MTM adjustments" xfId="48795"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1" xr:uid="{00000000-0005-0000-0000-000088810000}"/>
    <cellStyle name="Input 2" xfId="6959" xr:uid="{00000000-0005-0000-0000-000089810000}"/>
    <cellStyle name="Input 2 10" xfId="36469"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3"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1" xr:uid="{00000000-0005-0000-0000-0000B2810000}"/>
    <cellStyle name="Input 2 4 13" xfId="36702"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6" xr:uid="{00000000-0005-0000-0000-00001A820000}"/>
    <cellStyle name="Input Cells 2 3" xfId="48797" xr:uid="{00000000-0005-0000-0000-00001B820000}"/>
    <cellStyle name="Input Cells 2 3 2" xfId="48798" xr:uid="{00000000-0005-0000-0000-00001C820000}"/>
    <cellStyle name="Input Cells 2_7. Other MTM adjustments" xfId="48799"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800" xr:uid="{00000000-0005-0000-0000-000025820000}"/>
    <cellStyle name="Input Cells 4" xfId="24350" xr:uid="{00000000-0005-0000-0000-000026820000}"/>
    <cellStyle name="Input Cells_7. Other MTM adjustments" xfId="48801"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2"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3"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5" xr:uid="{00000000-0005-0000-0000-00003C820000}"/>
    <cellStyle name="inputExposure 2 3" xfId="36724" xr:uid="{00000000-0005-0000-0000-00003D820000}"/>
    <cellStyle name="inputExposure 3" xfId="36470" xr:uid="{00000000-0005-0000-0000-00003E820000}"/>
    <cellStyle name="inputExposure 3 2" xfId="36674" xr:uid="{00000000-0005-0000-0000-00003F820000}"/>
    <cellStyle name="inputExposure_A03" xfId="53196"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4"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5"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2"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5"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2" xr:uid="{00000000-0005-0000-0000-000072820000}"/>
    <cellStyle name="Išvestis 3 13" xfId="36703"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7" xr:uid="{00000000-0005-0000-0000-0000AC820000}"/>
    <cellStyle name="Išvestis 9" xfId="36840"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6"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3" xr:uid="{00000000-0005-0000-0000-0000C0820000}"/>
    <cellStyle name="Įvestis 3 13" xfId="36704"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8" xr:uid="{00000000-0005-0000-0000-0000FA820000}"/>
    <cellStyle name="Įvestis 9" xfId="36841"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8"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4" xr:uid="{00000000-0005-0000-0000-00000F830000}"/>
    <cellStyle name="Jegyzet 2 3 13" xfId="36799"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7" xr:uid="{00000000-0005-0000-0000-000049830000}"/>
    <cellStyle name="Jegyzet 2_A02" xfId="55614"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7"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4" xr:uid="{00000000-0005-0000-0000-00005B830000}"/>
    <cellStyle name="Jegyzet 4 13" xfId="36705"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8"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6"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7"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8"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09"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10"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1"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2"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9"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5" xr:uid="{00000000-0005-0000-0000-0000C4830000}"/>
    <cellStyle name="Kimenet 3 13" xfId="36706"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6" xr:uid="{00000000-0005-0000-0000-0000FE830000}"/>
    <cellStyle name="Kimenet_A02" xfId="55615" xr:uid="{D44EB2E6-04C0-4594-9F11-8A2054C91DD8}"/>
    <cellStyle name="Koblet celle" xfId="36268"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3" xr:uid="{00000000-0005-0000-0000-000005840000}"/>
    <cellStyle name="Koblet celle 2 2_AVA DVA EL" xfId="24404" xr:uid="{00000000-0005-0000-0000-000006840000}"/>
    <cellStyle name="Koblet celle 2 3" xfId="40054" xr:uid="{00000000-0005-0000-0000-000007840000}"/>
    <cellStyle name="Koblet celle 2 4" xfId="48813" xr:uid="{00000000-0005-0000-0000-000008840000}"/>
    <cellStyle name="Koblet celle 2 5" xfId="48814"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5" xr:uid="{00000000-0005-0000-0000-00000D840000}"/>
    <cellStyle name="Koblet celle 3_A02" xfId="55616"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6"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5" xr:uid="{00000000-0005-0000-0000-000016840000}"/>
    <cellStyle name="Koblet celle_7. Other MTM adjustments" xfId="48816"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7"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8"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19" xr:uid="{00000000-0005-0000-0000-00002A840000}"/>
    <cellStyle name="Kolrubr låst_AVA DVA EL" xfId="24425" xr:uid="{00000000-0005-0000-0000-00002B840000}"/>
    <cellStyle name="Kolrubr_7. Other MTM adjustments" xfId="48820" xr:uid="{00000000-0005-0000-0000-00002C840000}"/>
    <cellStyle name="Kolumnrubrik" xfId="7417" xr:uid="{00000000-0005-0000-0000-00002D840000}"/>
    <cellStyle name="Kolumnrubrik 2" xfId="24426" xr:uid="{00000000-0005-0000-0000-00002E840000}"/>
    <cellStyle name="Kolumnrubrik 2 2" xfId="36506" xr:uid="{00000000-0005-0000-0000-00002F840000}"/>
    <cellStyle name="Kolumnrubrik 2 3" xfId="36730" xr:uid="{00000000-0005-0000-0000-000030840000}"/>
    <cellStyle name="Kolumnrubrik 3" xfId="36458" xr:uid="{00000000-0005-0000-0000-000031840000}"/>
    <cellStyle name="Kolumnrubrik 3 2" xfId="36425" xr:uid="{00000000-0005-0000-0000-000032840000}"/>
    <cellStyle name="Kolumnrubrik_A01" xfId="35919" xr:uid="{00000000-0005-0000-0000-000033840000}"/>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7"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8" xr:uid="{00000000-0005-0000-0000-00003E840000}"/>
    <cellStyle name="Komma 10 4 3" xfId="36237" xr:uid="{00000000-0005-0000-0000-00003F840000}"/>
    <cellStyle name="Komma 10 5" xfId="36302" xr:uid="{00000000-0005-0000-0000-000040840000}"/>
    <cellStyle name="Komma 10 5 2" xfId="36601" xr:uid="{00000000-0005-0000-0000-000041840000}"/>
    <cellStyle name="Komma 10 6" xfId="36842"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4" xr:uid="{00000000-0005-0000-0000-000047840000}"/>
    <cellStyle name="Komma 11 2 2_LR2" xfId="53208" xr:uid="{F1B37B5E-0651-49F6-90A6-AC0DE30426D8}"/>
    <cellStyle name="Komma 11 2 3" xfId="36351"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3" xr:uid="{00000000-0005-0000-0000-00004C840000}"/>
    <cellStyle name="Komma 11 3 3" xfId="36184" xr:uid="{00000000-0005-0000-0000-00004D840000}"/>
    <cellStyle name="Komma 11 3_AVA DVA EL" xfId="24430" xr:uid="{00000000-0005-0000-0000-00004E840000}"/>
    <cellStyle name="Komma 11 4" xfId="24431" xr:uid="{00000000-0005-0000-0000-00004F840000}"/>
    <cellStyle name="Komma 11 4 2" xfId="36337" xr:uid="{00000000-0005-0000-0000-000050840000}"/>
    <cellStyle name="Komma 11 4 3" xfId="36127" xr:uid="{00000000-0005-0000-0000-000051840000}"/>
    <cellStyle name="Komma 11 5" xfId="24432" xr:uid="{00000000-0005-0000-0000-000052840000}"/>
    <cellStyle name="Komma 11 5 2" xfId="36303" xr:uid="{00000000-0005-0000-0000-000053840000}"/>
    <cellStyle name="Komma 11 6" xfId="36843"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7" xr:uid="{00000000-0005-0000-0000-00005C840000}"/>
    <cellStyle name="Komma 12 2 3_LR2" xfId="53209" xr:uid="{99D0D098-4AF0-41F6-906F-8EBB789705B5}"/>
    <cellStyle name="Komma 12 2 4" xfId="36353" xr:uid="{00000000-0005-0000-0000-00005D840000}"/>
    <cellStyle name="Komma 12 2 5" xfId="36845"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7" xr:uid="{00000000-0005-0000-0000-000062840000}"/>
    <cellStyle name="Komma 12 3 2_LR2" xfId="53210" xr:uid="{50003F0C-1B4F-477B-9333-753FB7DAEACA}"/>
    <cellStyle name="Komma 12 3 3" xfId="36366" xr:uid="{00000000-0005-0000-0000-000063840000}"/>
    <cellStyle name="Komma 12 3_A01" xfId="12505" xr:uid="{00000000-0005-0000-0000-000064840000}"/>
    <cellStyle name="Komma 12 4" xfId="7436" xr:uid="{00000000-0005-0000-0000-000065840000}"/>
    <cellStyle name="Komma 12 4 2" xfId="36339" xr:uid="{00000000-0005-0000-0000-000066840000}"/>
    <cellStyle name="Komma 12 4 3" xfId="36130" xr:uid="{00000000-0005-0000-0000-000067840000}"/>
    <cellStyle name="Komma 12 4_LR2" xfId="53211" xr:uid="{D33BF33A-A503-47AC-9B30-8D3D2B2298B1}"/>
    <cellStyle name="Komma 12 5" xfId="36305" xr:uid="{00000000-0005-0000-0000-000068840000}"/>
    <cellStyle name="Komma 12 6" xfId="36844"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7" xr:uid="{00000000-0005-0000-0000-00006E840000}"/>
    <cellStyle name="Komma 13 2 2_LR2" xfId="53212" xr:uid="{5366CE9B-E812-474D-A094-1FCFE8897DAE}"/>
    <cellStyle name="Komma 13 2_A01" xfId="12507" xr:uid="{00000000-0005-0000-0000-00006F840000}"/>
    <cellStyle name="Komma 13 3" xfId="7440" xr:uid="{00000000-0005-0000-0000-000070840000}"/>
    <cellStyle name="Komma 13 3 2" xfId="36191" xr:uid="{00000000-0005-0000-0000-000071840000}"/>
    <cellStyle name="Komma 13 3_LR2" xfId="53213" xr:uid="{3349A46D-2D94-4ECF-A4AE-7DAD70C6E47D}"/>
    <cellStyle name="Komma 13 4" xfId="36307" xr:uid="{00000000-0005-0000-0000-000072840000}"/>
    <cellStyle name="Komma 13 5" xfId="36846"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1"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2"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2"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3"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4" xr:uid="{00000000-0005-0000-0000-000098840000}"/>
    <cellStyle name="Komma 19 4" xfId="48825" xr:uid="{00000000-0005-0000-0000-000099840000}"/>
    <cellStyle name="Komma 19_A01" xfId="12509" xr:uid="{00000000-0005-0000-0000-00009A840000}"/>
    <cellStyle name="Komma 2" xfId="7466" xr:uid="{00000000-0005-0000-0000-00009B840000}"/>
    <cellStyle name="Komma 2 10" xfId="35984" xr:uid="{00000000-0005-0000-0000-00009C840000}"/>
    <cellStyle name="Komma 2 10 2" xfId="48826" xr:uid="{00000000-0005-0000-0000-00009D840000}"/>
    <cellStyle name="Komma 2 10 2 2" xfId="48827" xr:uid="{00000000-0005-0000-0000-00009E840000}"/>
    <cellStyle name="Komma 2 10 2 2 2" xfId="48828" xr:uid="{00000000-0005-0000-0000-00009F840000}"/>
    <cellStyle name="Komma 2 10 2 3" xfId="48829" xr:uid="{00000000-0005-0000-0000-0000A0840000}"/>
    <cellStyle name="Komma 2 10 2_7. Other MTM adjustments" xfId="48830" xr:uid="{00000000-0005-0000-0000-0000A1840000}"/>
    <cellStyle name="Komma 2 10 3" xfId="48831" xr:uid="{00000000-0005-0000-0000-0000A2840000}"/>
    <cellStyle name="Komma 2 10 3 2" xfId="48832" xr:uid="{00000000-0005-0000-0000-0000A3840000}"/>
    <cellStyle name="Komma 2 10 3 2 2" xfId="48833" xr:uid="{00000000-0005-0000-0000-0000A4840000}"/>
    <cellStyle name="Komma 2 10 3 3" xfId="48834" xr:uid="{00000000-0005-0000-0000-0000A5840000}"/>
    <cellStyle name="Komma 2 10 3_7. Other MTM adjustments" xfId="48835" xr:uid="{00000000-0005-0000-0000-0000A6840000}"/>
    <cellStyle name="Komma 2 10 4" xfId="48836" xr:uid="{00000000-0005-0000-0000-0000A7840000}"/>
    <cellStyle name="Komma 2 10 4 2" xfId="48837" xr:uid="{00000000-0005-0000-0000-0000A8840000}"/>
    <cellStyle name="Komma 2 10 5" xfId="48838" xr:uid="{00000000-0005-0000-0000-0000A9840000}"/>
    <cellStyle name="Komma 2 10_7. Other MTM adjustments" xfId="48839" xr:uid="{00000000-0005-0000-0000-0000AA840000}"/>
    <cellStyle name="Komma 2 11" xfId="36847" xr:uid="{00000000-0005-0000-0000-0000AB840000}"/>
    <cellStyle name="Komma 2 12" xfId="48840" xr:uid="{00000000-0005-0000-0000-0000AC840000}"/>
    <cellStyle name="Komma 2 13" xfId="48841"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4" xr:uid="{00000000-0005-0000-0000-0000B1840000}"/>
    <cellStyle name="Komma 2 2 2 2 2 2" xfId="40062" xr:uid="{00000000-0005-0000-0000-0000B2840000}"/>
    <cellStyle name="Komma 2 2 2 2 2 2 2" xfId="48842" xr:uid="{00000000-0005-0000-0000-0000B3840000}"/>
    <cellStyle name="Komma 2 2 2 2 2 2 2 2" xfId="48843" xr:uid="{00000000-0005-0000-0000-0000B4840000}"/>
    <cellStyle name="Komma 2 2 2 2 2 2 3" xfId="48844" xr:uid="{00000000-0005-0000-0000-0000B5840000}"/>
    <cellStyle name="Komma 2 2 2 2 2 2_7. Other MTM adjustments" xfId="48845" xr:uid="{00000000-0005-0000-0000-0000B6840000}"/>
    <cellStyle name="Komma 2 2 2 2 2 3" xfId="40061" xr:uid="{00000000-0005-0000-0000-0000B7840000}"/>
    <cellStyle name="Komma 2 2 2 2 2 3 2" xfId="48846" xr:uid="{00000000-0005-0000-0000-0000B8840000}"/>
    <cellStyle name="Komma 2 2 2 2 2 3 2 2" xfId="48847" xr:uid="{00000000-0005-0000-0000-0000B9840000}"/>
    <cellStyle name="Komma 2 2 2 2 2 3 3" xfId="48848" xr:uid="{00000000-0005-0000-0000-0000BA840000}"/>
    <cellStyle name="Komma 2 2 2 2 2 3_7. Other MTM adjustments" xfId="48849" xr:uid="{00000000-0005-0000-0000-0000BB840000}"/>
    <cellStyle name="Komma 2 2 2 2 2 4" xfId="48850" xr:uid="{00000000-0005-0000-0000-0000BC840000}"/>
    <cellStyle name="Komma 2 2 2 2 2 4 2" xfId="48851" xr:uid="{00000000-0005-0000-0000-0000BD840000}"/>
    <cellStyle name="Komma 2 2 2 2 2 4 2 2" xfId="48852" xr:uid="{00000000-0005-0000-0000-0000BE840000}"/>
    <cellStyle name="Komma 2 2 2 2 2 4 3" xfId="48853" xr:uid="{00000000-0005-0000-0000-0000BF840000}"/>
    <cellStyle name="Komma 2 2 2 2 2 4_7. Other MTM adjustments" xfId="48854" xr:uid="{00000000-0005-0000-0000-0000C0840000}"/>
    <cellStyle name="Komma 2 2 2 2 2 5" xfId="48855" xr:uid="{00000000-0005-0000-0000-0000C1840000}"/>
    <cellStyle name="Komma 2 2 2 2 2 5 2" xfId="48856" xr:uid="{00000000-0005-0000-0000-0000C2840000}"/>
    <cellStyle name="Komma 2 2 2 2 2 6" xfId="48857" xr:uid="{00000000-0005-0000-0000-0000C3840000}"/>
    <cellStyle name="Komma 2 2 2 2 2_7. Other MTM adjustments" xfId="48858" xr:uid="{00000000-0005-0000-0000-0000C4840000}"/>
    <cellStyle name="Komma 2 2 2 2 3" xfId="40063" xr:uid="{00000000-0005-0000-0000-0000C5840000}"/>
    <cellStyle name="Komma 2 2 2 2 3 2" xfId="48859" xr:uid="{00000000-0005-0000-0000-0000C6840000}"/>
    <cellStyle name="Komma 2 2 2 2 3 2 2" xfId="48860" xr:uid="{00000000-0005-0000-0000-0000C7840000}"/>
    <cellStyle name="Komma 2 2 2 2 3 3" xfId="48861" xr:uid="{00000000-0005-0000-0000-0000C8840000}"/>
    <cellStyle name="Komma 2 2 2 2 3_7. Other MTM adjustments" xfId="48862" xr:uid="{00000000-0005-0000-0000-0000C9840000}"/>
    <cellStyle name="Komma 2 2 2 2 4" xfId="40064" xr:uid="{00000000-0005-0000-0000-0000CA840000}"/>
    <cellStyle name="Komma 2 2 2 2 4 2" xfId="48863" xr:uid="{00000000-0005-0000-0000-0000CB840000}"/>
    <cellStyle name="Komma 2 2 2 2 4 2 2" xfId="48864" xr:uid="{00000000-0005-0000-0000-0000CC840000}"/>
    <cellStyle name="Komma 2 2 2 2 4 3" xfId="48865" xr:uid="{00000000-0005-0000-0000-0000CD840000}"/>
    <cellStyle name="Komma 2 2 2 2 4_7. Other MTM adjustments" xfId="48866" xr:uid="{00000000-0005-0000-0000-0000CE840000}"/>
    <cellStyle name="Komma 2 2 2 2 5" xfId="40060" xr:uid="{00000000-0005-0000-0000-0000CF840000}"/>
    <cellStyle name="Komma 2 2 2 2 5 2" xfId="48867" xr:uid="{00000000-0005-0000-0000-0000D0840000}"/>
    <cellStyle name="Komma 2 2 2 2 5 2 2" xfId="48868" xr:uid="{00000000-0005-0000-0000-0000D1840000}"/>
    <cellStyle name="Komma 2 2 2 2 5 3" xfId="48869" xr:uid="{00000000-0005-0000-0000-0000D2840000}"/>
    <cellStyle name="Komma 2 2 2 2 5_7. Other MTM adjustments" xfId="48870" xr:uid="{00000000-0005-0000-0000-0000D3840000}"/>
    <cellStyle name="Komma 2 2 2 2 6" xfId="48871" xr:uid="{00000000-0005-0000-0000-0000D4840000}"/>
    <cellStyle name="Komma 2 2 2 2 6 2" xfId="48872" xr:uid="{00000000-0005-0000-0000-0000D5840000}"/>
    <cellStyle name="Komma 2 2 2 2 6 2 2" xfId="48873" xr:uid="{00000000-0005-0000-0000-0000D6840000}"/>
    <cellStyle name="Komma 2 2 2 2 6 3" xfId="48874" xr:uid="{00000000-0005-0000-0000-0000D7840000}"/>
    <cellStyle name="Komma 2 2 2 2 6_7. Other MTM adjustments" xfId="48875" xr:uid="{00000000-0005-0000-0000-0000D8840000}"/>
    <cellStyle name="Komma 2 2 2 2 7" xfId="48876" xr:uid="{00000000-0005-0000-0000-0000D9840000}"/>
    <cellStyle name="Komma 2 2 2 2 7 2" xfId="48877" xr:uid="{00000000-0005-0000-0000-0000DA840000}"/>
    <cellStyle name="Komma 2 2 2 2 8" xfId="48878" xr:uid="{00000000-0005-0000-0000-0000DB840000}"/>
    <cellStyle name="Komma 2 2 2 2_7. Other MTM adjustments" xfId="48879" xr:uid="{00000000-0005-0000-0000-0000DC840000}"/>
    <cellStyle name="Komma 2 2 2 3" xfId="36369" xr:uid="{00000000-0005-0000-0000-0000DD840000}"/>
    <cellStyle name="Komma 2 2 2 3 2" xfId="40066" xr:uid="{00000000-0005-0000-0000-0000DE840000}"/>
    <cellStyle name="Komma 2 2 2 3 2 2" xfId="48880" xr:uid="{00000000-0005-0000-0000-0000DF840000}"/>
    <cellStyle name="Komma 2 2 2 3 3" xfId="40065" xr:uid="{00000000-0005-0000-0000-0000E0840000}"/>
    <cellStyle name="Komma 2 2 2 3 3 2" xfId="48881" xr:uid="{00000000-0005-0000-0000-0000E1840000}"/>
    <cellStyle name="Komma 2 2 2 3 4" xfId="48882" xr:uid="{00000000-0005-0000-0000-0000E2840000}"/>
    <cellStyle name="Komma 2 2 2 3_7. Other MTM adjustments" xfId="48883" xr:uid="{00000000-0005-0000-0000-0000E3840000}"/>
    <cellStyle name="Komma 2 2 2 4" xfId="36062" xr:uid="{00000000-0005-0000-0000-0000E4840000}"/>
    <cellStyle name="Komma 2 2 2 4 2" xfId="40067" xr:uid="{00000000-0005-0000-0000-0000E5840000}"/>
    <cellStyle name="Komma 2 2 2 4 2 2" xfId="48884" xr:uid="{00000000-0005-0000-0000-0000E6840000}"/>
    <cellStyle name="Komma 2 2 2 4 2 2 2" xfId="48885" xr:uid="{00000000-0005-0000-0000-0000E7840000}"/>
    <cellStyle name="Komma 2 2 2 4 2 3" xfId="48886" xr:uid="{00000000-0005-0000-0000-0000E8840000}"/>
    <cellStyle name="Komma 2 2 2 4 2_7. Other MTM adjustments" xfId="48887" xr:uid="{00000000-0005-0000-0000-0000E9840000}"/>
    <cellStyle name="Komma 2 2 2 4 3" xfId="48888" xr:uid="{00000000-0005-0000-0000-0000EA840000}"/>
    <cellStyle name="Komma 2 2 2 4 3 2" xfId="48889" xr:uid="{00000000-0005-0000-0000-0000EB840000}"/>
    <cellStyle name="Komma 2 2 2 4 3 2 2" xfId="48890" xr:uid="{00000000-0005-0000-0000-0000EC840000}"/>
    <cellStyle name="Komma 2 2 2 4 3 3" xfId="48891" xr:uid="{00000000-0005-0000-0000-0000ED840000}"/>
    <cellStyle name="Komma 2 2 2 4 3_7. Other MTM adjustments" xfId="48892" xr:uid="{00000000-0005-0000-0000-0000EE840000}"/>
    <cellStyle name="Komma 2 2 2 4 4" xfId="48893" xr:uid="{00000000-0005-0000-0000-0000EF840000}"/>
    <cellStyle name="Komma 2 2 2 4 4 2" xfId="48894" xr:uid="{00000000-0005-0000-0000-0000F0840000}"/>
    <cellStyle name="Komma 2 2 2 4 4 2 2" xfId="48895" xr:uid="{00000000-0005-0000-0000-0000F1840000}"/>
    <cellStyle name="Komma 2 2 2 4 4 3" xfId="48896" xr:uid="{00000000-0005-0000-0000-0000F2840000}"/>
    <cellStyle name="Komma 2 2 2 4 4_7. Other MTM adjustments" xfId="48897" xr:uid="{00000000-0005-0000-0000-0000F3840000}"/>
    <cellStyle name="Komma 2 2 2 4 5" xfId="48898" xr:uid="{00000000-0005-0000-0000-0000F4840000}"/>
    <cellStyle name="Komma 2 2 2 4 5 2" xfId="48899" xr:uid="{00000000-0005-0000-0000-0000F5840000}"/>
    <cellStyle name="Komma 2 2 2 4 6" xfId="48900" xr:uid="{00000000-0005-0000-0000-0000F6840000}"/>
    <cellStyle name="Komma 2 2 2 4_7. Other MTM adjustments" xfId="48901" xr:uid="{00000000-0005-0000-0000-0000F7840000}"/>
    <cellStyle name="Komma 2 2 2 5" xfId="40068" xr:uid="{00000000-0005-0000-0000-0000F8840000}"/>
    <cellStyle name="Komma 2 2 2 5 2" xfId="48902" xr:uid="{00000000-0005-0000-0000-0000F9840000}"/>
    <cellStyle name="Komma 2 2 2 5 2 2" xfId="48903" xr:uid="{00000000-0005-0000-0000-0000FA840000}"/>
    <cellStyle name="Komma 2 2 2 5 3" xfId="48904" xr:uid="{00000000-0005-0000-0000-0000FB840000}"/>
    <cellStyle name="Komma 2 2 2 5_7. Other MTM adjustments" xfId="48905" xr:uid="{00000000-0005-0000-0000-0000FC840000}"/>
    <cellStyle name="Komma 2 2 2 6" xfId="40059" xr:uid="{00000000-0005-0000-0000-0000FD840000}"/>
    <cellStyle name="Komma 2 2 2 6 2" xfId="48906" xr:uid="{00000000-0005-0000-0000-0000FE840000}"/>
    <cellStyle name="Komma 2 2 2 6 2 2" xfId="48907" xr:uid="{00000000-0005-0000-0000-0000FF840000}"/>
    <cellStyle name="Komma 2 2 2 6 3" xfId="48908" xr:uid="{00000000-0005-0000-0000-000000850000}"/>
    <cellStyle name="Komma 2 2 2 6_7. Other MTM adjustments" xfId="48909" xr:uid="{00000000-0005-0000-0000-000001850000}"/>
    <cellStyle name="Komma 2 2 2 7" xfId="48910" xr:uid="{00000000-0005-0000-0000-000002850000}"/>
    <cellStyle name="Komma 2 2 2 7 2" xfId="48911" xr:uid="{00000000-0005-0000-0000-000003850000}"/>
    <cellStyle name="Komma 2 2 2 7 2 2" xfId="48912" xr:uid="{00000000-0005-0000-0000-000004850000}"/>
    <cellStyle name="Komma 2 2 2 7 3" xfId="48913" xr:uid="{00000000-0005-0000-0000-000005850000}"/>
    <cellStyle name="Komma 2 2 2 7_7. Other MTM adjustments" xfId="48914" xr:uid="{00000000-0005-0000-0000-000006850000}"/>
    <cellStyle name="Komma 2 2 2 8" xfId="48915" xr:uid="{00000000-0005-0000-0000-000007850000}"/>
    <cellStyle name="Komma 2 2 2 8 2" xfId="48916" xr:uid="{00000000-0005-0000-0000-000008850000}"/>
    <cellStyle name="Komma 2 2 2 9" xfId="48917" xr:uid="{00000000-0005-0000-0000-000009850000}"/>
    <cellStyle name="Komma 2 2 2_7. Other MTM adjustments" xfId="48918" xr:uid="{00000000-0005-0000-0000-00000A850000}"/>
    <cellStyle name="Komma 2 2 3" xfId="24438" xr:uid="{00000000-0005-0000-0000-00000B850000}"/>
    <cellStyle name="Komma 2 2 3 2" xfId="24439" xr:uid="{00000000-0005-0000-0000-00000C850000}"/>
    <cellStyle name="Komma 2 2 3 2 2" xfId="40071" xr:uid="{00000000-0005-0000-0000-00000D850000}"/>
    <cellStyle name="Komma 2 2 3 2 3" xfId="40070" xr:uid="{00000000-0005-0000-0000-00000E850000}"/>
    <cellStyle name="Komma 2 2 3 3" xfId="24440" xr:uid="{00000000-0005-0000-0000-00000F850000}"/>
    <cellStyle name="Komma 2 2 3 3 2" xfId="40072" xr:uid="{00000000-0005-0000-0000-000010850000}"/>
    <cellStyle name="Komma 2 2 3 4" xfId="36342" xr:uid="{00000000-0005-0000-0000-000011850000}"/>
    <cellStyle name="Komma 2 2 3 4 2" xfId="40073" xr:uid="{00000000-0005-0000-0000-000012850000}"/>
    <cellStyle name="Komma 2 2 3 5" xfId="40069" xr:uid="{00000000-0005-0000-0000-000013850000}"/>
    <cellStyle name="Komma 2 2 3_AVA DVA EL" xfId="24441" xr:uid="{00000000-0005-0000-0000-000014850000}"/>
    <cellStyle name="Komma 2 2 4" xfId="36308" xr:uid="{00000000-0005-0000-0000-000015850000}"/>
    <cellStyle name="Komma 2 2 4 2" xfId="40075" xr:uid="{00000000-0005-0000-0000-000016850000}"/>
    <cellStyle name="Komma 2 2 4 3" xfId="40074" xr:uid="{00000000-0005-0000-0000-000017850000}"/>
    <cellStyle name="Komma 2 2 5" xfId="35997" xr:uid="{00000000-0005-0000-0000-000018850000}"/>
    <cellStyle name="Komma 2 2 5 2" xfId="40076" xr:uid="{00000000-0005-0000-0000-000019850000}"/>
    <cellStyle name="Komma 2 2 6" xfId="40077" xr:uid="{00000000-0005-0000-0000-00001A850000}"/>
    <cellStyle name="Komma 2 2 7" xfId="40058" xr:uid="{00000000-0005-0000-0000-00001B850000}"/>
    <cellStyle name="Komma 2 2_7. Other MTM adjustments" xfId="48919"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4" xr:uid="{00000000-0005-0000-0000-000020850000}"/>
    <cellStyle name="Komma 2 3 2 3" xfId="24444" xr:uid="{00000000-0005-0000-0000-000021850000}"/>
    <cellStyle name="Komma 2 3 2 4" xfId="36161" xr:uid="{00000000-0005-0000-0000-000022850000}"/>
    <cellStyle name="Komma 2 3 2 5" xfId="40079" xr:uid="{00000000-0005-0000-0000-000023850000}"/>
    <cellStyle name="Komma 2 3 2_AVA DVA EL" xfId="24445" xr:uid="{00000000-0005-0000-0000-000024850000}"/>
    <cellStyle name="Komma 2 3 3" xfId="24446" xr:uid="{00000000-0005-0000-0000-000025850000}"/>
    <cellStyle name="Komma 2 3 3 2" xfId="36310" xr:uid="{00000000-0005-0000-0000-000026850000}"/>
    <cellStyle name="Komma 2 3 4" xfId="40078" xr:uid="{00000000-0005-0000-0000-000027850000}"/>
    <cellStyle name="Komma 2 3_7. Other MTM adjustments" xfId="48920" xr:uid="{00000000-0005-0000-0000-000028850000}"/>
    <cellStyle name="Komma 2 4" xfId="7469" xr:uid="{00000000-0005-0000-0000-000029850000}"/>
    <cellStyle name="Komma 2 4 2" xfId="24447" xr:uid="{00000000-0005-0000-0000-00002A850000}"/>
    <cellStyle name="Komma 2 4 2 2" xfId="36317" xr:uid="{00000000-0005-0000-0000-00002B850000}"/>
    <cellStyle name="Komma 2 4 2 2 2" xfId="40082" xr:uid="{00000000-0005-0000-0000-00002C850000}"/>
    <cellStyle name="Komma 2 4 2 2 2 2" xfId="48921" xr:uid="{00000000-0005-0000-0000-00002D850000}"/>
    <cellStyle name="Komma 2 4 2 2 2 2 2" xfId="48922" xr:uid="{00000000-0005-0000-0000-00002E850000}"/>
    <cellStyle name="Komma 2 4 2 2 2 2 2 2" xfId="48923" xr:uid="{00000000-0005-0000-0000-00002F850000}"/>
    <cellStyle name="Komma 2 4 2 2 2 2 3" xfId="48924" xr:uid="{00000000-0005-0000-0000-000030850000}"/>
    <cellStyle name="Komma 2 4 2 2 2 2_7. Other MTM adjustments" xfId="48925" xr:uid="{00000000-0005-0000-0000-000031850000}"/>
    <cellStyle name="Komma 2 4 2 2 2 3" xfId="48926" xr:uid="{00000000-0005-0000-0000-000032850000}"/>
    <cellStyle name="Komma 2 4 2 2 2 3 2" xfId="48927" xr:uid="{00000000-0005-0000-0000-000033850000}"/>
    <cellStyle name="Komma 2 4 2 2 2 3 2 2" xfId="48928" xr:uid="{00000000-0005-0000-0000-000034850000}"/>
    <cellStyle name="Komma 2 4 2 2 2 3 3" xfId="48929" xr:uid="{00000000-0005-0000-0000-000035850000}"/>
    <cellStyle name="Komma 2 4 2 2 2 3_7. Other MTM adjustments" xfId="48930" xr:uid="{00000000-0005-0000-0000-000036850000}"/>
    <cellStyle name="Komma 2 4 2 2 2 4" xfId="48931" xr:uid="{00000000-0005-0000-0000-000037850000}"/>
    <cellStyle name="Komma 2 4 2 2 2 4 2" xfId="48932" xr:uid="{00000000-0005-0000-0000-000038850000}"/>
    <cellStyle name="Komma 2 4 2 2 2 4 2 2" xfId="48933" xr:uid="{00000000-0005-0000-0000-000039850000}"/>
    <cellStyle name="Komma 2 4 2 2 2 4 3" xfId="48934" xr:uid="{00000000-0005-0000-0000-00003A850000}"/>
    <cellStyle name="Komma 2 4 2 2 2 4_7. Other MTM adjustments" xfId="48935" xr:uid="{00000000-0005-0000-0000-00003B850000}"/>
    <cellStyle name="Komma 2 4 2 2 2 5" xfId="48936" xr:uid="{00000000-0005-0000-0000-00003C850000}"/>
    <cellStyle name="Komma 2 4 2 2 2 5 2" xfId="48937" xr:uid="{00000000-0005-0000-0000-00003D850000}"/>
    <cellStyle name="Komma 2 4 2 2 2 6" xfId="48938" xr:uid="{00000000-0005-0000-0000-00003E850000}"/>
    <cellStyle name="Komma 2 4 2 2 2_7. Other MTM adjustments" xfId="48939" xr:uid="{00000000-0005-0000-0000-00003F850000}"/>
    <cellStyle name="Komma 2 4 2 2 3" xfId="48940" xr:uid="{00000000-0005-0000-0000-000040850000}"/>
    <cellStyle name="Komma 2 4 2 2 3 2" xfId="48941" xr:uid="{00000000-0005-0000-0000-000041850000}"/>
    <cellStyle name="Komma 2 4 2 2 3 2 2" xfId="48942" xr:uid="{00000000-0005-0000-0000-000042850000}"/>
    <cellStyle name="Komma 2 4 2 2 3 3" xfId="48943" xr:uid="{00000000-0005-0000-0000-000043850000}"/>
    <cellStyle name="Komma 2 4 2 2 3_7. Other MTM adjustments" xfId="48944" xr:uid="{00000000-0005-0000-0000-000044850000}"/>
    <cellStyle name="Komma 2 4 2 2 4" xfId="48945" xr:uid="{00000000-0005-0000-0000-000045850000}"/>
    <cellStyle name="Komma 2 4 2 2 4 2" xfId="48946" xr:uid="{00000000-0005-0000-0000-000046850000}"/>
    <cellStyle name="Komma 2 4 2 2 4 2 2" xfId="48947" xr:uid="{00000000-0005-0000-0000-000047850000}"/>
    <cellStyle name="Komma 2 4 2 2 4 3" xfId="48948" xr:uid="{00000000-0005-0000-0000-000048850000}"/>
    <cellStyle name="Komma 2 4 2 2 4_7. Other MTM adjustments" xfId="48949" xr:uid="{00000000-0005-0000-0000-000049850000}"/>
    <cellStyle name="Komma 2 4 2 2 5" xfId="48950" xr:uid="{00000000-0005-0000-0000-00004A850000}"/>
    <cellStyle name="Komma 2 4 2 2 5 2" xfId="48951" xr:uid="{00000000-0005-0000-0000-00004B850000}"/>
    <cellStyle name="Komma 2 4 2 2 5 2 2" xfId="48952" xr:uid="{00000000-0005-0000-0000-00004C850000}"/>
    <cellStyle name="Komma 2 4 2 2 5 3" xfId="48953" xr:uid="{00000000-0005-0000-0000-00004D850000}"/>
    <cellStyle name="Komma 2 4 2 2 5_7. Other MTM adjustments" xfId="48954" xr:uid="{00000000-0005-0000-0000-00004E850000}"/>
    <cellStyle name="Komma 2 4 2 2 6" xfId="48955" xr:uid="{00000000-0005-0000-0000-00004F850000}"/>
    <cellStyle name="Komma 2 4 2 2 6 2" xfId="48956" xr:uid="{00000000-0005-0000-0000-000050850000}"/>
    <cellStyle name="Komma 2 4 2 2 7" xfId="48957" xr:uid="{00000000-0005-0000-0000-000051850000}"/>
    <cellStyle name="Komma 2 4 2 2_7. Other MTM adjustments" xfId="48958" xr:uid="{00000000-0005-0000-0000-000052850000}"/>
    <cellStyle name="Komma 2 4 2 3" xfId="40081" xr:uid="{00000000-0005-0000-0000-000053850000}"/>
    <cellStyle name="Komma 2 4 2 3 2" xfId="48959" xr:uid="{00000000-0005-0000-0000-000054850000}"/>
    <cellStyle name="Komma 2 4 2 3 2 2" xfId="48960" xr:uid="{00000000-0005-0000-0000-000055850000}"/>
    <cellStyle name="Komma 2 4 2 3 2 2 2" xfId="48961" xr:uid="{00000000-0005-0000-0000-000056850000}"/>
    <cellStyle name="Komma 2 4 2 3 2 3" xfId="48962" xr:uid="{00000000-0005-0000-0000-000057850000}"/>
    <cellStyle name="Komma 2 4 2 3 2_7. Other MTM adjustments" xfId="48963" xr:uid="{00000000-0005-0000-0000-000058850000}"/>
    <cellStyle name="Komma 2 4 2 3 3" xfId="48964" xr:uid="{00000000-0005-0000-0000-000059850000}"/>
    <cellStyle name="Komma 2 4 2 3 3 2" xfId="48965" xr:uid="{00000000-0005-0000-0000-00005A850000}"/>
    <cellStyle name="Komma 2 4 2 3 3 2 2" xfId="48966" xr:uid="{00000000-0005-0000-0000-00005B850000}"/>
    <cellStyle name="Komma 2 4 2 3 3 3" xfId="48967" xr:uid="{00000000-0005-0000-0000-00005C850000}"/>
    <cellStyle name="Komma 2 4 2 3 3_7. Other MTM adjustments" xfId="48968" xr:uid="{00000000-0005-0000-0000-00005D850000}"/>
    <cellStyle name="Komma 2 4 2 3 4" xfId="48969" xr:uid="{00000000-0005-0000-0000-00005E850000}"/>
    <cellStyle name="Komma 2 4 2 3 4 2" xfId="48970" xr:uid="{00000000-0005-0000-0000-00005F850000}"/>
    <cellStyle name="Komma 2 4 2 3 4 2 2" xfId="48971" xr:uid="{00000000-0005-0000-0000-000060850000}"/>
    <cellStyle name="Komma 2 4 2 3 4 3" xfId="48972" xr:uid="{00000000-0005-0000-0000-000061850000}"/>
    <cellStyle name="Komma 2 4 2 3 4_7. Other MTM adjustments" xfId="48973" xr:uid="{00000000-0005-0000-0000-000062850000}"/>
    <cellStyle name="Komma 2 4 2 3 5" xfId="48974" xr:uid="{00000000-0005-0000-0000-000063850000}"/>
    <cellStyle name="Komma 2 4 2 3 5 2" xfId="48975" xr:uid="{00000000-0005-0000-0000-000064850000}"/>
    <cellStyle name="Komma 2 4 2 3 6" xfId="48976" xr:uid="{00000000-0005-0000-0000-000065850000}"/>
    <cellStyle name="Komma 2 4 2 3_7. Other MTM adjustments" xfId="48977" xr:uid="{00000000-0005-0000-0000-000066850000}"/>
    <cellStyle name="Komma 2 4 2 4" xfId="48978" xr:uid="{00000000-0005-0000-0000-000067850000}"/>
    <cellStyle name="Komma 2 4 2 4 2" xfId="48979" xr:uid="{00000000-0005-0000-0000-000068850000}"/>
    <cellStyle name="Komma 2 4 2 4 2 2" xfId="48980" xr:uid="{00000000-0005-0000-0000-000069850000}"/>
    <cellStyle name="Komma 2 4 2 4 3" xfId="48981" xr:uid="{00000000-0005-0000-0000-00006A850000}"/>
    <cellStyle name="Komma 2 4 2 4_7. Other MTM adjustments" xfId="48982" xr:uid="{00000000-0005-0000-0000-00006B850000}"/>
    <cellStyle name="Komma 2 4 2 5" xfId="48983" xr:uid="{00000000-0005-0000-0000-00006C850000}"/>
    <cellStyle name="Komma 2 4 2 5 2" xfId="48984" xr:uid="{00000000-0005-0000-0000-00006D850000}"/>
    <cellStyle name="Komma 2 4 2 5 2 2" xfId="48985" xr:uid="{00000000-0005-0000-0000-00006E850000}"/>
    <cellStyle name="Komma 2 4 2 5 3" xfId="48986" xr:uid="{00000000-0005-0000-0000-00006F850000}"/>
    <cellStyle name="Komma 2 4 2 5_7. Other MTM adjustments" xfId="48987" xr:uid="{00000000-0005-0000-0000-000070850000}"/>
    <cellStyle name="Komma 2 4 2 6" xfId="48988" xr:uid="{00000000-0005-0000-0000-000071850000}"/>
    <cellStyle name="Komma 2 4 2 6 2" xfId="48989" xr:uid="{00000000-0005-0000-0000-000072850000}"/>
    <cellStyle name="Komma 2 4 2 6 2 2" xfId="48990" xr:uid="{00000000-0005-0000-0000-000073850000}"/>
    <cellStyle name="Komma 2 4 2 6 3" xfId="48991" xr:uid="{00000000-0005-0000-0000-000074850000}"/>
    <cellStyle name="Komma 2 4 2 6_7. Other MTM adjustments" xfId="48992" xr:uid="{00000000-0005-0000-0000-000075850000}"/>
    <cellStyle name="Komma 2 4 2 7" xfId="48993" xr:uid="{00000000-0005-0000-0000-000076850000}"/>
    <cellStyle name="Komma 2 4 2 7 2" xfId="48994" xr:uid="{00000000-0005-0000-0000-000077850000}"/>
    <cellStyle name="Komma 2 4 2 7 2 2" xfId="48995" xr:uid="{00000000-0005-0000-0000-000078850000}"/>
    <cellStyle name="Komma 2 4 2 7 3" xfId="48996" xr:uid="{00000000-0005-0000-0000-000079850000}"/>
    <cellStyle name="Komma 2 4 2 7_7. Other MTM adjustments" xfId="48997" xr:uid="{00000000-0005-0000-0000-00007A850000}"/>
    <cellStyle name="Komma 2 4 2 8" xfId="48998" xr:uid="{00000000-0005-0000-0000-00007B850000}"/>
    <cellStyle name="Komma 2 4 2 8 2" xfId="48999" xr:uid="{00000000-0005-0000-0000-00007C850000}"/>
    <cellStyle name="Komma 2 4 2 9" xfId="49000" xr:uid="{00000000-0005-0000-0000-00007D850000}"/>
    <cellStyle name="Komma 2 4 2_7. Other MTM adjustments" xfId="49001" xr:uid="{00000000-0005-0000-0000-00007E850000}"/>
    <cellStyle name="Komma 2 4 3" xfId="24448" xr:uid="{00000000-0005-0000-0000-00007F850000}"/>
    <cellStyle name="Komma 2 4 3 2" xfId="40083" xr:uid="{00000000-0005-0000-0000-000080850000}"/>
    <cellStyle name="Komma 2 4 3 2 2" xfId="49002" xr:uid="{00000000-0005-0000-0000-000081850000}"/>
    <cellStyle name="Komma 2 4 3 2 2 2" xfId="49003" xr:uid="{00000000-0005-0000-0000-000082850000}"/>
    <cellStyle name="Komma 2 4 3 2 2 2 2" xfId="49004" xr:uid="{00000000-0005-0000-0000-000083850000}"/>
    <cellStyle name="Komma 2 4 3 2 2 3" xfId="49005" xr:uid="{00000000-0005-0000-0000-000084850000}"/>
    <cellStyle name="Komma 2 4 3 2 2_7. Other MTM adjustments" xfId="49006" xr:uid="{00000000-0005-0000-0000-000085850000}"/>
    <cellStyle name="Komma 2 4 3 2 3" xfId="49007" xr:uid="{00000000-0005-0000-0000-000086850000}"/>
    <cellStyle name="Komma 2 4 3 2 3 2" xfId="49008" xr:uid="{00000000-0005-0000-0000-000087850000}"/>
    <cellStyle name="Komma 2 4 3 2 3 2 2" xfId="49009" xr:uid="{00000000-0005-0000-0000-000088850000}"/>
    <cellStyle name="Komma 2 4 3 2 3 3" xfId="49010" xr:uid="{00000000-0005-0000-0000-000089850000}"/>
    <cellStyle name="Komma 2 4 3 2 3_7. Other MTM adjustments" xfId="49011" xr:uid="{00000000-0005-0000-0000-00008A850000}"/>
    <cellStyle name="Komma 2 4 3 2 4" xfId="49012" xr:uid="{00000000-0005-0000-0000-00008B850000}"/>
    <cellStyle name="Komma 2 4 3 2 4 2" xfId="49013" xr:uid="{00000000-0005-0000-0000-00008C850000}"/>
    <cellStyle name="Komma 2 4 3 2 4 2 2" xfId="49014" xr:uid="{00000000-0005-0000-0000-00008D850000}"/>
    <cellStyle name="Komma 2 4 3 2 4 3" xfId="49015" xr:uid="{00000000-0005-0000-0000-00008E850000}"/>
    <cellStyle name="Komma 2 4 3 2 4_7. Other MTM adjustments" xfId="49016" xr:uid="{00000000-0005-0000-0000-00008F850000}"/>
    <cellStyle name="Komma 2 4 3 2 5" xfId="49017" xr:uid="{00000000-0005-0000-0000-000090850000}"/>
    <cellStyle name="Komma 2 4 3 2 5 2" xfId="49018" xr:uid="{00000000-0005-0000-0000-000091850000}"/>
    <cellStyle name="Komma 2 4 3 2 6" xfId="49019" xr:uid="{00000000-0005-0000-0000-000092850000}"/>
    <cellStyle name="Komma 2 4 3 2_7. Other MTM adjustments" xfId="49020" xr:uid="{00000000-0005-0000-0000-000093850000}"/>
    <cellStyle name="Komma 2 4 3 3" xfId="49021" xr:uid="{00000000-0005-0000-0000-000094850000}"/>
    <cellStyle name="Komma 2 4 3 3 2" xfId="49022" xr:uid="{00000000-0005-0000-0000-000095850000}"/>
    <cellStyle name="Komma 2 4 3 3 2 2" xfId="49023" xr:uid="{00000000-0005-0000-0000-000096850000}"/>
    <cellStyle name="Komma 2 4 3 3 3" xfId="49024" xr:uid="{00000000-0005-0000-0000-000097850000}"/>
    <cellStyle name="Komma 2 4 3 3_7. Other MTM adjustments" xfId="49025" xr:uid="{00000000-0005-0000-0000-000098850000}"/>
    <cellStyle name="Komma 2 4 3 4" xfId="49026" xr:uid="{00000000-0005-0000-0000-000099850000}"/>
    <cellStyle name="Komma 2 4 3 4 2" xfId="49027" xr:uid="{00000000-0005-0000-0000-00009A850000}"/>
    <cellStyle name="Komma 2 4 3 4 2 2" xfId="49028" xr:uid="{00000000-0005-0000-0000-00009B850000}"/>
    <cellStyle name="Komma 2 4 3 4 3" xfId="49029" xr:uid="{00000000-0005-0000-0000-00009C850000}"/>
    <cellStyle name="Komma 2 4 3 4_7. Other MTM adjustments" xfId="49030" xr:uid="{00000000-0005-0000-0000-00009D850000}"/>
    <cellStyle name="Komma 2 4 3 5" xfId="49031" xr:uid="{00000000-0005-0000-0000-00009E850000}"/>
    <cellStyle name="Komma 2 4 3 5 2" xfId="49032" xr:uid="{00000000-0005-0000-0000-00009F850000}"/>
    <cellStyle name="Komma 2 4 3 5 2 2" xfId="49033" xr:uid="{00000000-0005-0000-0000-0000A0850000}"/>
    <cellStyle name="Komma 2 4 3 5 3" xfId="49034" xr:uid="{00000000-0005-0000-0000-0000A1850000}"/>
    <cellStyle name="Komma 2 4 3 5_7. Other MTM adjustments" xfId="49035" xr:uid="{00000000-0005-0000-0000-0000A2850000}"/>
    <cellStyle name="Komma 2 4 3 6" xfId="49036" xr:uid="{00000000-0005-0000-0000-0000A3850000}"/>
    <cellStyle name="Komma 2 4 3 6 2" xfId="49037" xr:uid="{00000000-0005-0000-0000-0000A4850000}"/>
    <cellStyle name="Komma 2 4 3 7" xfId="49038" xr:uid="{00000000-0005-0000-0000-0000A5850000}"/>
    <cellStyle name="Komma 2 4 3_7. Other MTM adjustments" xfId="49039" xr:uid="{00000000-0005-0000-0000-0000A6850000}"/>
    <cellStyle name="Komma 2 4 4" xfId="40084" xr:uid="{00000000-0005-0000-0000-0000A7850000}"/>
    <cellStyle name="Komma 2 4 4 2" xfId="49040" xr:uid="{00000000-0005-0000-0000-0000A8850000}"/>
    <cellStyle name="Komma 2 4 4 2 2" xfId="49041" xr:uid="{00000000-0005-0000-0000-0000A9850000}"/>
    <cellStyle name="Komma 2 4 4 2 2 2" xfId="49042" xr:uid="{00000000-0005-0000-0000-0000AA850000}"/>
    <cellStyle name="Komma 2 4 4 2 2 2 2" xfId="49043" xr:uid="{00000000-0005-0000-0000-0000AB850000}"/>
    <cellStyle name="Komma 2 4 4 2 2 3" xfId="49044" xr:uid="{00000000-0005-0000-0000-0000AC850000}"/>
    <cellStyle name="Komma 2 4 4 2 2_7. Other MTM adjustments" xfId="49045" xr:uid="{00000000-0005-0000-0000-0000AD850000}"/>
    <cellStyle name="Komma 2 4 4 2 3" xfId="49046" xr:uid="{00000000-0005-0000-0000-0000AE850000}"/>
    <cellStyle name="Komma 2 4 4 2 3 2" xfId="49047" xr:uid="{00000000-0005-0000-0000-0000AF850000}"/>
    <cellStyle name="Komma 2 4 4 2 3 2 2" xfId="49048" xr:uid="{00000000-0005-0000-0000-0000B0850000}"/>
    <cellStyle name="Komma 2 4 4 2 3 3" xfId="49049" xr:uid="{00000000-0005-0000-0000-0000B1850000}"/>
    <cellStyle name="Komma 2 4 4 2 3_7. Other MTM adjustments" xfId="49050" xr:uid="{00000000-0005-0000-0000-0000B2850000}"/>
    <cellStyle name="Komma 2 4 4 2 4" xfId="49051" xr:uid="{00000000-0005-0000-0000-0000B3850000}"/>
    <cellStyle name="Komma 2 4 4 2 4 2" xfId="49052" xr:uid="{00000000-0005-0000-0000-0000B4850000}"/>
    <cellStyle name="Komma 2 4 4 2 5" xfId="49053" xr:uid="{00000000-0005-0000-0000-0000B5850000}"/>
    <cellStyle name="Komma 2 4 4 2_7. Other MTM adjustments" xfId="49054" xr:uid="{00000000-0005-0000-0000-0000B6850000}"/>
    <cellStyle name="Komma 2 4 4 3" xfId="49055" xr:uid="{00000000-0005-0000-0000-0000B7850000}"/>
    <cellStyle name="Komma 2 4 4 3 2" xfId="49056" xr:uid="{00000000-0005-0000-0000-0000B8850000}"/>
    <cellStyle name="Komma 2 4 4 3 2 2" xfId="49057" xr:uid="{00000000-0005-0000-0000-0000B9850000}"/>
    <cellStyle name="Komma 2 4 4 3 3" xfId="49058" xr:uid="{00000000-0005-0000-0000-0000BA850000}"/>
    <cellStyle name="Komma 2 4 4 3_7. Other MTM adjustments" xfId="49059" xr:uid="{00000000-0005-0000-0000-0000BB850000}"/>
    <cellStyle name="Komma 2 4 4 4" xfId="49060" xr:uid="{00000000-0005-0000-0000-0000BC850000}"/>
    <cellStyle name="Komma 2 4 4 4 2" xfId="49061" xr:uid="{00000000-0005-0000-0000-0000BD850000}"/>
    <cellStyle name="Komma 2 4 4 4 2 2" xfId="49062" xr:uid="{00000000-0005-0000-0000-0000BE850000}"/>
    <cellStyle name="Komma 2 4 4 4 3" xfId="49063" xr:uid="{00000000-0005-0000-0000-0000BF850000}"/>
    <cellStyle name="Komma 2 4 4 4_7. Other MTM adjustments" xfId="49064" xr:uid="{00000000-0005-0000-0000-0000C0850000}"/>
    <cellStyle name="Komma 2 4 4 5" xfId="49065" xr:uid="{00000000-0005-0000-0000-0000C1850000}"/>
    <cellStyle name="Komma 2 4 4 5 2" xfId="49066" xr:uid="{00000000-0005-0000-0000-0000C2850000}"/>
    <cellStyle name="Komma 2 4 4 5 2 2" xfId="49067" xr:uid="{00000000-0005-0000-0000-0000C3850000}"/>
    <cellStyle name="Komma 2 4 4 5 3" xfId="49068" xr:uid="{00000000-0005-0000-0000-0000C4850000}"/>
    <cellStyle name="Komma 2 4 4 5_7. Other MTM adjustments" xfId="49069" xr:uid="{00000000-0005-0000-0000-0000C5850000}"/>
    <cellStyle name="Komma 2 4 4 6" xfId="49070" xr:uid="{00000000-0005-0000-0000-0000C6850000}"/>
    <cellStyle name="Komma 2 4 4 6 2" xfId="49071" xr:uid="{00000000-0005-0000-0000-0000C7850000}"/>
    <cellStyle name="Komma 2 4 4 7" xfId="49072" xr:uid="{00000000-0005-0000-0000-0000C8850000}"/>
    <cellStyle name="Komma 2 4 4_7. Other MTM adjustments" xfId="49073" xr:uid="{00000000-0005-0000-0000-0000C9850000}"/>
    <cellStyle name="Komma 2 4 5" xfId="40080" xr:uid="{00000000-0005-0000-0000-0000CA850000}"/>
    <cellStyle name="Komma 2 4 5 2" xfId="49074" xr:uid="{00000000-0005-0000-0000-0000CB850000}"/>
    <cellStyle name="Komma 2 4 5 2 2" xfId="49075" xr:uid="{00000000-0005-0000-0000-0000CC850000}"/>
    <cellStyle name="Komma 2 4 5 2 2 2" xfId="49076" xr:uid="{00000000-0005-0000-0000-0000CD850000}"/>
    <cellStyle name="Komma 2 4 5 2 3" xfId="49077" xr:uid="{00000000-0005-0000-0000-0000CE850000}"/>
    <cellStyle name="Komma 2 4 5 2_7. Other MTM adjustments" xfId="49078" xr:uid="{00000000-0005-0000-0000-0000CF850000}"/>
    <cellStyle name="Komma 2 4 5 3" xfId="49079" xr:uid="{00000000-0005-0000-0000-0000D0850000}"/>
    <cellStyle name="Komma 2 4 5 3 2" xfId="49080" xr:uid="{00000000-0005-0000-0000-0000D1850000}"/>
    <cellStyle name="Komma 2 4 5 3 2 2" xfId="49081" xr:uid="{00000000-0005-0000-0000-0000D2850000}"/>
    <cellStyle name="Komma 2 4 5 3 3" xfId="49082" xr:uid="{00000000-0005-0000-0000-0000D3850000}"/>
    <cellStyle name="Komma 2 4 5 3_7. Other MTM adjustments" xfId="49083" xr:uid="{00000000-0005-0000-0000-0000D4850000}"/>
    <cellStyle name="Komma 2 4 5 4" xfId="49084" xr:uid="{00000000-0005-0000-0000-0000D5850000}"/>
    <cellStyle name="Komma 2 4 5 4 2" xfId="49085" xr:uid="{00000000-0005-0000-0000-0000D6850000}"/>
    <cellStyle name="Komma 2 4 5 4 2 2" xfId="49086" xr:uid="{00000000-0005-0000-0000-0000D7850000}"/>
    <cellStyle name="Komma 2 4 5 4 3" xfId="49087" xr:uid="{00000000-0005-0000-0000-0000D8850000}"/>
    <cellStyle name="Komma 2 4 5 4_7. Other MTM adjustments" xfId="49088" xr:uid="{00000000-0005-0000-0000-0000D9850000}"/>
    <cellStyle name="Komma 2 4 5 5" xfId="49089" xr:uid="{00000000-0005-0000-0000-0000DA850000}"/>
    <cellStyle name="Komma 2 4 5 5 2" xfId="49090" xr:uid="{00000000-0005-0000-0000-0000DB850000}"/>
    <cellStyle name="Komma 2 4 5 6" xfId="49091" xr:uid="{00000000-0005-0000-0000-0000DC850000}"/>
    <cellStyle name="Komma 2 4 5_7. Other MTM adjustments" xfId="49092" xr:uid="{00000000-0005-0000-0000-0000DD850000}"/>
    <cellStyle name="Komma 2 4 6" xfId="49093" xr:uid="{00000000-0005-0000-0000-0000DE850000}"/>
    <cellStyle name="Komma 2 4 6 2" xfId="49094" xr:uid="{00000000-0005-0000-0000-0000DF850000}"/>
    <cellStyle name="Komma 2 4 6 2 2" xfId="49095" xr:uid="{00000000-0005-0000-0000-0000E0850000}"/>
    <cellStyle name="Komma 2 4 6 3" xfId="49096" xr:uid="{00000000-0005-0000-0000-0000E1850000}"/>
    <cellStyle name="Komma 2 4 6_7. Other MTM adjustments" xfId="49097" xr:uid="{00000000-0005-0000-0000-0000E2850000}"/>
    <cellStyle name="Komma 2 4 7" xfId="49098" xr:uid="{00000000-0005-0000-0000-0000E3850000}"/>
    <cellStyle name="Komma 2 4 7 2" xfId="49099" xr:uid="{00000000-0005-0000-0000-0000E4850000}"/>
    <cellStyle name="Komma 2 4 7 2 2" xfId="49100" xr:uid="{00000000-0005-0000-0000-0000E5850000}"/>
    <cellStyle name="Komma 2 4 7 3" xfId="49101" xr:uid="{00000000-0005-0000-0000-0000E6850000}"/>
    <cellStyle name="Komma 2 4 7_7. Other MTM adjustments" xfId="49102" xr:uid="{00000000-0005-0000-0000-0000E7850000}"/>
    <cellStyle name="Komma 2 4 8" xfId="49103" xr:uid="{00000000-0005-0000-0000-0000E8850000}"/>
    <cellStyle name="Komma 2 4 8 2" xfId="49104" xr:uid="{00000000-0005-0000-0000-0000E9850000}"/>
    <cellStyle name="Komma 2 4 8 2 2" xfId="49105" xr:uid="{00000000-0005-0000-0000-0000EA850000}"/>
    <cellStyle name="Komma 2 4 8 3" xfId="49106" xr:uid="{00000000-0005-0000-0000-0000EB850000}"/>
    <cellStyle name="Komma 2 4 8_7. Other MTM adjustments" xfId="49107" xr:uid="{00000000-0005-0000-0000-0000EC850000}"/>
    <cellStyle name="Komma 2 4 9" xfId="49108" xr:uid="{00000000-0005-0000-0000-0000ED850000}"/>
    <cellStyle name="Komma 2 4_7. Other MTM adjustments" xfId="49109" xr:uid="{00000000-0005-0000-0000-0000EE850000}"/>
    <cellStyle name="Komma 2 5" xfId="7470" xr:uid="{00000000-0005-0000-0000-0000EF850000}"/>
    <cellStyle name="Komma 2 5 10" xfId="49110" xr:uid="{00000000-0005-0000-0000-0000F0850000}"/>
    <cellStyle name="Komma 2 5 2" xfId="40086" xr:uid="{00000000-0005-0000-0000-0000F1850000}"/>
    <cellStyle name="Komma 2 5 2 2" xfId="49111" xr:uid="{00000000-0005-0000-0000-0000F2850000}"/>
    <cellStyle name="Komma 2 5 2 2 2" xfId="49112" xr:uid="{00000000-0005-0000-0000-0000F3850000}"/>
    <cellStyle name="Komma 2 5 2 2 2 2" xfId="49113" xr:uid="{00000000-0005-0000-0000-0000F4850000}"/>
    <cellStyle name="Komma 2 5 2 2 2 2 2" xfId="49114" xr:uid="{00000000-0005-0000-0000-0000F5850000}"/>
    <cellStyle name="Komma 2 5 2 2 2 3" xfId="49115" xr:uid="{00000000-0005-0000-0000-0000F6850000}"/>
    <cellStyle name="Komma 2 5 2 2 2_7. Other MTM adjustments" xfId="49116" xr:uid="{00000000-0005-0000-0000-0000F7850000}"/>
    <cellStyle name="Komma 2 5 2 2 3" xfId="49117" xr:uid="{00000000-0005-0000-0000-0000F8850000}"/>
    <cellStyle name="Komma 2 5 2 2 3 2" xfId="49118" xr:uid="{00000000-0005-0000-0000-0000F9850000}"/>
    <cellStyle name="Komma 2 5 2 2 3 2 2" xfId="49119" xr:uid="{00000000-0005-0000-0000-0000FA850000}"/>
    <cellStyle name="Komma 2 5 2 2 3 3" xfId="49120" xr:uid="{00000000-0005-0000-0000-0000FB850000}"/>
    <cellStyle name="Komma 2 5 2 2 3_7. Other MTM adjustments" xfId="49121" xr:uid="{00000000-0005-0000-0000-0000FC850000}"/>
    <cellStyle name="Komma 2 5 2 2 4" xfId="49122" xr:uid="{00000000-0005-0000-0000-0000FD850000}"/>
    <cellStyle name="Komma 2 5 2 2 4 2" xfId="49123" xr:uid="{00000000-0005-0000-0000-0000FE850000}"/>
    <cellStyle name="Komma 2 5 2 2 4 2 2" xfId="49124" xr:uid="{00000000-0005-0000-0000-0000FF850000}"/>
    <cellStyle name="Komma 2 5 2 2 4 3" xfId="49125" xr:uid="{00000000-0005-0000-0000-000000860000}"/>
    <cellStyle name="Komma 2 5 2 2 4_7. Other MTM adjustments" xfId="49126" xr:uid="{00000000-0005-0000-0000-000001860000}"/>
    <cellStyle name="Komma 2 5 2 2 5" xfId="49127" xr:uid="{00000000-0005-0000-0000-000002860000}"/>
    <cellStyle name="Komma 2 5 2 2 5 2" xfId="49128" xr:uid="{00000000-0005-0000-0000-000003860000}"/>
    <cellStyle name="Komma 2 5 2 2 6" xfId="49129" xr:uid="{00000000-0005-0000-0000-000004860000}"/>
    <cellStyle name="Komma 2 5 2 2_7. Other MTM adjustments" xfId="49130" xr:uid="{00000000-0005-0000-0000-000005860000}"/>
    <cellStyle name="Komma 2 5 2 3" xfId="49131" xr:uid="{00000000-0005-0000-0000-000006860000}"/>
    <cellStyle name="Komma 2 5 2 3 2" xfId="49132" xr:uid="{00000000-0005-0000-0000-000007860000}"/>
    <cellStyle name="Komma 2 5 2 3 2 2" xfId="49133" xr:uid="{00000000-0005-0000-0000-000008860000}"/>
    <cellStyle name="Komma 2 5 2 3 3" xfId="49134" xr:uid="{00000000-0005-0000-0000-000009860000}"/>
    <cellStyle name="Komma 2 5 2 3_7. Other MTM adjustments" xfId="49135" xr:uid="{00000000-0005-0000-0000-00000A860000}"/>
    <cellStyle name="Komma 2 5 2 4" xfId="49136" xr:uid="{00000000-0005-0000-0000-00000B860000}"/>
    <cellStyle name="Komma 2 5 2 4 2" xfId="49137" xr:uid="{00000000-0005-0000-0000-00000C860000}"/>
    <cellStyle name="Komma 2 5 2 4 2 2" xfId="49138" xr:uid="{00000000-0005-0000-0000-00000D860000}"/>
    <cellStyle name="Komma 2 5 2 4 3" xfId="49139" xr:uid="{00000000-0005-0000-0000-00000E860000}"/>
    <cellStyle name="Komma 2 5 2 4_7. Other MTM adjustments" xfId="49140" xr:uid="{00000000-0005-0000-0000-00000F860000}"/>
    <cellStyle name="Komma 2 5 2 5" xfId="49141" xr:uid="{00000000-0005-0000-0000-000010860000}"/>
    <cellStyle name="Komma 2 5 2 5 2" xfId="49142" xr:uid="{00000000-0005-0000-0000-000011860000}"/>
    <cellStyle name="Komma 2 5 2 5 2 2" xfId="49143" xr:uid="{00000000-0005-0000-0000-000012860000}"/>
    <cellStyle name="Komma 2 5 2 5 3" xfId="49144" xr:uid="{00000000-0005-0000-0000-000013860000}"/>
    <cellStyle name="Komma 2 5 2 5_7. Other MTM adjustments" xfId="49145" xr:uid="{00000000-0005-0000-0000-000014860000}"/>
    <cellStyle name="Komma 2 5 2 6" xfId="49146" xr:uid="{00000000-0005-0000-0000-000015860000}"/>
    <cellStyle name="Komma 2 5 2 6 2" xfId="49147" xr:uid="{00000000-0005-0000-0000-000016860000}"/>
    <cellStyle name="Komma 2 5 2 6 2 2" xfId="49148" xr:uid="{00000000-0005-0000-0000-000017860000}"/>
    <cellStyle name="Komma 2 5 2 6 3" xfId="49149" xr:uid="{00000000-0005-0000-0000-000018860000}"/>
    <cellStyle name="Komma 2 5 2 6_7. Other MTM adjustments" xfId="49150" xr:uid="{00000000-0005-0000-0000-000019860000}"/>
    <cellStyle name="Komma 2 5 2 7" xfId="49151" xr:uid="{00000000-0005-0000-0000-00001A860000}"/>
    <cellStyle name="Komma 2 5 2 7 2" xfId="49152" xr:uid="{00000000-0005-0000-0000-00001B860000}"/>
    <cellStyle name="Komma 2 5 2 8" xfId="49153" xr:uid="{00000000-0005-0000-0000-00001C860000}"/>
    <cellStyle name="Komma 2 5 2_7. Other MTM adjustments" xfId="49154" xr:uid="{00000000-0005-0000-0000-00001D860000}"/>
    <cellStyle name="Komma 2 5 3" xfId="40085" xr:uid="{00000000-0005-0000-0000-00001E860000}"/>
    <cellStyle name="Komma 2 5 3 2" xfId="49155" xr:uid="{00000000-0005-0000-0000-00001F860000}"/>
    <cellStyle name="Komma 2 5 3 2 2" xfId="49156" xr:uid="{00000000-0005-0000-0000-000020860000}"/>
    <cellStyle name="Komma 2 5 3 2 2 2" xfId="49157" xr:uid="{00000000-0005-0000-0000-000021860000}"/>
    <cellStyle name="Komma 2 5 3 2 2 2 2" xfId="49158" xr:uid="{00000000-0005-0000-0000-000022860000}"/>
    <cellStyle name="Komma 2 5 3 2 2 3" xfId="49159" xr:uid="{00000000-0005-0000-0000-000023860000}"/>
    <cellStyle name="Komma 2 5 3 2 2_7. Other MTM adjustments" xfId="49160" xr:uid="{00000000-0005-0000-0000-000024860000}"/>
    <cellStyle name="Komma 2 5 3 2 3" xfId="49161" xr:uid="{00000000-0005-0000-0000-000025860000}"/>
    <cellStyle name="Komma 2 5 3 2 3 2" xfId="49162" xr:uid="{00000000-0005-0000-0000-000026860000}"/>
    <cellStyle name="Komma 2 5 3 2 3 2 2" xfId="49163" xr:uid="{00000000-0005-0000-0000-000027860000}"/>
    <cellStyle name="Komma 2 5 3 2 3 3" xfId="49164" xr:uid="{00000000-0005-0000-0000-000028860000}"/>
    <cellStyle name="Komma 2 5 3 2 3_7. Other MTM adjustments" xfId="49165" xr:uid="{00000000-0005-0000-0000-000029860000}"/>
    <cellStyle name="Komma 2 5 3 2 4" xfId="49166" xr:uid="{00000000-0005-0000-0000-00002A860000}"/>
    <cellStyle name="Komma 2 5 3 2 4 2" xfId="49167" xr:uid="{00000000-0005-0000-0000-00002B860000}"/>
    <cellStyle name="Komma 2 5 3 2 4 2 2" xfId="49168" xr:uid="{00000000-0005-0000-0000-00002C860000}"/>
    <cellStyle name="Komma 2 5 3 2 4 3" xfId="49169" xr:uid="{00000000-0005-0000-0000-00002D860000}"/>
    <cellStyle name="Komma 2 5 3 2 4_7. Other MTM adjustments" xfId="49170" xr:uid="{00000000-0005-0000-0000-00002E860000}"/>
    <cellStyle name="Komma 2 5 3 2 5" xfId="49171" xr:uid="{00000000-0005-0000-0000-00002F860000}"/>
    <cellStyle name="Komma 2 5 3 2 5 2" xfId="49172" xr:uid="{00000000-0005-0000-0000-000030860000}"/>
    <cellStyle name="Komma 2 5 3 2 6" xfId="49173" xr:uid="{00000000-0005-0000-0000-000031860000}"/>
    <cellStyle name="Komma 2 5 3 2_7. Other MTM adjustments" xfId="49174" xr:uid="{00000000-0005-0000-0000-000032860000}"/>
    <cellStyle name="Komma 2 5 3 3" xfId="49175" xr:uid="{00000000-0005-0000-0000-000033860000}"/>
    <cellStyle name="Komma 2 5 3 3 2" xfId="49176" xr:uid="{00000000-0005-0000-0000-000034860000}"/>
    <cellStyle name="Komma 2 5 3 3 2 2" xfId="49177" xr:uid="{00000000-0005-0000-0000-000035860000}"/>
    <cellStyle name="Komma 2 5 3 3 3" xfId="49178" xr:uid="{00000000-0005-0000-0000-000036860000}"/>
    <cellStyle name="Komma 2 5 3 3_7. Other MTM adjustments" xfId="49179" xr:uid="{00000000-0005-0000-0000-000037860000}"/>
    <cellStyle name="Komma 2 5 3 4" xfId="49180" xr:uid="{00000000-0005-0000-0000-000038860000}"/>
    <cellStyle name="Komma 2 5 3 4 2" xfId="49181" xr:uid="{00000000-0005-0000-0000-000039860000}"/>
    <cellStyle name="Komma 2 5 3 4 2 2" xfId="49182" xr:uid="{00000000-0005-0000-0000-00003A860000}"/>
    <cellStyle name="Komma 2 5 3 4 3" xfId="49183" xr:uid="{00000000-0005-0000-0000-00003B860000}"/>
    <cellStyle name="Komma 2 5 3 4_7. Other MTM adjustments" xfId="49184" xr:uid="{00000000-0005-0000-0000-00003C860000}"/>
    <cellStyle name="Komma 2 5 3 5" xfId="49185" xr:uid="{00000000-0005-0000-0000-00003D860000}"/>
    <cellStyle name="Komma 2 5 3 5 2" xfId="49186" xr:uid="{00000000-0005-0000-0000-00003E860000}"/>
    <cellStyle name="Komma 2 5 3 5 2 2" xfId="49187" xr:uid="{00000000-0005-0000-0000-00003F860000}"/>
    <cellStyle name="Komma 2 5 3 5 3" xfId="49188" xr:uid="{00000000-0005-0000-0000-000040860000}"/>
    <cellStyle name="Komma 2 5 3 5_7. Other MTM adjustments" xfId="49189" xr:uid="{00000000-0005-0000-0000-000041860000}"/>
    <cellStyle name="Komma 2 5 3 6" xfId="49190" xr:uid="{00000000-0005-0000-0000-000042860000}"/>
    <cellStyle name="Komma 2 5 3 6 2" xfId="49191" xr:uid="{00000000-0005-0000-0000-000043860000}"/>
    <cellStyle name="Komma 2 5 3 7" xfId="49192" xr:uid="{00000000-0005-0000-0000-000044860000}"/>
    <cellStyle name="Komma 2 5 3_7. Other MTM adjustments" xfId="49193" xr:uid="{00000000-0005-0000-0000-000045860000}"/>
    <cellStyle name="Komma 2 5 4" xfId="49194" xr:uid="{00000000-0005-0000-0000-000046860000}"/>
    <cellStyle name="Komma 2 5 4 2" xfId="49195" xr:uid="{00000000-0005-0000-0000-000047860000}"/>
    <cellStyle name="Komma 2 5 4 2 2" xfId="49196" xr:uid="{00000000-0005-0000-0000-000048860000}"/>
    <cellStyle name="Komma 2 5 4 2 2 2" xfId="49197" xr:uid="{00000000-0005-0000-0000-000049860000}"/>
    <cellStyle name="Komma 2 5 4 2 3" xfId="49198" xr:uid="{00000000-0005-0000-0000-00004A860000}"/>
    <cellStyle name="Komma 2 5 4 2_7. Other MTM adjustments" xfId="49199" xr:uid="{00000000-0005-0000-0000-00004B860000}"/>
    <cellStyle name="Komma 2 5 4 3" xfId="49200" xr:uid="{00000000-0005-0000-0000-00004C860000}"/>
    <cellStyle name="Komma 2 5 4 3 2" xfId="49201" xr:uid="{00000000-0005-0000-0000-00004D860000}"/>
    <cellStyle name="Komma 2 5 4 3 2 2" xfId="49202" xr:uid="{00000000-0005-0000-0000-00004E860000}"/>
    <cellStyle name="Komma 2 5 4 3 3" xfId="49203" xr:uid="{00000000-0005-0000-0000-00004F860000}"/>
    <cellStyle name="Komma 2 5 4 3_7. Other MTM adjustments" xfId="49204" xr:uid="{00000000-0005-0000-0000-000050860000}"/>
    <cellStyle name="Komma 2 5 4 4" xfId="49205" xr:uid="{00000000-0005-0000-0000-000051860000}"/>
    <cellStyle name="Komma 2 5 4 4 2" xfId="49206" xr:uid="{00000000-0005-0000-0000-000052860000}"/>
    <cellStyle name="Komma 2 5 4 4 2 2" xfId="49207" xr:uid="{00000000-0005-0000-0000-000053860000}"/>
    <cellStyle name="Komma 2 5 4 4 3" xfId="49208" xr:uid="{00000000-0005-0000-0000-000054860000}"/>
    <cellStyle name="Komma 2 5 4 4_7. Other MTM adjustments" xfId="49209" xr:uid="{00000000-0005-0000-0000-000055860000}"/>
    <cellStyle name="Komma 2 5 4 5" xfId="49210" xr:uid="{00000000-0005-0000-0000-000056860000}"/>
    <cellStyle name="Komma 2 5 4 5 2" xfId="49211" xr:uid="{00000000-0005-0000-0000-000057860000}"/>
    <cellStyle name="Komma 2 5 4 6" xfId="49212" xr:uid="{00000000-0005-0000-0000-000058860000}"/>
    <cellStyle name="Komma 2 5 4_7. Other MTM adjustments" xfId="49213" xr:uid="{00000000-0005-0000-0000-000059860000}"/>
    <cellStyle name="Komma 2 5 5" xfId="49214" xr:uid="{00000000-0005-0000-0000-00005A860000}"/>
    <cellStyle name="Komma 2 5 5 2" xfId="49215" xr:uid="{00000000-0005-0000-0000-00005B860000}"/>
    <cellStyle name="Komma 2 5 5 2 2" xfId="49216" xr:uid="{00000000-0005-0000-0000-00005C860000}"/>
    <cellStyle name="Komma 2 5 5 3" xfId="49217" xr:uid="{00000000-0005-0000-0000-00005D860000}"/>
    <cellStyle name="Komma 2 5 5_7. Other MTM adjustments" xfId="49218" xr:uid="{00000000-0005-0000-0000-00005E860000}"/>
    <cellStyle name="Komma 2 5 6" xfId="49219" xr:uid="{00000000-0005-0000-0000-00005F860000}"/>
    <cellStyle name="Komma 2 5 6 2" xfId="49220" xr:uid="{00000000-0005-0000-0000-000060860000}"/>
    <cellStyle name="Komma 2 5 6 2 2" xfId="49221" xr:uid="{00000000-0005-0000-0000-000061860000}"/>
    <cellStyle name="Komma 2 5 6 3" xfId="49222" xr:uid="{00000000-0005-0000-0000-000062860000}"/>
    <cellStyle name="Komma 2 5 6_7. Other MTM adjustments" xfId="49223" xr:uid="{00000000-0005-0000-0000-000063860000}"/>
    <cellStyle name="Komma 2 5 7" xfId="49224" xr:uid="{00000000-0005-0000-0000-000064860000}"/>
    <cellStyle name="Komma 2 5 7 2" xfId="49225" xr:uid="{00000000-0005-0000-0000-000065860000}"/>
    <cellStyle name="Komma 2 5 7 2 2" xfId="49226" xr:uid="{00000000-0005-0000-0000-000066860000}"/>
    <cellStyle name="Komma 2 5 7 3" xfId="49227" xr:uid="{00000000-0005-0000-0000-000067860000}"/>
    <cellStyle name="Komma 2 5 7_7. Other MTM adjustments" xfId="49228" xr:uid="{00000000-0005-0000-0000-000068860000}"/>
    <cellStyle name="Komma 2 5 8" xfId="49229" xr:uid="{00000000-0005-0000-0000-000069860000}"/>
    <cellStyle name="Komma 2 5 8 2" xfId="49230" xr:uid="{00000000-0005-0000-0000-00006A860000}"/>
    <cellStyle name="Komma 2 5 8 2 2" xfId="49231" xr:uid="{00000000-0005-0000-0000-00006B860000}"/>
    <cellStyle name="Komma 2 5 8 3" xfId="49232" xr:uid="{00000000-0005-0000-0000-00006C860000}"/>
    <cellStyle name="Komma 2 5 8_7. Other MTM adjustments" xfId="49233" xr:uid="{00000000-0005-0000-0000-00006D860000}"/>
    <cellStyle name="Komma 2 5 9" xfId="49234" xr:uid="{00000000-0005-0000-0000-00006E860000}"/>
    <cellStyle name="Komma 2 5 9 2" xfId="49235" xr:uid="{00000000-0005-0000-0000-00006F860000}"/>
    <cellStyle name="Komma 2 5_7. Other MTM adjustments" xfId="49236" xr:uid="{00000000-0005-0000-0000-000070860000}"/>
    <cellStyle name="Komma 2 6" xfId="7471" xr:uid="{00000000-0005-0000-0000-000071860000}"/>
    <cellStyle name="Komma 2 6 2" xfId="24449" xr:uid="{00000000-0005-0000-0000-000072860000}"/>
    <cellStyle name="Komma 2 6 2 2" xfId="49237" xr:uid="{00000000-0005-0000-0000-000073860000}"/>
    <cellStyle name="Komma 2 6 2 2 2" xfId="49238" xr:uid="{00000000-0005-0000-0000-000074860000}"/>
    <cellStyle name="Komma 2 6 2 2 2 2" xfId="49239" xr:uid="{00000000-0005-0000-0000-000075860000}"/>
    <cellStyle name="Komma 2 6 2 2 3" xfId="49240" xr:uid="{00000000-0005-0000-0000-000076860000}"/>
    <cellStyle name="Komma 2 6 2 2_7. Other MTM adjustments" xfId="49241" xr:uid="{00000000-0005-0000-0000-000077860000}"/>
    <cellStyle name="Komma 2 6 2 3" xfId="49242" xr:uid="{00000000-0005-0000-0000-000078860000}"/>
    <cellStyle name="Komma 2 6 2 3 2" xfId="49243" xr:uid="{00000000-0005-0000-0000-000079860000}"/>
    <cellStyle name="Komma 2 6 2 3 2 2" xfId="49244" xr:uid="{00000000-0005-0000-0000-00007A860000}"/>
    <cellStyle name="Komma 2 6 2 3 3" xfId="49245" xr:uid="{00000000-0005-0000-0000-00007B860000}"/>
    <cellStyle name="Komma 2 6 2 3_7. Other MTM adjustments" xfId="49246" xr:uid="{00000000-0005-0000-0000-00007C860000}"/>
    <cellStyle name="Komma 2 6 2 4" xfId="49247" xr:uid="{00000000-0005-0000-0000-00007D860000}"/>
    <cellStyle name="Komma 2 6 2 4 2" xfId="49248" xr:uid="{00000000-0005-0000-0000-00007E860000}"/>
    <cellStyle name="Komma 2 6 2 4 2 2" xfId="49249" xr:uid="{00000000-0005-0000-0000-00007F860000}"/>
    <cellStyle name="Komma 2 6 2 4 3" xfId="49250" xr:uid="{00000000-0005-0000-0000-000080860000}"/>
    <cellStyle name="Komma 2 6 2 4_7. Other MTM adjustments" xfId="49251" xr:uid="{00000000-0005-0000-0000-000081860000}"/>
    <cellStyle name="Komma 2 6 2 5" xfId="49252" xr:uid="{00000000-0005-0000-0000-000082860000}"/>
    <cellStyle name="Komma 2 6 2 5 2" xfId="49253" xr:uid="{00000000-0005-0000-0000-000083860000}"/>
    <cellStyle name="Komma 2 6 2 6" xfId="49254" xr:uid="{00000000-0005-0000-0000-000084860000}"/>
    <cellStyle name="Komma 2 6 2_7. Other MTM adjustments" xfId="49255" xr:uid="{00000000-0005-0000-0000-000085860000}"/>
    <cellStyle name="Komma 2 6 3" xfId="40087" xr:uid="{00000000-0005-0000-0000-000086860000}"/>
    <cellStyle name="Komma 2 6 3 2" xfId="49256" xr:uid="{00000000-0005-0000-0000-000087860000}"/>
    <cellStyle name="Komma 2 6 3 2 2" xfId="49257" xr:uid="{00000000-0005-0000-0000-000088860000}"/>
    <cellStyle name="Komma 2 6 3 3" xfId="49258" xr:uid="{00000000-0005-0000-0000-000089860000}"/>
    <cellStyle name="Komma 2 6 3_7. Other MTM adjustments" xfId="49259" xr:uid="{00000000-0005-0000-0000-00008A860000}"/>
    <cellStyle name="Komma 2 6 4" xfId="49260" xr:uid="{00000000-0005-0000-0000-00008B860000}"/>
    <cellStyle name="Komma 2 6 4 2" xfId="49261" xr:uid="{00000000-0005-0000-0000-00008C860000}"/>
    <cellStyle name="Komma 2 6 4 2 2" xfId="49262" xr:uid="{00000000-0005-0000-0000-00008D860000}"/>
    <cellStyle name="Komma 2 6 4 3" xfId="49263" xr:uid="{00000000-0005-0000-0000-00008E860000}"/>
    <cellStyle name="Komma 2 6 4_7. Other MTM adjustments" xfId="49264" xr:uid="{00000000-0005-0000-0000-00008F860000}"/>
    <cellStyle name="Komma 2 6 5" xfId="49265" xr:uid="{00000000-0005-0000-0000-000090860000}"/>
    <cellStyle name="Komma 2 6 5 2" xfId="49266" xr:uid="{00000000-0005-0000-0000-000091860000}"/>
    <cellStyle name="Komma 2 6 5 2 2" xfId="49267" xr:uid="{00000000-0005-0000-0000-000092860000}"/>
    <cellStyle name="Komma 2 6 5 3" xfId="49268" xr:uid="{00000000-0005-0000-0000-000093860000}"/>
    <cellStyle name="Komma 2 6 5_7. Other MTM adjustments" xfId="49269" xr:uid="{00000000-0005-0000-0000-000094860000}"/>
    <cellStyle name="Komma 2 6 6" xfId="49270" xr:uid="{00000000-0005-0000-0000-000095860000}"/>
    <cellStyle name="Komma 2 6 6 2" xfId="49271" xr:uid="{00000000-0005-0000-0000-000096860000}"/>
    <cellStyle name="Komma 2 6 6 2 2" xfId="49272" xr:uid="{00000000-0005-0000-0000-000097860000}"/>
    <cellStyle name="Komma 2 6 6 3" xfId="49273" xr:uid="{00000000-0005-0000-0000-000098860000}"/>
    <cellStyle name="Komma 2 6 6_7. Other MTM adjustments" xfId="49274" xr:uid="{00000000-0005-0000-0000-000099860000}"/>
    <cellStyle name="Komma 2 6 7" xfId="49275" xr:uid="{00000000-0005-0000-0000-00009A860000}"/>
    <cellStyle name="Komma 2 6_7. Other MTM adjustments" xfId="49276" xr:uid="{00000000-0005-0000-0000-00009B860000}"/>
    <cellStyle name="Komma 2 7" xfId="7472" xr:uid="{00000000-0005-0000-0000-00009C860000}"/>
    <cellStyle name="Komma 2 7 2" xfId="40088" xr:uid="{00000000-0005-0000-0000-00009D860000}"/>
    <cellStyle name="Komma 2 7 2 2" xfId="49277" xr:uid="{00000000-0005-0000-0000-00009E860000}"/>
    <cellStyle name="Komma 2 7 2 2 2" xfId="49278" xr:uid="{00000000-0005-0000-0000-00009F860000}"/>
    <cellStyle name="Komma 2 7 2 2 2 2" xfId="49279" xr:uid="{00000000-0005-0000-0000-0000A0860000}"/>
    <cellStyle name="Komma 2 7 2 2 3" xfId="49280" xr:uid="{00000000-0005-0000-0000-0000A1860000}"/>
    <cellStyle name="Komma 2 7 2 2_7. Other MTM adjustments" xfId="49281" xr:uid="{00000000-0005-0000-0000-0000A2860000}"/>
    <cellStyle name="Komma 2 7 2 3" xfId="49282" xr:uid="{00000000-0005-0000-0000-0000A3860000}"/>
    <cellStyle name="Komma 2 7 2 3 2" xfId="49283" xr:uid="{00000000-0005-0000-0000-0000A4860000}"/>
    <cellStyle name="Komma 2 7 2 3 2 2" xfId="49284" xr:uid="{00000000-0005-0000-0000-0000A5860000}"/>
    <cellStyle name="Komma 2 7 2 3 3" xfId="49285" xr:uid="{00000000-0005-0000-0000-0000A6860000}"/>
    <cellStyle name="Komma 2 7 2 3_7. Other MTM adjustments" xfId="49286" xr:uid="{00000000-0005-0000-0000-0000A7860000}"/>
    <cellStyle name="Komma 2 7 2 4" xfId="49287" xr:uid="{00000000-0005-0000-0000-0000A8860000}"/>
    <cellStyle name="Komma 2 7 2 4 2" xfId="49288" xr:uid="{00000000-0005-0000-0000-0000A9860000}"/>
    <cellStyle name="Komma 2 7 2 4 2 2" xfId="49289" xr:uid="{00000000-0005-0000-0000-0000AA860000}"/>
    <cellStyle name="Komma 2 7 2 4 3" xfId="49290" xr:uid="{00000000-0005-0000-0000-0000AB860000}"/>
    <cellStyle name="Komma 2 7 2 4_7. Other MTM adjustments" xfId="49291" xr:uid="{00000000-0005-0000-0000-0000AC860000}"/>
    <cellStyle name="Komma 2 7 2 5" xfId="49292" xr:uid="{00000000-0005-0000-0000-0000AD860000}"/>
    <cellStyle name="Komma 2 7 2 5 2" xfId="49293" xr:uid="{00000000-0005-0000-0000-0000AE860000}"/>
    <cellStyle name="Komma 2 7 2 6" xfId="49294" xr:uid="{00000000-0005-0000-0000-0000AF860000}"/>
    <cellStyle name="Komma 2 7 2_7. Other MTM adjustments" xfId="49295" xr:uid="{00000000-0005-0000-0000-0000B0860000}"/>
    <cellStyle name="Komma 2 7 3" xfId="49296" xr:uid="{00000000-0005-0000-0000-0000B1860000}"/>
    <cellStyle name="Komma 2 7 3 2" xfId="49297" xr:uid="{00000000-0005-0000-0000-0000B2860000}"/>
    <cellStyle name="Komma 2 7 3 2 2" xfId="49298" xr:uid="{00000000-0005-0000-0000-0000B3860000}"/>
    <cellStyle name="Komma 2 7 3 3" xfId="49299" xr:uid="{00000000-0005-0000-0000-0000B4860000}"/>
    <cellStyle name="Komma 2 7 3_7. Other MTM adjustments" xfId="49300" xr:uid="{00000000-0005-0000-0000-0000B5860000}"/>
    <cellStyle name="Komma 2 7 4" xfId="49301" xr:uid="{00000000-0005-0000-0000-0000B6860000}"/>
    <cellStyle name="Komma 2 7 4 2" xfId="49302" xr:uid="{00000000-0005-0000-0000-0000B7860000}"/>
    <cellStyle name="Komma 2 7 4 2 2" xfId="49303" xr:uid="{00000000-0005-0000-0000-0000B8860000}"/>
    <cellStyle name="Komma 2 7 4 3" xfId="49304" xr:uid="{00000000-0005-0000-0000-0000B9860000}"/>
    <cellStyle name="Komma 2 7 4_7. Other MTM adjustments" xfId="49305" xr:uid="{00000000-0005-0000-0000-0000BA860000}"/>
    <cellStyle name="Komma 2 7 5" xfId="49306" xr:uid="{00000000-0005-0000-0000-0000BB860000}"/>
    <cellStyle name="Komma 2 7 5 2" xfId="49307" xr:uid="{00000000-0005-0000-0000-0000BC860000}"/>
    <cellStyle name="Komma 2 7 5 2 2" xfId="49308" xr:uid="{00000000-0005-0000-0000-0000BD860000}"/>
    <cellStyle name="Komma 2 7 5 3" xfId="49309" xr:uid="{00000000-0005-0000-0000-0000BE860000}"/>
    <cellStyle name="Komma 2 7 5_7. Other MTM adjustments" xfId="49310" xr:uid="{00000000-0005-0000-0000-0000BF860000}"/>
    <cellStyle name="Komma 2 7 6" xfId="49311" xr:uid="{00000000-0005-0000-0000-0000C0860000}"/>
    <cellStyle name="Komma 2 7 6 2" xfId="49312" xr:uid="{00000000-0005-0000-0000-0000C1860000}"/>
    <cellStyle name="Komma 2 7 7" xfId="49313" xr:uid="{00000000-0005-0000-0000-0000C2860000}"/>
    <cellStyle name="Komma 2 7_7. Other MTM adjustments" xfId="49314" xr:uid="{00000000-0005-0000-0000-0000C3860000}"/>
    <cellStyle name="Komma 2 8" xfId="36061" xr:uid="{00000000-0005-0000-0000-0000C4860000}"/>
    <cellStyle name="Komma 2 8 2" xfId="49315" xr:uid="{00000000-0005-0000-0000-0000C5860000}"/>
    <cellStyle name="Komma 2 8 2 2" xfId="49316" xr:uid="{00000000-0005-0000-0000-0000C6860000}"/>
    <cellStyle name="Komma 2 8 2 2 2" xfId="49317" xr:uid="{00000000-0005-0000-0000-0000C7860000}"/>
    <cellStyle name="Komma 2 8 2 2 2 2" xfId="49318" xr:uid="{00000000-0005-0000-0000-0000C8860000}"/>
    <cellStyle name="Komma 2 8 2 2 3" xfId="49319" xr:uid="{00000000-0005-0000-0000-0000C9860000}"/>
    <cellStyle name="Komma 2 8 2 2_7. Other MTM adjustments" xfId="49320" xr:uid="{00000000-0005-0000-0000-0000CA860000}"/>
    <cellStyle name="Komma 2 8 2 3" xfId="49321" xr:uid="{00000000-0005-0000-0000-0000CB860000}"/>
    <cellStyle name="Komma 2 8 2 3 2" xfId="49322" xr:uid="{00000000-0005-0000-0000-0000CC860000}"/>
    <cellStyle name="Komma 2 8 2 3 2 2" xfId="49323" xr:uid="{00000000-0005-0000-0000-0000CD860000}"/>
    <cellStyle name="Komma 2 8 2 3 3" xfId="49324" xr:uid="{00000000-0005-0000-0000-0000CE860000}"/>
    <cellStyle name="Komma 2 8 2 3_7. Other MTM adjustments" xfId="49325" xr:uid="{00000000-0005-0000-0000-0000CF860000}"/>
    <cellStyle name="Komma 2 8 2 4" xfId="49326" xr:uid="{00000000-0005-0000-0000-0000D0860000}"/>
    <cellStyle name="Komma 2 8 2 4 2" xfId="49327" xr:uid="{00000000-0005-0000-0000-0000D1860000}"/>
    <cellStyle name="Komma 2 8 2 5" xfId="49328" xr:uid="{00000000-0005-0000-0000-0000D2860000}"/>
    <cellStyle name="Komma 2 8 2_7. Other MTM adjustments" xfId="49329" xr:uid="{00000000-0005-0000-0000-0000D3860000}"/>
    <cellStyle name="Komma 2 8 3" xfId="49330" xr:uid="{00000000-0005-0000-0000-0000D4860000}"/>
    <cellStyle name="Komma 2 8 3 2" xfId="49331" xr:uid="{00000000-0005-0000-0000-0000D5860000}"/>
    <cellStyle name="Komma 2 8 3 2 2" xfId="49332" xr:uid="{00000000-0005-0000-0000-0000D6860000}"/>
    <cellStyle name="Komma 2 8 3 3" xfId="49333" xr:uid="{00000000-0005-0000-0000-0000D7860000}"/>
    <cellStyle name="Komma 2 8 3_7. Other MTM adjustments" xfId="49334" xr:uid="{00000000-0005-0000-0000-0000D8860000}"/>
    <cellStyle name="Komma 2 8 4" xfId="49335" xr:uid="{00000000-0005-0000-0000-0000D9860000}"/>
    <cellStyle name="Komma 2 8 4 2" xfId="49336" xr:uid="{00000000-0005-0000-0000-0000DA860000}"/>
    <cellStyle name="Komma 2 8 4 2 2" xfId="49337" xr:uid="{00000000-0005-0000-0000-0000DB860000}"/>
    <cellStyle name="Komma 2 8 4 3" xfId="49338" xr:uid="{00000000-0005-0000-0000-0000DC860000}"/>
    <cellStyle name="Komma 2 8 4_7. Other MTM adjustments" xfId="49339" xr:uid="{00000000-0005-0000-0000-0000DD860000}"/>
    <cellStyle name="Komma 2 8 5" xfId="49340" xr:uid="{00000000-0005-0000-0000-0000DE860000}"/>
    <cellStyle name="Komma 2 8 5 2" xfId="49341" xr:uid="{00000000-0005-0000-0000-0000DF860000}"/>
    <cellStyle name="Komma 2 8 6" xfId="49342" xr:uid="{00000000-0005-0000-0000-0000E0860000}"/>
    <cellStyle name="Komma 2 8_7. Other MTM adjustments" xfId="49343" xr:uid="{00000000-0005-0000-0000-0000E1860000}"/>
    <cellStyle name="Komma 2 9" xfId="36291" xr:uid="{00000000-0005-0000-0000-0000E2860000}"/>
    <cellStyle name="Komma 2 9 2" xfId="49344" xr:uid="{00000000-0005-0000-0000-0000E3860000}"/>
    <cellStyle name="Komma 2 9 2 2" xfId="49345" xr:uid="{00000000-0005-0000-0000-0000E4860000}"/>
    <cellStyle name="Komma 2 9 3" xfId="49346" xr:uid="{00000000-0005-0000-0000-0000E5860000}"/>
    <cellStyle name="Komma 2 9 3 2" xfId="49347" xr:uid="{00000000-0005-0000-0000-0000E6860000}"/>
    <cellStyle name="Komma 2 9 4" xfId="49348" xr:uid="{00000000-0005-0000-0000-0000E7860000}"/>
    <cellStyle name="Komma 2 9_7. Other MTM adjustments" xfId="49349" xr:uid="{00000000-0005-0000-0000-0000E8860000}"/>
    <cellStyle name="Komma 2_3. Chng in credit spreads" xfId="49350"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6" xr:uid="{00000000-0005-0000-0000-0000ED860000}"/>
    <cellStyle name="Komma 20_AVA DVA EL" xfId="24453" xr:uid="{00000000-0005-0000-0000-0000EE860000}"/>
    <cellStyle name="Komma 21" xfId="24454" xr:uid="{00000000-0005-0000-0000-0000EF860000}"/>
    <cellStyle name="Komma 21 2" xfId="36202" xr:uid="{00000000-0005-0000-0000-0000F0860000}"/>
    <cellStyle name="Komma 22" xfId="24455" xr:uid="{00000000-0005-0000-0000-0000F1860000}"/>
    <cellStyle name="Komma 22 2" xfId="36205" xr:uid="{00000000-0005-0000-0000-0000F2860000}"/>
    <cellStyle name="Komma 23" xfId="24456" xr:uid="{00000000-0005-0000-0000-0000F3860000}"/>
    <cellStyle name="Komma 23 2" xfId="36209" xr:uid="{00000000-0005-0000-0000-0000F4860000}"/>
    <cellStyle name="Komma 24" xfId="24457" xr:uid="{00000000-0005-0000-0000-0000F5860000}"/>
    <cellStyle name="Komma 24 2" xfId="36213" xr:uid="{00000000-0005-0000-0000-0000F6860000}"/>
    <cellStyle name="Komma 25" xfId="36217" xr:uid="{00000000-0005-0000-0000-0000F7860000}"/>
    <cellStyle name="Komma 25 2" xfId="49351" xr:uid="{00000000-0005-0000-0000-0000F8860000}"/>
    <cellStyle name="Komma 26" xfId="36222" xr:uid="{00000000-0005-0000-0000-0000F9860000}"/>
    <cellStyle name="Komma 26 2" xfId="49352" xr:uid="{00000000-0005-0000-0000-0000FA860000}"/>
    <cellStyle name="Komma 27" xfId="36224" xr:uid="{00000000-0005-0000-0000-0000FB860000}"/>
    <cellStyle name="Komma 27 2" xfId="49353" xr:uid="{00000000-0005-0000-0000-0000FC860000}"/>
    <cellStyle name="Komma 28" xfId="36227" xr:uid="{00000000-0005-0000-0000-0000FD860000}"/>
    <cellStyle name="Komma 28 2" xfId="49354" xr:uid="{00000000-0005-0000-0000-0000FE860000}"/>
    <cellStyle name="Komma 29" xfId="36229" xr:uid="{00000000-0005-0000-0000-0000FF860000}"/>
    <cellStyle name="Komma 29 2" xfId="49355" xr:uid="{00000000-0005-0000-0000-000000870000}"/>
    <cellStyle name="Komma 3" xfId="7473" xr:uid="{00000000-0005-0000-0000-000001870000}"/>
    <cellStyle name="Komma 3 10" xfId="36004" xr:uid="{00000000-0005-0000-0000-000002870000}"/>
    <cellStyle name="Komma 3 11" xfId="36848" xr:uid="{00000000-0005-0000-0000-000003870000}"/>
    <cellStyle name="Komma 3 12" xfId="49356" xr:uid="{00000000-0005-0000-0000-000004870000}"/>
    <cellStyle name="Komma 3 13" xfId="49357" xr:uid="{00000000-0005-0000-0000-000005870000}"/>
    <cellStyle name="Komma 3 2" xfId="7474" xr:uid="{00000000-0005-0000-0000-000006870000}"/>
    <cellStyle name="Komma 3 2 10" xfId="49358" xr:uid="{00000000-0005-0000-0000-000007870000}"/>
    <cellStyle name="Komma 3 2 11" xfId="49359" xr:uid="{00000000-0005-0000-0000-000008870000}"/>
    <cellStyle name="Komma 3 2 2" xfId="12511" xr:uid="{00000000-0005-0000-0000-000009870000}"/>
    <cellStyle name="Komma 3 2 2 10" xfId="36023" xr:uid="{00000000-0005-0000-0000-00000A870000}"/>
    <cellStyle name="Komma 3 2 2 11" xfId="40090"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60" xr:uid="{00000000-0005-0000-0000-000010870000}"/>
    <cellStyle name="Komma 3 2 2 2 2 5" xfId="49361"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2" xr:uid="{00000000-0005-0000-0000-000016870000}"/>
    <cellStyle name="Komma 3 2 2 2 3 5" xfId="49363"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4" xr:uid="{00000000-0005-0000-0000-00001C870000}"/>
    <cellStyle name="Komma 3 2 2 2 4 5" xfId="49365"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6"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7" xr:uid="{00000000-0005-0000-0000-000026870000}"/>
    <cellStyle name="Komma 3 2 2 2 9" xfId="49368"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69" xr:uid="{00000000-0005-0000-0000-00002C870000}"/>
    <cellStyle name="Komma 3 2 2 3 5" xfId="49370"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1" xr:uid="{00000000-0005-0000-0000-000032870000}"/>
    <cellStyle name="Komma 3 2 2 4 5" xfId="49372"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3" xr:uid="{00000000-0005-0000-0000-000038870000}"/>
    <cellStyle name="Komma 3 2 2 5 5" xfId="49374"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5"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4" xr:uid="{00000000-0005-0000-0000-000042870000}"/>
    <cellStyle name="Komma 3 2 2_AVA DVA EL" xfId="24495" xr:uid="{00000000-0005-0000-0000-000043870000}"/>
    <cellStyle name="Komma 3 2 3" xfId="12513" xr:uid="{00000000-0005-0000-0000-000044870000}"/>
    <cellStyle name="Komma 3 2 3 10" xfId="40091"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6" xr:uid="{00000000-0005-0000-0000-000049870000}"/>
    <cellStyle name="Komma 3 2 3 2 5" xfId="49377"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8" xr:uid="{00000000-0005-0000-0000-00004F870000}"/>
    <cellStyle name="Komma 3 2 3 3 5" xfId="49379"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80" xr:uid="{00000000-0005-0000-0000-000055870000}"/>
    <cellStyle name="Komma 3 2 3 4 5" xfId="49381"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2"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3" xr:uid="{00000000-0005-0000-0000-00005F870000}"/>
    <cellStyle name="Komma 3 2 3 9" xfId="36429"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3" xr:uid="{00000000-0005-0000-0000-000068870000}"/>
    <cellStyle name="Komma 3 2 4 6" xfId="49384"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5" xr:uid="{00000000-0005-0000-0000-00006E870000}"/>
    <cellStyle name="Komma 3 2 5 5" xfId="49386"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7" xr:uid="{00000000-0005-0000-0000-000074870000}"/>
    <cellStyle name="Komma 3 2 6 5" xfId="49388"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89" xr:uid="{00000000-0005-0000-0000-00007A870000}"/>
    <cellStyle name="Komma 3 2 7_AVA DVA EL" xfId="24533" xr:uid="{00000000-0005-0000-0000-00007B870000}"/>
    <cellStyle name="Komma 3 2 8" xfId="24534" xr:uid="{00000000-0005-0000-0000-00007C870000}"/>
    <cellStyle name="Komma 3 2 9" xfId="40089" xr:uid="{00000000-0005-0000-0000-00007D870000}"/>
    <cellStyle name="Komma 3 2_7. Other MTM adjustments" xfId="49390" xr:uid="{00000000-0005-0000-0000-00007E870000}"/>
    <cellStyle name="Komma 3 3" xfId="7475" xr:uid="{00000000-0005-0000-0000-00007F870000}"/>
    <cellStyle name="Komma 3 3 10" xfId="49391" xr:uid="{00000000-0005-0000-0000-000080870000}"/>
    <cellStyle name="Komma 3 3 11" xfId="49392" xr:uid="{00000000-0005-0000-0000-000081870000}"/>
    <cellStyle name="Komma 3 3 2" xfId="7476" xr:uid="{00000000-0005-0000-0000-000082870000}"/>
    <cellStyle name="Komma 3 3 2 10" xfId="40093"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3" xr:uid="{00000000-0005-0000-0000-000087870000}"/>
    <cellStyle name="Komma 3 3 2 2 5" xfId="49394"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5" xr:uid="{00000000-0005-0000-0000-00008D870000}"/>
    <cellStyle name="Komma 3 3 2 3 5" xfId="49396"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7" xr:uid="{00000000-0005-0000-0000-000093870000}"/>
    <cellStyle name="Komma 3 3 2 4 5" xfId="49398"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399"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3" xr:uid="{00000000-0005-0000-0000-00009D870000}"/>
    <cellStyle name="Komma 3 3 2 9" xfId="36017"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5" xr:uid="{00000000-0005-0000-0000-0000A3870000}"/>
    <cellStyle name="Komma 3 3 3 5" xfId="49400" xr:uid="{00000000-0005-0000-0000-0000A4870000}"/>
    <cellStyle name="Komma 3 3 3 6" xfId="49401"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2" xr:uid="{00000000-0005-0000-0000-0000AA870000}"/>
    <cellStyle name="Komma 3 3 4 5" xfId="49403"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4" xr:uid="{00000000-0005-0000-0000-0000B0870000}"/>
    <cellStyle name="Komma 3 3 5 5" xfId="49405"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6" xr:uid="{00000000-0005-0000-0000-0000B6870000}"/>
    <cellStyle name="Komma 3 3 6_AVA DVA EL" xfId="24568" xr:uid="{00000000-0005-0000-0000-0000B7870000}"/>
    <cellStyle name="Komma 3 3 7" xfId="24569" xr:uid="{00000000-0005-0000-0000-0000B8870000}"/>
    <cellStyle name="Komma 3 3 8" xfId="40092" xr:uid="{00000000-0005-0000-0000-0000B9870000}"/>
    <cellStyle name="Komma 3 3 9" xfId="49407" xr:uid="{00000000-0005-0000-0000-0000BA870000}"/>
    <cellStyle name="Komma 3 3_7. Other MTM adjustments" xfId="49408" xr:uid="{00000000-0005-0000-0000-0000BB870000}"/>
    <cellStyle name="Komma 3 4" xfId="7477" xr:uid="{00000000-0005-0000-0000-0000BC870000}"/>
    <cellStyle name="Komma 3 4 10" xfId="49409"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20" xr:uid="{00000000-0005-0000-0000-0000C1870000}"/>
    <cellStyle name="Komma 3 4 2 5" xfId="49410"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1" xr:uid="{00000000-0005-0000-0000-0000C7870000}"/>
    <cellStyle name="Komma 3 4 3 5" xfId="49412"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3" xr:uid="{00000000-0005-0000-0000-0000CD870000}"/>
    <cellStyle name="Komma 3 4 4 5" xfId="49414"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5"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4" xr:uid="{00000000-0005-0000-0000-0000D9870000}"/>
    <cellStyle name="Komma 3 4 9" xfId="49416"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7" xr:uid="{00000000-0005-0000-0000-0000DE870000}"/>
    <cellStyle name="Komma 3 5 2 2 2" xfId="49418" xr:uid="{00000000-0005-0000-0000-0000DF870000}"/>
    <cellStyle name="Komma 3 5 2 3" xfId="49419" xr:uid="{00000000-0005-0000-0000-0000E0870000}"/>
    <cellStyle name="Komma 3 5 2 4" xfId="49420" xr:uid="{00000000-0005-0000-0000-0000E1870000}"/>
    <cellStyle name="Komma 3 5 2_7. Other MTM adjustments" xfId="49421" xr:uid="{00000000-0005-0000-0000-0000E2870000}"/>
    <cellStyle name="Komma 3 5 3" xfId="24591" xr:uid="{00000000-0005-0000-0000-0000E3870000}"/>
    <cellStyle name="Komma 3 5 3 2" xfId="49422" xr:uid="{00000000-0005-0000-0000-0000E4870000}"/>
    <cellStyle name="Komma 3 5 4" xfId="36063" xr:uid="{00000000-0005-0000-0000-0000E5870000}"/>
    <cellStyle name="Komma 3 5 4 2" xfId="49423" xr:uid="{00000000-0005-0000-0000-0000E6870000}"/>
    <cellStyle name="Komma 3 5 5" xfId="40095" xr:uid="{00000000-0005-0000-0000-0000E7870000}"/>
    <cellStyle name="Komma 3 5 6" xfId="49424" xr:uid="{00000000-0005-0000-0000-0000E8870000}"/>
    <cellStyle name="Komma 3 5 7" xfId="49425" xr:uid="{00000000-0005-0000-0000-0000E9870000}"/>
    <cellStyle name="Komma 3 5_7. Other MTM adjustments" xfId="49426"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7" xr:uid="{00000000-0005-0000-0000-0000EE870000}"/>
    <cellStyle name="Komma 3 6 5" xfId="49427"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3" xr:uid="{00000000-0005-0000-0000-0000F4870000}"/>
    <cellStyle name="Komma 3 7 5" xfId="49428"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3" xr:uid="{00000000-0005-0000-0000-0000FA870000}"/>
    <cellStyle name="Komma 3 8_AVA DVA EL" xfId="24603" xr:uid="{00000000-0005-0000-0000-0000FB870000}"/>
    <cellStyle name="Komma 3 9" xfId="24604" xr:uid="{00000000-0005-0000-0000-0000FC870000}"/>
    <cellStyle name="Komma 3_3. Chng in credit spreads" xfId="49429" xr:uid="{00000000-0005-0000-0000-0000FD870000}"/>
    <cellStyle name="Komma 30" xfId="36231" xr:uid="{00000000-0005-0000-0000-0000FE870000}"/>
    <cellStyle name="Komma 30 2" xfId="36575" xr:uid="{00000000-0005-0000-0000-0000FF870000}"/>
    <cellStyle name="Komma 31" xfId="40244" xr:uid="{00000000-0005-0000-0000-000000880000}"/>
    <cellStyle name="Komma 31 2" xfId="49430" xr:uid="{00000000-0005-0000-0000-000001880000}"/>
    <cellStyle name="Komma 32" xfId="49431" xr:uid="{00000000-0005-0000-0000-000002880000}"/>
    <cellStyle name="Komma 32 2" xfId="49432" xr:uid="{00000000-0005-0000-0000-000003880000}"/>
    <cellStyle name="Komma 33" xfId="49433" xr:uid="{00000000-0005-0000-0000-000004880000}"/>
    <cellStyle name="Komma 33 2" xfId="49434" xr:uid="{00000000-0005-0000-0000-000005880000}"/>
    <cellStyle name="Komma 34" xfId="49435" xr:uid="{00000000-0005-0000-0000-000006880000}"/>
    <cellStyle name="Komma 34 2" xfId="49436" xr:uid="{00000000-0005-0000-0000-000007880000}"/>
    <cellStyle name="Komma 35" xfId="49437" xr:uid="{00000000-0005-0000-0000-000008880000}"/>
    <cellStyle name="Komma 35 2" xfId="49438" xr:uid="{00000000-0005-0000-0000-000009880000}"/>
    <cellStyle name="Komma 36" xfId="49439" xr:uid="{00000000-0005-0000-0000-00000A880000}"/>
    <cellStyle name="Komma 36 2" xfId="49440" xr:uid="{00000000-0005-0000-0000-00000B880000}"/>
    <cellStyle name="Komma 37" xfId="49441" xr:uid="{00000000-0005-0000-0000-00000C880000}"/>
    <cellStyle name="Komma 37 2" xfId="49442" xr:uid="{00000000-0005-0000-0000-00000D880000}"/>
    <cellStyle name="Komma 38" xfId="49443" xr:uid="{00000000-0005-0000-0000-00000E880000}"/>
    <cellStyle name="Komma 38 2" xfId="49444" xr:uid="{00000000-0005-0000-0000-00000F880000}"/>
    <cellStyle name="Komma 39" xfId="49445" xr:uid="{00000000-0005-0000-0000-000010880000}"/>
    <cellStyle name="Komma 39 2" xfId="49446"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6" xr:uid="{00000000-0005-0000-0000-000017880000}"/>
    <cellStyle name="Komma 4 2 2 5" xfId="40097" xr:uid="{00000000-0005-0000-0000-000018880000}"/>
    <cellStyle name="Komma 4 2 2_AVA DVA EL" xfId="24608" xr:uid="{00000000-0005-0000-0000-000019880000}"/>
    <cellStyle name="Komma 4 2 3" xfId="24609" xr:uid="{00000000-0005-0000-0000-00001A880000}"/>
    <cellStyle name="Komma 4 2 3 2" xfId="36345" xr:uid="{00000000-0005-0000-0000-00001B880000}"/>
    <cellStyle name="Komma 4 2 4" xfId="40096"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6" xr:uid="{00000000-0005-0000-0000-000020880000}"/>
    <cellStyle name="Komma 4 3 2 2 2" xfId="49447" xr:uid="{00000000-0005-0000-0000-000021880000}"/>
    <cellStyle name="Komma 4 3 2 3" xfId="40099" xr:uid="{00000000-0005-0000-0000-000022880000}"/>
    <cellStyle name="Komma 4 3 2 4" xfId="49448" xr:uid="{00000000-0005-0000-0000-000023880000}"/>
    <cellStyle name="Komma 4 3 2_7. Other MTM adjustments" xfId="49449" xr:uid="{00000000-0005-0000-0000-000024880000}"/>
    <cellStyle name="Komma 4 3 3" xfId="24613" xr:uid="{00000000-0005-0000-0000-000025880000}"/>
    <cellStyle name="Komma 4 3 3 2" xfId="49450" xr:uid="{00000000-0005-0000-0000-000026880000}"/>
    <cellStyle name="Komma 4 3 4" xfId="36166" xr:uid="{00000000-0005-0000-0000-000027880000}"/>
    <cellStyle name="Komma 4 3 5" xfId="40098" xr:uid="{00000000-0005-0000-0000-000028880000}"/>
    <cellStyle name="Komma 4 3_7. Other MTM adjustments" xfId="49451" xr:uid="{00000000-0005-0000-0000-000029880000}"/>
    <cellStyle name="Komma 4 4" xfId="24614" xr:uid="{00000000-0005-0000-0000-00002A880000}"/>
    <cellStyle name="Komma 4 4 2" xfId="24615" xr:uid="{00000000-0005-0000-0000-00002B880000}"/>
    <cellStyle name="Komma 4 4 2 2" xfId="36323" xr:uid="{00000000-0005-0000-0000-00002C880000}"/>
    <cellStyle name="Komma 4 4 2 2 2" xfId="49452" xr:uid="{00000000-0005-0000-0000-00002D880000}"/>
    <cellStyle name="Komma 4 4 2 3" xfId="49453" xr:uid="{00000000-0005-0000-0000-00002E880000}"/>
    <cellStyle name="Komma 4 4 2_7. Other MTM adjustments" xfId="49454" xr:uid="{00000000-0005-0000-0000-00002F880000}"/>
    <cellStyle name="Komma 4 4 3" xfId="24616" xr:uid="{00000000-0005-0000-0000-000030880000}"/>
    <cellStyle name="Komma 4 4 3 2" xfId="49455" xr:uid="{00000000-0005-0000-0000-000031880000}"/>
    <cellStyle name="Komma 4 4 3 2 2" xfId="49456" xr:uid="{00000000-0005-0000-0000-000032880000}"/>
    <cellStyle name="Komma 4 4 3 3" xfId="49457" xr:uid="{00000000-0005-0000-0000-000033880000}"/>
    <cellStyle name="Komma 4 4 3_7. Other MTM adjustments" xfId="49458" xr:uid="{00000000-0005-0000-0000-000034880000}"/>
    <cellStyle name="Komma 4 4 4" xfId="36108" xr:uid="{00000000-0005-0000-0000-000035880000}"/>
    <cellStyle name="Komma 4 4 4 2" xfId="49459" xr:uid="{00000000-0005-0000-0000-000036880000}"/>
    <cellStyle name="Komma 4 4 5" xfId="40100" xr:uid="{00000000-0005-0000-0000-000037880000}"/>
    <cellStyle name="Komma 4 4_7. Other MTM adjustments" xfId="49460"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4" xr:uid="{00000000-0005-0000-0000-00003C880000}"/>
    <cellStyle name="Komma 4 5_AVA DVA EL" xfId="24620" xr:uid="{00000000-0005-0000-0000-00003D880000}"/>
    <cellStyle name="Komma 4 6" xfId="24621" xr:uid="{00000000-0005-0000-0000-00003E880000}"/>
    <cellStyle name="Komma 4 7" xfId="49461" xr:uid="{00000000-0005-0000-0000-00003F880000}"/>
    <cellStyle name="Komma 4_11" xfId="7481" xr:uid="{00000000-0005-0000-0000-000040880000}"/>
    <cellStyle name="Komma 40" xfId="49462" xr:uid="{00000000-0005-0000-0000-000041880000}"/>
    <cellStyle name="Komma 40 2" xfId="49463" xr:uid="{00000000-0005-0000-0000-000042880000}"/>
    <cellStyle name="Komma 41" xfId="49464" xr:uid="{00000000-0005-0000-0000-000043880000}"/>
    <cellStyle name="Komma 41 2" xfId="49465" xr:uid="{00000000-0005-0000-0000-000044880000}"/>
    <cellStyle name="Komma 42" xfId="49466" xr:uid="{00000000-0005-0000-0000-000045880000}"/>
    <cellStyle name="Komma 42 2" xfId="49467" xr:uid="{00000000-0005-0000-0000-000046880000}"/>
    <cellStyle name="Komma 43" xfId="49468" xr:uid="{00000000-0005-0000-0000-000047880000}"/>
    <cellStyle name="Komma 43 2" xfId="49469" xr:uid="{00000000-0005-0000-0000-000048880000}"/>
    <cellStyle name="Komma 44" xfId="49470" xr:uid="{00000000-0005-0000-0000-000049880000}"/>
    <cellStyle name="Komma 44 2" xfId="49471" xr:uid="{00000000-0005-0000-0000-00004A880000}"/>
    <cellStyle name="Komma 45" xfId="49472" xr:uid="{00000000-0005-0000-0000-00004B880000}"/>
    <cellStyle name="Komma 45 2" xfId="49473" xr:uid="{00000000-0005-0000-0000-00004C880000}"/>
    <cellStyle name="Komma 46" xfId="49474" xr:uid="{00000000-0005-0000-0000-00004D880000}"/>
    <cellStyle name="Komma 46 2" xfId="49475" xr:uid="{00000000-0005-0000-0000-00004E880000}"/>
    <cellStyle name="Komma 47" xfId="49476" xr:uid="{00000000-0005-0000-0000-00004F880000}"/>
    <cellStyle name="Komma 47 2" xfId="49477" xr:uid="{00000000-0005-0000-0000-000050880000}"/>
    <cellStyle name="Komma 48" xfId="49478" xr:uid="{00000000-0005-0000-0000-000051880000}"/>
    <cellStyle name="Komma 48 2" xfId="49479" xr:uid="{00000000-0005-0000-0000-000052880000}"/>
    <cellStyle name="Komma 49" xfId="49480" xr:uid="{00000000-0005-0000-0000-000053880000}"/>
    <cellStyle name="Komma 49 2" xfId="49481" xr:uid="{00000000-0005-0000-0000-000054880000}"/>
    <cellStyle name="Komma 5" xfId="7482" xr:uid="{00000000-0005-0000-0000-000055880000}"/>
    <cellStyle name="Komma 5 10" xfId="36849" xr:uid="{00000000-0005-0000-0000-000056880000}"/>
    <cellStyle name="Komma 5 11" xfId="49482" xr:uid="{00000000-0005-0000-0000-000057880000}"/>
    <cellStyle name="Komma 5 12" xfId="49483" xr:uid="{00000000-0005-0000-0000-000058880000}"/>
    <cellStyle name="Komma 5 13" xfId="49484" xr:uid="{00000000-0005-0000-0000-000059880000}"/>
    <cellStyle name="Komma 5 2" xfId="7483" xr:uid="{00000000-0005-0000-0000-00005A880000}"/>
    <cellStyle name="Komma 5 2 10" xfId="49485" xr:uid="{00000000-0005-0000-0000-00005B880000}"/>
    <cellStyle name="Komma 5 2 11" xfId="49486" xr:uid="{00000000-0005-0000-0000-00005C880000}"/>
    <cellStyle name="Komma 5 2 2" xfId="12515" xr:uid="{00000000-0005-0000-0000-00005D880000}"/>
    <cellStyle name="Komma 5 2 2 10" xfId="36021"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7" xr:uid="{00000000-0005-0000-0000-000063880000}"/>
    <cellStyle name="Komma 5 2 2 2 2 5" xfId="49488"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89" xr:uid="{00000000-0005-0000-0000-000069880000}"/>
    <cellStyle name="Komma 5 2 2 2 3 5" xfId="49490"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1" xr:uid="{00000000-0005-0000-0000-00006F880000}"/>
    <cellStyle name="Komma 5 2 2 2 4 5" xfId="49492"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3"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4" xr:uid="{00000000-0005-0000-0000-000079880000}"/>
    <cellStyle name="Komma 5 2 2 2 9" xfId="49495"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6" xr:uid="{00000000-0005-0000-0000-00007F880000}"/>
    <cellStyle name="Komma 5 2 2 3 5" xfId="49497"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8" xr:uid="{00000000-0005-0000-0000-000085880000}"/>
    <cellStyle name="Komma 5 2 2 4 5" xfId="49499"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500" xr:uid="{00000000-0005-0000-0000-00008B880000}"/>
    <cellStyle name="Komma 5 2 2 5 5" xfId="49501"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2"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9"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3" xr:uid="{00000000-0005-0000-0000-00009B880000}"/>
    <cellStyle name="Komma 5 2 3 2 5" xfId="49504"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5" xr:uid="{00000000-0005-0000-0000-0000A1880000}"/>
    <cellStyle name="Komma 5 2 3 3 5" xfId="49506"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7" xr:uid="{00000000-0005-0000-0000-0000A7880000}"/>
    <cellStyle name="Komma 5 2 3 4 5" xfId="49508"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09"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6" xr:uid="{00000000-0005-0000-0000-0000B1880000}"/>
    <cellStyle name="Komma 5 2 3 9" xfId="36009"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10" xr:uid="{00000000-0005-0000-0000-0000B7880000}"/>
    <cellStyle name="Komma 5 2 4 5" xfId="49511"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2" xr:uid="{00000000-0005-0000-0000-0000BD880000}"/>
    <cellStyle name="Komma 5 2 5 5" xfId="49513"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4" xr:uid="{00000000-0005-0000-0000-0000C3880000}"/>
    <cellStyle name="Komma 5 2 6 5" xfId="49515"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6" xr:uid="{00000000-0005-0000-0000-0000C9880000}"/>
    <cellStyle name="Komma 5 2 7_AVA DVA EL" xfId="24694" xr:uid="{00000000-0005-0000-0000-0000CA880000}"/>
    <cellStyle name="Komma 5 2 8" xfId="24695" xr:uid="{00000000-0005-0000-0000-0000CB880000}"/>
    <cellStyle name="Komma 5 2 9" xfId="36850" xr:uid="{00000000-0005-0000-0000-0000CC880000}"/>
    <cellStyle name="Komma 5 2_AVA DVA EL" xfId="24696" xr:uid="{00000000-0005-0000-0000-0000CD880000}"/>
    <cellStyle name="Komma 5 3" xfId="7484" xr:uid="{00000000-0005-0000-0000-0000CE880000}"/>
    <cellStyle name="Komma 5 3 10" xfId="49517"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8" xr:uid="{00000000-0005-0000-0000-0000D4880000}"/>
    <cellStyle name="Komma 5 3 2 2 5" xfId="49519"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20" xr:uid="{00000000-0005-0000-0000-0000DA880000}"/>
    <cellStyle name="Komma 5 3 2 3 5" xfId="49521"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2" xr:uid="{00000000-0005-0000-0000-0000E0880000}"/>
    <cellStyle name="Komma 5 3 2 4 5" xfId="49523"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4"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5" xr:uid="{00000000-0005-0000-0000-0000EC880000}"/>
    <cellStyle name="Komma 5 3 2 9" xfId="49526"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9" xr:uid="{00000000-0005-0000-0000-0000F5880000}"/>
    <cellStyle name="Komma 5 3 3 6" xfId="36443"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8" xr:uid="{00000000-0005-0000-0000-0000FB880000}"/>
    <cellStyle name="Komma 5 3 4 5" xfId="49527"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8" xr:uid="{00000000-0005-0000-0000-000001890000}"/>
    <cellStyle name="Komma 5 3 5 5" xfId="49529"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30"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1"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6" xr:uid="{00000000-0005-0000-0000-000016890000}"/>
    <cellStyle name="Komma 5 4 2 6" xfId="36011"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1" xr:uid="{00000000-0005-0000-0000-00001C890000}"/>
    <cellStyle name="Komma 5 4 3 5" xfId="49532"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3" xr:uid="{00000000-0005-0000-0000-000022890000}"/>
    <cellStyle name="Komma 5 4 4 5" xfId="49534"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5"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6" xr:uid="{00000000-0005-0000-0000-00002E890000}"/>
    <cellStyle name="Komma 5 4 9" xfId="49537"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8" xr:uid="{00000000-0005-0000-0000-000036890000}"/>
    <cellStyle name="Komma 5 5 5" xfId="49539" xr:uid="{00000000-0005-0000-0000-000037890000}"/>
    <cellStyle name="Komma 5 5 6" xfId="49540"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1" xr:uid="{00000000-0005-0000-0000-00003D890000}"/>
    <cellStyle name="Komma 5 6 5" xfId="49541"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5" xr:uid="{00000000-0005-0000-0000-000043890000}"/>
    <cellStyle name="Komma 5 7 5" xfId="49542"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3"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4" xr:uid="{00000000-0005-0000-0000-00004D890000}"/>
    <cellStyle name="Komma 50 2" xfId="49545" xr:uid="{00000000-0005-0000-0000-00004E890000}"/>
    <cellStyle name="Komma 51" xfId="49546" xr:uid="{00000000-0005-0000-0000-00004F890000}"/>
    <cellStyle name="Komma 51 2" xfId="49547" xr:uid="{00000000-0005-0000-0000-000050890000}"/>
    <cellStyle name="Komma 52" xfId="49548" xr:uid="{00000000-0005-0000-0000-000051890000}"/>
    <cellStyle name="Komma 52 2" xfId="49549" xr:uid="{00000000-0005-0000-0000-000052890000}"/>
    <cellStyle name="Komma 53" xfId="49550" xr:uid="{00000000-0005-0000-0000-000053890000}"/>
    <cellStyle name="Komma 53 2" xfId="49551" xr:uid="{00000000-0005-0000-0000-000054890000}"/>
    <cellStyle name="Komma 54" xfId="49552" xr:uid="{00000000-0005-0000-0000-000055890000}"/>
    <cellStyle name="Komma 54 2" xfId="49553" xr:uid="{00000000-0005-0000-0000-000056890000}"/>
    <cellStyle name="Komma 54 3" xfId="49554" xr:uid="{00000000-0005-0000-0000-000057890000}"/>
    <cellStyle name="Komma 54 4" xfId="49555" xr:uid="{00000000-0005-0000-0000-000058890000}"/>
    <cellStyle name="Komma 54_Results &amp; key fig." xfId="49556" xr:uid="{00000000-0005-0000-0000-000059890000}"/>
    <cellStyle name="Komma 55" xfId="49557" xr:uid="{00000000-0005-0000-0000-00005A890000}"/>
    <cellStyle name="Komma 55 2" xfId="49558" xr:uid="{00000000-0005-0000-0000-00005B890000}"/>
    <cellStyle name="Komma 56" xfId="49559" xr:uid="{00000000-0005-0000-0000-00005C890000}"/>
    <cellStyle name="Komma 57" xfId="49560" xr:uid="{00000000-0005-0000-0000-00005D890000}"/>
    <cellStyle name="Komma 58" xfId="53194"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2" xr:uid="{00000000-0005-0000-0000-000064890000}"/>
    <cellStyle name="Komma 6 2 3_LR2" xfId="53214" xr:uid="{67960F41-08FD-4F5F-87C8-A1920F0195ED}"/>
    <cellStyle name="Komma 6 2 4" xfId="36347" xr:uid="{00000000-0005-0000-0000-000065890000}"/>
    <cellStyle name="Komma 6 2 5" xfId="36853"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2" xr:uid="{00000000-0005-0000-0000-00006A890000}"/>
    <cellStyle name="Komma 6 3 2_LR2" xfId="53215" xr:uid="{27D5C2CA-00DA-4E3E-A62E-4F75D942202D}"/>
    <cellStyle name="Komma 6 3 3" xfId="36359" xr:uid="{00000000-0005-0000-0000-00006B890000}"/>
    <cellStyle name="Komma 6 3 4" xfId="49561"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9" xr:uid="{00000000-0005-0000-0000-000070890000}"/>
    <cellStyle name="Komma 6 4 3" xfId="24777" xr:uid="{00000000-0005-0000-0000-000071890000}"/>
    <cellStyle name="Komma 6 4 4" xfId="36113" xr:uid="{00000000-0005-0000-0000-000072890000}"/>
    <cellStyle name="Komma 6 4_AVA DVA EL" xfId="24778" xr:uid="{00000000-0005-0000-0000-000073890000}"/>
    <cellStyle name="Komma 6 5" xfId="36296" xr:uid="{00000000-0005-0000-0000-000074890000}"/>
    <cellStyle name="Komma 6 6" xfId="36852"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8" xr:uid="{00000000-0005-0000-0000-00007A890000}"/>
    <cellStyle name="Komma 7 2 3" xfId="36145" xr:uid="{00000000-0005-0000-0000-00007B890000}"/>
    <cellStyle name="Komma 7 2 4" xfId="40101"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60" xr:uid="{00000000-0005-0000-0000-000080890000}"/>
    <cellStyle name="Komma 7 3 3" xfId="24783" xr:uid="{00000000-0005-0000-0000-000081890000}"/>
    <cellStyle name="Komma 7 3 3 2" xfId="49562" xr:uid="{00000000-0005-0000-0000-000082890000}"/>
    <cellStyle name="Komma 7 3 4" xfId="36175" xr:uid="{00000000-0005-0000-0000-000083890000}"/>
    <cellStyle name="Komma 7 3 5" xfId="40102" xr:uid="{00000000-0005-0000-0000-000084890000}"/>
    <cellStyle name="Komma 7 3_AVA DVA EL" xfId="24784" xr:uid="{00000000-0005-0000-0000-000085890000}"/>
    <cellStyle name="Komma 7 4" xfId="36116" xr:uid="{00000000-0005-0000-0000-000086890000}"/>
    <cellStyle name="Komma 7 4 2" xfId="36330" xr:uid="{00000000-0005-0000-0000-000087890000}"/>
    <cellStyle name="Komma 7 4 3" xfId="40103" xr:uid="{00000000-0005-0000-0000-000088890000}"/>
    <cellStyle name="Komma 7 5" xfId="36297" xr:uid="{00000000-0005-0000-0000-000089890000}"/>
    <cellStyle name="Komma 7 6" xfId="36854" xr:uid="{00000000-0005-0000-0000-00008A890000}"/>
    <cellStyle name="Komma 7_7. Other MTM adjustments" xfId="49563" xr:uid="{00000000-0005-0000-0000-00008B890000}"/>
    <cellStyle name="Komma 8" xfId="7503" xr:uid="{00000000-0005-0000-0000-00008C890000}"/>
    <cellStyle name="Komma 8 10" xfId="49564" xr:uid="{00000000-0005-0000-0000-00008D890000}"/>
    <cellStyle name="Komma 8 11" xfId="49565" xr:uid="{00000000-0005-0000-0000-00008E890000}"/>
    <cellStyle name="Komma 8 2" xfId="7504" xr:uid="{00000000-0005-0000-0000-00008F890000}"/>
    <cellStyle name="Komma 8 2 10" xfId="49566"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7" xr:uid="{00000000-0005-0000-0000-000096890000}"/>
    <cellStyle name="Komma 8 2 2 5" xfId="49568" xr:uid="{00000000-0005-0000-0000-000097890000}"/>
    <cellStyle name="Komma 8 2 2 6" xfId="49569"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8" xr:uid="{00000000-0005-0000-0000-00009D890000}"/>
    <cellStyle name="Komma 8 2 3 5" xfId="49570"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9" xr:uid="{00000000-0005-0000-0000-0000A3890000}"/>
    <cellStyle name="Komma 8 2 4 5" xfId="49571"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2"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6" xr:uid="{00000000-0005-0000-0000-0000AF890000}"/>
    <cellStyle name="Komma 8 2 9" xfId="49573"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8" xr:uid="{00000000-0005-0000-0000-0000B5890000}"/>
    <cellStyle name="Komma 8 3 2_AVA DVA EL" xfId="24804" xr:uid="{00000000-0005-0000-0000-0000B6890000}"/>
    <cellStyle name="Komma 8 3 3" xfId="24805" xr:uid="{00000000-0005-0000-0000-0000B7890000}"/>
    <cellStyle name="Komma 8 3 3 2" xfId="36361" xr:uid="{00000000-0005-0000-0000-0000B8890000}"/>
    <cellStyle name="Komma 8 3 4" xfId="49574" xr:uid="{00000000-0005-0000-0000-0000B9890000}"/>
    <cellStyle name="Komma 8 3 5" xfId="49575" xr:uid="{00000000-0005-0000-0000-0000BA890000}"/>
    <cellStyle name="Komma 8 3 6" xfId="49576" xr:uid="{00000000-0005-0000-0000-0000BB890000}"/>
    <cellStyle name="Komma 8 3 7" xfId="49577"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2"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9" xr:uid="{00000000-0005-0000-0000-0000C5890000}"/>
    <cellStyle name="Komma 8 4 6" xfId="36025"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8" xr:uid="{00000000-0005-0000-0000-0000CB890000}"/>
    <cellStyle name="Komma 8 5 5" xfId="49578"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79" xr:uid="{00000000-0005-0000-0000-0000D1890000}"/>
    <cellStyle name="Komma 8 6 5" xfId="49580" xr:uid="{00000000-0005-0000-0000-0000D2890000}"/>
    <cellStyle name="Komma 8 6_AVA DVA EL" xfId="24819" xr:uid="{00000000-0005-0000-0000-0000D3890000}"/>
    <cellStyle name="Komma 8 7" xfId="24820" xr:uid="{00000000-0005-0000-0000-0000D4890000}"/>
    <cellStyle name="Komma 8 8" xfId="36855" xr:uid="{00000000-0005-0000-0000-0000D5890000}"/>
    <cellStyle name="Komma 8 9" xfId="49581" xr:uid="{00000000-0005-0000-0000-0000D6890000}"/>
    <cellStyle name="Komma 8_7. Other MTM adjustments" xfId="49582"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1" xr:uid="{00000000-0005-0000-0000-0000DE890000}"/>
    <cellStyle name="Komma 9 2 4" xfId="36350" xr:uid="{00000000-0005-0000-0000-0000DF890000}"/>
    <cellStyle name="Komma 9 2 5" xfId="40104"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1" xr:uid="{00000000-0005-0000-0000-0000E4890000}"/>
    <cellStyle name="Komma 9 3 2_LR2" xfId="53216" xr:uid="{5931297E-8F62-47D9-98B0-D63283180F60}"/>
    <cellStyle name="Komma 9 3 3" xfId="24821" xr:uid="{00000000-0005-0000-0000-0000E5890000}"/>
    <cellStyle name="Komma 9 3 3 2" xfId="36362" xr:uid="{00000000-0005-0000-0000-0000E6890000}"/>
    <cellStyle name="Komma 9 3 4" xfId="36507" xr:uid="{00000000-0005-0000-0000-0000E7890000}"/>
    <cellStyle name="Komma 9 3 5" xfId="40105" xr:uid="{00000000-0005-0000-0000-0000E8890000}"/>
    <cellStyle name="Komma 9 3_AVA DVA EL" xfId="24822" xr:uid="{00000000-0005-0000-0000-0000E9890000}"/>
    <cellStyle name="Komma 9 4" xfId="7519" xr:uid="{00000000-0005-0000-0000-0000EA890000}"/>
    <cellStyle name="Komma 9 4 2" xfId="36334" xr:uid="{00000000-0005-0000-0000-0000EB890000}"/>
    <cellStyle name="Komma 9 4 3" xfId="36122" xr:uid="{00000000-0005-0000-0000-0000EC890000}"/>
    <cellStyle name="Komma 9 5" xfId="36299" xr:uid="{00000000-0005-0000-0000-0000ED890000}"/>
    <cellStyle name="Komma 9 6" xfId="36857"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3"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9"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6" xr:uid="{00000000-0005-0000-0000-0000028A0000}"/>
    <cellStyle name="Kontrollcelle 2 2_AVA DVA EL" xfId="24838" xr:uid="{00000000-0005-0000-0000-0000038A0000}"/>
    <cellStyle name="Kontrollcelle 2 3" xfId="24839" xr:uid="{00000000-0005-0000-0000-0000048A0000}"/>
    <cellStyle name="Kontrollcelle 2 3 2" xfId="40107" xr:uid="{00000000-0005-0000-0000-0000058A0000}"/>
    <cellStyle name="Kontrollcelle 2 4" xfId="49584" xr:uid="{00000000-0005-0000-0000-0000068A0000}"/>
    <cellStyle name="Kontrollcelle 2 5" xfId="49585" xr:uid="{00000000-0005-0000-0000-0000078A0000}"/>
    <cellStyle name="Kontrollcelle 2 6" xfId="49586"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8" xr:uid="{00000000-0005-0000-0000-00000D8A0000}"/>
    <cellStyle name="Kontrollcelle 3_AVA DVA EL" xfId="24843" xr:uid="{00000000-0005-0000-0000-00000E8A0000}"/>
    <cellStyle name="Kontrollcelle 4" xfId="24844" xr:uid="{00000000-0005-0000-0000-00000F8A0000}"/>
    <cellStyle name="Kontrollcelle 4 2" xfId="40109" xr:uid="{00000000-0005-0000-0000-0000108A0000}"/>
    <cellStyle name="Kontrollcelle 5" xfId="24845" xr:uid="{00000000-0005-0000-0000-0000118A0000}"/>
    <cellStyle name="Kontrollcelle 6" xfId="49587" xr:uid="{00000000-0005-0000-0000-0000128A0000}"/>
    <cellStyle name="Kontrollcelle_7. Other MTM adjustments" xfId="49588"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8" xr:uid="{00000000-0005-0000-0000-00001A8A0000}"/>
    <cellStyle name="KRADSFI 2 3" xfId="36731" xr:uid="{00000000-0005-0000-0000-00001B8A0000}"/>
    <cellStyle name="KRADSFI 3" xfId="36457" xr:uid="{00000000-0005-0000-0000-00001C8A0000}"/>
    <cellStyle name="KRADSFI 3 2" xfId="36006"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89" xr:uid="{00000000-0005-0000-0000-0000268A0000}"/>
    <cellStyle name="Lien hypertexte 2 2_AVA DVA EL" xfId="24856" xr:uid="{00000000-0005-0000-0000-0000278A0000}"/>
    <cellStyle name="Lien hypertexte 2 3" xfId="24857" xr:uid="{00000000-0005-0000-0000-0000288A0000}"/>
    <cellStyle name="Lien hypertexte 2 4" xfId="49590"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1" xr:uid="{00000000-0005-0000-0000-00002D8A0000}"/>
    <cellStyle name="Lien hypertexte 3_AVA DVA EL" xfId="24860" xr:uid="{00000000-0005-0000-0000-00002E8A0000}"/>
    <cellStyle name="Link Currency (0)" xfId="7525" xr:uid="{00000000-0005-0000-0000-00002F8A0000}"/>
    <cellStyle name="Link Currency (0) 2" xfId="49592" xr:uid="{00000000-0005-0000-0000-0000308A0000}"/>
    <cellStyle name="Link Currency (2)" xfId="7526" xr:uid="{00000000-0005-0000-0000-0000318A0000}"/>
    <cellStyle name="Link Currency (2) 2" xfId="49593" xr:uid="{00000000-0005-0000-0000-0000328A0000}"/>
    <cellStyle name="Link Units (0)" xfId="7527" xr:uid="{00000000-0005-0000-0000-0000338A0000}"/>
    <cellStyle name="Link Units (0) 2" xfId="49594" xr:uid="{00000000-0005-0000-0000-0000348A0000}"/>
    <cellStyle name="Link Units (1)" xfId="7528" xr:uid="{00000000-0005-0000-0000-0000358A0000}"/>
    <cellStyle name="Link Units (1) 2" xfId="49595" xr:uid="{00000000-0005-0000-0000-0000368A0000}"/>
    <cellStyle name="Link Units (2)" xfId="7529" xr:uid="{00000000-0005-0000-0000-0000378A0000}"/>
    <cellStyle name="Link Units (2) 2" xfId="49596" xr:uid="{00000000-0005-0000-0000-0000388A0000}"/>
    <cellStyle name="Linked Cell" xfId="7530" xr:uid="{00000000-0005-0000-0000-0000398A0000}"/>
    <cellStyle name="Linked Cell 10" xfId="7531" xr:uid="{00000000-0005-0000-0000-00003A8A0000}"/>
    <cellStyle name="Linked Cell 11" xfId="49597"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8"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599"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70" xr:uid="{00000000-0005-0000-0000-0000AE8A0000}"/>
    <cellStyle name="Merknad 10" xfId="36596"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600" xr:uid="{00000000-0005-0000-0000-0000B38A0000}"/>
    <cellStyle name="Merknad 2 10 3" xfId="49601" xr:uid="{00000000-0005-0000-0000-0000B48A0000}"/>
    <cellStyle name="Merknad 2 10 4" xfId="49602" xr:uid="{00000000-0005-0000-0000-0000B58A0000}"/>
    <cellStyle name="Merknad 2 10_3. Chng in credit spreads" xfId="49603" xr:uid="{00000000-0005-0000-0000-0000B68A0000}"/>
    <cellStyle name="Merknad 2 11" xfId="7545" xr:uid="{00000000-0005-0000-0000-0000B78A0000}"/>
    <cellStyle name="Merknad 2 11 2" xfId="24962" xr:uid="{00000000-0005-0000-0000-0000B88A0000}"/>
    <cellStyle name="Merknad 2 11 3" xfId="49604"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5"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6"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7"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8"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09"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10"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1"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2" xr:uid="{00000000-0005-0000-0000-0000D98A0000}"/>
    <cellStyle name="Merknad 2 19_A01" xfId="35933" xr:uid="{00000000-0005-0000-0000-0000DA8A0000}"/>
    <cellStyle name="Merknad 2 2" xfId="7554" xr:uid="{00000000-0005-0000-0000-0000DB8A0000}"/>
    <cellStyle name="Merknad 2 2 10" xfId="49613" xr:uid="{00000000-0005-0000-0000-0000DC8A0000}"/>
    <cellStyle name="Merknad 2 2 11" xfId="49614" xr:uid="{00000000-0005-0000-0000-0000DD8A0000}"/>
    <cellStyle name="Merknad 2 2 12" xfId="49615" xr:uid="{00000000-0005-0000-0000-0000DE8A0000}"/>
    <cellStyle name="Merknad 2 2 2" xfId="12531" xr:uid="{00000000-0005-0000-0000-0000DF8A0000}"/>
    <cellStyle name="Merknad 2 2 2 10" xfId="49616" xr:uid="{00000000-0005-0000-0000-0000E08A0000}"/>
    <cellStyle name="Merknad 2 2 2 11" xfId="49617" xr:uid="{00000000-0005-0000-0000-0000E18A0000}"/>
    <cellStyle name="Merknad 2 2 2 2" xfId="12532" xr:uid="{00000000-0005-0000-0000-0000E28A0000}"/>
    <cellStyle name="Merknad 2 2 2 2 10" xfId="49618"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19" xr:uid="{00000000-0005-0000-0000-0000E78A0000}"/>
    <cellStyle name="Merknad 2 2 2 2 2 5" xfId="49620" xr:uid="{00000000-0005-0000-0000-0000E88A0000}"/>
    <cellStyle name="Merknad 2 2 2 2 2 6" xfId="49621"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2" xr:uid="{00000000-0005-0000-0000-0000EE8A0000}"/>
    <cellStyle name="Merknad 2 2 2 2 3 5" xfId="49623" xr:uid="{00000000-0005-0000-0000-0000EF8A0000}"/>
    <cellStyle name="Merknad 2 2 2 2 3 6" xfId="49624"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5" xr:uid="{00000000-0005-0000-0000-0000F58A0000}"/>
    <cellStyle name="Merknad 2 2 2 2 4 5" xfId="49626" xr:uid="{00000000-0005-0000-0000-0000F68A0000}"/>
    <cellStyle name="Merknad 2 2 2 2 4 6" xfId="49627"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8" xr:uid="{00000000-0005-0000-0000-0000FC8A0000}"/>
    <cellStyle name="Merknad 2 2 2 2 5 5" xfId="49629"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30" xr:uid="{00000000-0005-0000-0000-0000018B0000}"/>
    <cellStyle name="Merknad 2 2 2 2 9" xfId="49631" xr:uid="{00000000-0005-0000-0000-0000028B0000}"/>
    <cellStyle name="Merknad 2 2 2 2_3. Chng in credit spreads" xfId="49632" xr:uid="{00000000-0005-0000-0000-0000038B0000}"/>
    <cellStyle name="Merknad 2 2 2 3" xfId="24989" xr:uid="{00000000-0005-0000-0000-0000048B0000}"/>
    <cellStyle name="Merknad 2 2 2 3 2" xfId="24990" xr:uid="{00000000-0005-0000-0000-0000058B0000}"/>
    <cellStyle name="Merknad 2 2 2 3 2 2" xfId="49633" xr:uid="{00000000-0005-0000-0000-0000068B0000}"/>
    <cellStyle name="Merknad 2 2 2 3 3" xfId="24991" xr:uid="{00000000-0005-0000-0000-0000078B0000}"/>
    <cellStyle name="Merknad 2 2 2 3 3 2" xfId="49634" xr:uid="{00000000-0005-0000-0000-0000088B0000}"/>
    <cellStyle name="Merknad 2 2 2 3 4" xfId="49635" xr:uid="{00000000-0005-0000-0000-0000098B0000}"/>
    <cellStyle name="Merknad 2 2 2 3 5" xfId="49636" xr:uid="{00000000-0005-0000-0000-00000A8B0000}"/>
    <cellStyle name="Merknad 2 2 2 3 6" xfId="49637" xr:uid="{00000000-0005-0000-0000-00000B8B0000}"/>
    <cellStyle name="Merknad 2 2 2 3_3. Chng in credit spreads" xfId="49638"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39" xr:uid="{00000000-0005-0000-0000-0000108B0000}"/>
    <cellStyle name="Merknad 2 2 2 4 5" xfId="49640" xr:uid="{00000000-0005-0000-0000-0000118B0000}"/>
    <cellStyle name="Merknad 2 2 2 4 6" xfId="49641"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2" xr:uid="{00000000-0005-0000-0000-0000178B0000}"/>
    <cellStyle name="Merknad 2 2 2 5 5" xfId="49643" xr:uid="{00000000-0005-0000-0000-0000188B0000}"/>
    <cellStyle name="Merknad 2 2 2 5 6" xfId="49644"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5" xr:uid="{00000000-0005-0000-0000-00001D8B0000}"/>
    <cellStyle name="Merknad 2 2 2 6 3" xfId="25002" xr:uid="{00000000-0005-0000-0000-00001E8B0000}"/>
    <cellStyle name="Merknad 2 2 2 6 4" xfId="49646" xr:uid="{00000000-0005-0000-0000-00001F8B0000}"/>
    <cellStyle name="Merknad 2 2 2 6 5" xfId="49647" xr:uid="{00000000-0005-0000-0000-0000208B0000}"/>
    <cellStyle name="Merknad 2 2 2 6_3. Chng in credit spreads" xfId="49648" xr:uid="{00000000-0005-0000-0000-0000218B0000}"/>
    <cellStyle name="Merknad 2 2 2 7" xfId="25003" xr:uid="{00000000-0005-0000-0000-0000228B0000}"/>
    <cellStyle name="Merknad 2 2 2 7 2" xfId="49649" xr:uid="{00000000-0005-0000-0000-0000238B0000}"/>
    <cellStyle name="Merknad 2 2 2 8" xfId="25004" xr:uid="{00000000-0005-0000-0000-0000248B0000}"/>
    <cellStyle name="Merknad 2 2 2 9" xfId="40111" xr:uid="{00000000-0005-0000-0000-0000258B0000}"/>
    <cellStyle name="Merknad 2 2 2_3. Chng in credit spreads" xfId="49650" xr:uid="{00000000-0005-0000-0000-0000268B0000}"/>
    <cellStyle name="Merknad 2 2 3" xfId="12533" xr:uid="{00000000-0005-0000-0000-0000278B0000}"/>
    <cellStyle name="Merknad 2 2 3 10" xfId="49651" xr:uid="{00000000-0005-0000-0000-0000288B0000}"/>
    <cellStyle name="Merknad 2 2 3 2" xfId="25005" xr:uid="{00000000-0005-0000-0000-0000298B0000}"/>
    <cellStyle name="Merknad 2 2 3 2 2" xfId="25006" xr:uid="{00000000-0005-0000-0000-00002A8B0000}"/>
    <cellStyle name="Merknad 2 2 3 2 2 2" xfId="49652" xr:uid="{00000000-0005-0000-0000-00002B8B0000}"/>
    <cellStyle name="Merknad 2 2 3 2 3" xfId="25007" xr:uid="{00000000-0005-0000-0000-00002C8B0000}"/>
    <cellStyle name="Merknad 2 2 3 2 3 2" xfId="49653" xr:uid="{00000000-0005-0000-0000-00002D8B0000}"/>
    <cellStyle name="Merknad 2 2 3 2 4" xfId="49654" xr:uid="{00000000-0005-0000-0000-00002E8B0000}"/>
    <cellStyle name="Merknad 2 2 3 2 5" xfId="49655" xr:uid="{00000000-0005-0000-0000-00002F8B0000}"/>
    <cellStyle name="Merknad 2 2 3 2 6" xfId="49656" xr:uid="{00000000-0005-0000-0000-0000308B0000}"/>
    <cellStyle name="Merknad 2 2 3 2_3. Chng in credit spreads" xfId="49657"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8" xr:uid="{00000000-0005-0000-0000-0000358B0000}"/>
    <cellStyle name="Merknad 2 2 3 3 5" xfId="49659" xr:uid="{00000000-0005-0000-0000-0000368B0000}"/>
    <cellStyle name="Merknad 2 2 3 3 6" xfId="49660"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1" xr:uid="{00000000-0005-0000-0000-00003C8B0000}"/>
    <cellStyle name="Merknad 2 2 3 4 5" xfId="49662" xr:uid="{00000000-0005-0000-0000-00003D8B0000}"/>
    <cellStyle name="Merknad 2 2 3 4 6" xfId="49663"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4" xr:uid="{00000000-0005-0000-0000-0000438B0000}"/>
    <cellStyle name="Merknad 2 2 3 5 5" xfId="49665" xr:uid="{00000000-0005-0000-0000-0000448B0000}"/>
    <cellStyle name="Merknad 2 2 3 5_AVA DVA EL" xfId="25019" xr:uid="{00000000-0005-0000-0000-0000458B0000}"/>
    <cellStyle name="Merknad 2 2 3 6" xfId="25020" xr:uid="{00000000-0005-0000-0000-0000468B0000}"/>
    <cellStyle name="Merknad 2 2 3 6 2" xfId="49666" xr:uid="{00000000-0005-0000-0000-0000478B0000}"/>
    <cellStyle name="Merknad 2 2 3 7" xfId="25021" xr:uid="{00000000-0005-0000-0000-0000488B0000}"/>
    <cellStyle name="Merknad 2 2 3 8" xfId="49667" xr:uid="{00000000-0005-0000-0000-0000498B0000}"/>
    <cellStyle name="Merknad 2 2 3 9" xfId="49668" xr:uid="{00000000-0005-0000-0000-00004A8B0000}"/>
    <cellStyle name="Merknad 2 2 3_3. Chng in credit spreads" xfId="49669" xr:uid="{00000000-0005-0000-0000-00004B8B0000}"/>
    <cellStyle name="Merknad 2 2 4" xfId="25022" xr:uid="{00000000-0005-0000-0000-00004C8B0000}"/>
    <cellStyle name="Merknad 2 2 4 2" xfId="25023" xr:uid="{00000000-0005-0000-0000-00004D8B0000}"/>
    <cellStyle name="Merknad 2 2 4 2 2" xfId="49670" xr:uid="{00000000-0005-0000-0000-00004E8B0000}"/>
    <cellStyle name="Merknad 2 2 4 3" xfId="25024" xr:uid="{00000000-0005-0000-0000-00004F8B0000}"/>
    <cellStyle name="Merknad 2 2 4 3 2" xfId="49671" xr:uid="{00000000-0005-0000-0000-0000508B0000}"/>
    <cellStyle name="Merknad 2 2 4 4" xfId="49672" xr:uid="{00000000-0005-0000-0000-0000518B0000}"/>
    <cellStyle name="Merknad 2 2 4 4 2" xfId="49673" xr:uid="{00000000-0005-0000-0000-0000528B0000}"/>
    <cellStyle name="Merknad 2 2 4 5" xfId="49674" xr:uid="{00000000-0005-0000-0000-0000538B0000}"/>
    <cellStyle name="Merknad 2 2 4 5 2" xfId="49675" xr:uid="{00000000-0005-0000-0000-0000548B0000}"/>
    <cellStyle name="Merknad 2 2 4 6" xfId="49676" xr:uid="{00000000-0005-0000-0000-0000558B0000}"/>
    <cellStyle name="Merknad 2 2 4_3. Chng in credit spreads" xfId="49677" xr:uid="{00000000-0005-0000-0000-0000568B0000}"/>
    <cellStyle name="Merknad 2 2 5" xfId="25025" xr:uid="{00000000-0005-0000-0000-0000578B0000}"/>
    <cellStyle name="Merknad 2 2 5 2" xfId="25026" xr:uid="{00000000-0005-0000-0000-0000588B0000}"/>
    <cellStyle name="Merknad 2 2 5 2 2" xfId="49678" xr:uid="{00000000-0005-0000-0000-0000598B0000}"/>
    <cellStyle name="Merknad 2 2 5 3" xfId="25027" xr:uid="{00000000-0005-0000-0000-00005A8B0000}"/>
    <cellStyle name="Merknad 2 2 5 3 2" xfId="49679" xr:uid="{00000000-0005-0000-0000-00005B8B0000}"/>
    <cellStyle name="Merknad 2 2 5 4" xfId="49680" xr:uid="{00000000-0005-0000-0000-00005C8B0000}"/>
    <cellStyle name="Merknad 2 2 5 5" xfId="49681" xr:uid="{00000000-0005-0000-0000-00005D8B0000}"/>
    <cellStyle name="Merknad 2 2 5 6" xfId="49682" xr:uid="{00000000-0005-0000-0000-00005E8B0000}"/>
    <cellStyle name="Merknad 2 2 5_3. Chng in credit spreads" xfId="49683"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4" xr:uid="{00000000-0005-0000-0000-0000638B0000}"/>
    <cellStyle name="Merknad 2 2 6 5" xfId="49685" xr:uid="{00000000-0005-0000-0000-0000648B0000}"/>
    <cellStyle name="Merknad 2 2 6 6" xfId="49686"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7" xr:uid="{00000000-0005-0000-0000-00006A8B0000}"/>
    <cellStyle name="Merknad 2 2 7 5" xfId="49688" xr:uid="{00000000-0005-0000-0000-00006B8B0000}"/>
    <cellStyle name="Merknad 2 2 7 6" xfId="49689" xr:uid="{00000000-0005-0000-0000-00006C8B0000}"/>
    <cellStyle name="Merknad 2 2 7_AVA DVA EL" xfId="25035" xr:uid="{00000000-0005-0000-0000-00006D8B0000}"/>
    <cellStyle name="Merknad 2 2 8" xfId="25036" xr:uid="{00000000-0005-0000-0000-00006E8B0000}"/>
    <cellStyle name="Merknad 2 2 8 2" xfId="49690" xr:uid="{00000000-0005-0000-0000-00006F8B0000}"/>
    <cellStyle name="Merknad 2 2 8 2 2" xfId="49691" xr:uid="{00000000-0005-0000-0000-0000708B0000}"/>
    <cellStyle name="Merknad 2 2 8 3" xfId="49692" xr:uid="{00000000-0005-0000-0000-0000718B0000}"/>
    <cellStyle name="Merknad 2 2 8_3. Chng in credit spreads" xfId="49693" xr:uid="{00000000-0005-0000-0000-0000728B0000}"/>
    <cellStyle name="Merknad 2 2 9" xfId="40110" xr:uid="{00000000-0005-0000-0000-0000738B0000}"/>
    <cellStyle name="Merknad 2 2 9 2" xfId="49694" xr:uid="{00000000-0005-0000-0000-0000748B0000}"/>
    <cellStyle name="Merknad 2 2_3. Chng in credit spreads" xfId="49695" xr:uid="{00000000-0005-0000-0000-0000758B0000}"/>
    <cellStyle name="Merknad 2 20" xfId="7555" xr:uid="{00000000-0005-0000-0000-0000768B0000}"/>
    <cellStyle name="Merknad 2 20 2" xfId="25037" xr:uid="{00000000-0005-0000-0000-0000778B0000}"/>
    <cellStyle name="Merknad 2 20 3" xfId="49696"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2"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2" xr:uid="{00000000-0005-0000-0000-00008A8B0000}"/>
    <cellStyle name="Merknad 2 22 13" xfId="36718"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7" xr:uid="{00000000-0005-0000-0000-0000D18B0000}"/>
    <cellStyle name="Merknad 2 3 11" xfId="49698" xr:uid="{00000000-0005-0000-0000-0000D28B0000}"/>
    <cellStyle name="Merknad 2 3 2" xfId="12534" xr:uid="{00000000-0005-0000-0000-0000D38B0000}"/>
    <cellStyle name="Merknad 2 3 2 10" xfId="49699" xr:uid="{00000000-0005-0000-0000-0000D48B0000}"/>
    <cellStyle name="Merknad 2 3 2 2" xfId="25056" xr:uid="{00000000-0005-0000-0000-0000D58B0000}"/>
    <cellStyle name="Merknad 2 3 2 2 2" xfId="25057" xr:uid="{00000000-0005-0000-0000-0000D68B0000}"/>
    <cellStyle name="Merknad 2 3 2 2 2 2" xfId="49700" xr:uid="{00000000-0005-0000-0000-0000D78B0000}"/>
    <cellStyle name="Merknad 2 3 2 2 3" xfId="25058" xr:uid="{00000000-0005-0000-0000-0000D88B0000}"/>
    <cellStyle name="Merknad 2 3 2 2 3 2" xfId="49701" xr:uid="{00000000-0005-0000-0000-0000D98B0000}"/>
    <cellStyle name="Merknad 2 3 2 2 4" xfId="49702" xr:uid="{00000000-0005-0000-0000-0000DA8B0000}"/>
    <cellStyle name="Merknad 2 3 2 2 5" xfId="49703" xr:uid="{00000000-0005-0000-0000-0000DB8B0000}"/>
    <cellStyle name="Merknad 2 3 2 2 6" xfId="49704" xr:uid="{00000000-0005-0000-0000-0000DC8B0000}"/>
    <cellStyle name="Merknad 2 3 2 2_3. Chng in credit spreads" xfId="49705"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6" xr:uid="{00000000-0005-0000-0000-0000E18B0000}"/>
    <cellStyle name="Merknad 2 3 2 3 5" xfId="49707" xr:uid="{00000000-0005-0000-0000-0000E28B0000}"/>
    <cellStyle name="Merknad 2 3 2 3 6" xfId="49708"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09" xr:uid="{00000000-0005-0000-0000-0000E88B0000}"/>
    <cellStyle name="Merknad 2 3 2 4 5" xfId="49710" xr:uid="{00000000-0005-0000-0000-0000E98B0000}"/>
    <cellStyle name="Merknad 2 3 2 4 6" xfId="49711"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2" xr:uid="{00000000-0005-0000-0000-0000EF8B0000}"/>
    <cellStyle name="Merknad 2 3 2 5 5" xfId="49713" xr:uid="{00000000-0005-0000-0000-0000F08B0000}"/>
    <cellStyle name="Merknad 2 3 2 5_AVA DVA EL" xfId="25070" xr:uid="{00000000-0005-0000-0000-0000F18B0000}"/>
    <cellStyle name="Merknad 2 3 2 6" xfId="25071" xr:uid="{00000000-0005-0000-0000-0000F28B0000}"/>
    <cellStyle name="Merknad 2 3 2 6 2" xfId="49714" xr:uid="{00000000-0005-0000-0000-0000F38B0000}"/>
    <cellStyle name="Merknad 2 3 2 7" xfId="25072" xr:uid="{00000000-0005-0000-0000-0000F48B0000}"/>
    <cellStyle name="Merknad 2 3 2 8" xfId="49715" xr:uid="{00000000-0005-0000-0000-0000F58B0000}"/>
    <cellStyle name="Merknad 2 3 2 9" xfId="49716" xr:uid="{00000000-0005-0000-0000-0000F68B0000}"/>
    <cellStyle name="Merknad 2 3 2_3. Chng in credit spreads" xfId="49717" xr:uid="{00000000-0005-0000-0000-0000F78B0000}"/>
    <cellStyle name="Merknad 2 3 3" xfId="25073" xr:uid="{00000000-0005-0000-0000-0000F88B0000}"/>
    <cellStyle name="Merknad 2 3 3 2" xfId="25074" xr:uid="{00000000-0005-0000-0000-0000F98B0000}"/>
    <cellStyle name="Merknad 2 3 3 2 2" xfId="49718" xr:uid="{00000000-0005-0000-0000-0000FA8B0000}"/>
    <cellStyle name="Merknad 2 3 3 2 2 2" xfId="49719" xr:uid="{00000000-0005-0000-0000-0000FB8B0000}"/>
    <cellStyle name="Merknad 2 3 3 2 3" xfId="49720" xr:uid="{00000000-0005-0000-0000-0000FC8B0000}"/>
    <cellStyle name="Merknad 2 3 3 2 3 2" xfId="49721" xr:uid="{00000000-0005-0000-0000-0000FD8B0000}"/>
    <cellStyle name="Merknad 2 3 3 2 4" xfId="49722" xr:uid="{00000000-0005-0000-0000-0000FE8B0000}"/>
    <cellStyle name="Merknad 2 3 3 2_3. Chng in credit spreads" xfId="49723" xr:uid="{00000000-0005-0000-0000-0000FF8B0000}"/>
    <cellStyle name="Merknad 2 3 3 3" xfId="25075" xr:uid="{00000000-0005-0000-0000-0000008C0000}"/>
    <cellStyle name="Merknad 2 3 3 3 2" xfId="49724" xr:uid="{00000000-0005-0000-0000-0000018C0000}"/>
    <cellStyle name="Merknad 2 3 3 4" xfId="49725" xr:uid="{00000000-0005-0000-0000-0000028C0000}"/>
    <cellStyle name="Merknad 2 3 3 4 2" xfId="49726" xr:uid="{00000000-0005-0000-0000-0000038C0000}"/>
    <cellStyle name="Merknad 2 3 3 5" xfId="49727" xr:uid="{00000000-0005-0000-0000-0000048C0000}"/>
    <cellStyle name="Merknad 2 3 3 5 2" xfId="49728" xr:uid="{00000000-0005-0000-0000-0000058C0000}"/>
    <cellStyle name="Merknad 2 3 3 6" xfId="49729" xr:uid="{00000000-0005-0000-0000-0000068C0000}"/>
    <cellStyle name="Merknad 2 3 3 6 2" xfId="49730" xr:uid="{00000000-0005-0000-0000-0000078C0000}"/>
    <cellStyle name="Merknad 2 3 3 7" xfId="49731" xr:uid="{00000000-0005-0000-0000-0000088C0000}"/>
    <cellStyle name="Merknad 2 3 3_3. Chng in credit spreads" xfId="49732" xr:uid="{00000000-0005-0000-0000-0000098C0000}"/>
    <cellStyle name="Merknad 2 3 4" xfId="25076" xr:uid="{00000000-0005-0000-0000-00000A8C0000}"/>
    <cellStyle name="Merknad 2 3 4 2" xfId="25077" xr:uid="{00000000-0005-0000-0000-00000B8C0000}"/>
    <cellStyle name="Merknad 2 3 4 2 2" xfId="49733" xr:uid="{00000000-0005-0000-0000-00000C8C0000}"/>
    <cellStyle name="Merknad 2 3 4 3" xfId="25078" xr:uid="{00000000-0005-0000-0000-00000D8C0000}"/>
    <cellStyle name="Merknad 2 3 4 3 2" xfId="49734" xr:uid="{00000000-0005-0000-0000-00000E8C0000}"/>
    <cellStyle name="Merknad 2 3 4 4" xfId="49735" xr:uid="{00000000-0005-0000-0000-00000F8C0000}"/>
    <cellStyle name="Merknad 2 3 4 5" xfId="49736" xr:uid="{00000000-0005-0000-0000-0000108C0000}"/>
    <cellStyle name="Merknad 2 3 4 6" xfId="49737" xr:uid="{00000000-0005-0000-0000-0000118C0000}"/>
    <cellStyle name="Merknad 2 3 4_3. Chng in credit spreads" xfId="49738"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39" xr:uid="{00000000-0005-0000-0000-0000168C0000}"/>
    <cellStyle name="Merknad 2 3 5 5" xfId="49740" xr:uid="{00000000-0005-0000-0000-0000178C0000}"/>
    <cellStyle name="Merknad 2 3 5 6" xfId="49741"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2" xr:uid="{00000000-0005-0000-0000-00001D8C0000}"/>
    <cellStyle name="Merknad 2 3 6 5" xfId="49743" xr:uid="{00000000-0005-0000-0000-00001E8C0000}"/>
    <cellStyle name="Merknad 2 3 6 6" xfId="49744" xr:uid="{00000000-0005-0000-0000-00001F8C0000}"/>
    <cellStyle name="Merknad 2 3 6_AVA DVA EL" xfId="25086" xr:uid="{00000000-0005-0000-0000-0000208C0000}"/>
    <cellStyle name="Merknad 2 3 7" xfId="25087" xr:uid="{00000000-0005-0000-0000-0000218C0000}"/>
    <cellStyle name="Merknad 2 3 7 2" xfId="49745" xr:uid="{00000000-0005-0000-0000-0000228C0000}"/>
    <cellStyle name="Merknad 2 3 8" xfId="40112" xr:uid="{00000000-0005-0000-0000-0000238C0000}"/>
    <cellStyle name="Merknad 2 3 8 2" xfId="49746" xr:uid="{00000000-0005-0000-0000-0000248C0000}"/>
    <cellStyle name="Merknad 2 3 8 2 2" xfId="49747" xr:uid="{00000000-0005-0000-0000-0000258C0000}"/>
    <cellStyle name="Merknad 2 3 8 3" xfId="49748" xr:uid="{00000000-0005-0000-0000-0000268C0000}"/>
    <cellStyle name="Merknad 2 3 8_3. Chng in credit spreads" xfId="49749" xr:uid="{00000000-0005-0000-0000-0000278C0000}"/>
    <cellStyle name="Merknad 2 3 9" xfId="49750" xr:uid="{00000000-0005-0000-0000-0000288C0000}"/>
    <cellStyle name="Merknad 2 3 9 2" xfId="49751" xr:uid="{00000000-0005-0000-0000-0000298C0000}"/>
    <cellStyle name="Merknad 2 3_3. Chng in credit spreads" xfId="49752" xr:uid="{00000000-0005-0000-0000-00002A8C0000}"/>
    <cellStyle name="Merknad 2 30" xfId="25088" xr:uid="{00000000-0005-0000-0000-00002B8C0000}"/>
    <cellStyle name="Merknad 2 31" xfId="25089" xr:uid="{00000000-0005-0000-0000-00002C8C0000}"/>
    <cellStyle name="Merknad 2 32" xfId="36466" xr:uid="{00000000-0005-0000-0000-00002D8C0000}"/>
    <cellStyle name="Merknad 2 33" xfId="36858" xr:uid="{00000000-0005-0000-0000-00002E8C0000}"/>
    <cellStyle name="Merknad 2 34" xfId="49753" xr:uid="{00000000-0005-0000-0000-00002F8C0000}"/>
    <cellStyle name="Merknad 2 4" xfId="7622" xr:uid="{00000000-0005-0000-0000-0000308C0000}"/>
    <cellStyle name="Merknad 2 4 10" xfId="49754" xr:uid="{00000000-0005-0000-0000-0000318C0000}"/>
    <cellStyle name="Merknad 2 4 2" xfId="25090" xr:uid="{00000000-0005-0000-0000-0000328C0000}"/>
    <cellStyle name="Merknad 2 4 2 2" xfId="25091" xr:uid="{00000000-0005-0000-0000-0000338C0000}"/>
    <cellStyle name="Merknad 2 4 2 2 2" xfId="49755" xr:uid="{00000000-0005-0000-0000-0000348C0000}"/>
    <cellStyle name="Merknad 2 4 2 3" xfId="25092" xr:uid="{00000000-0005-0000-0000-0000358C0000}"/>
    <cellStyle name="Merknad 2 4 2 3 2" xfId="49756" xr:uid="{00000000-0005-0000-0000-0000368C0000}"/>
    <cellStyle name="Merknad 2 4 2 4" xfId="49757" xr:uid="{00000000-0005-0000-0000-0000378C0000}"/>
    <cellStyle name="Merknad 2 4 2 5" xfId="49758" xr:uid="{00000000-0005-0000-0000-0000388C0000}"/>
    <cellStyle name="Merknad 2 4 2 6" xfId="49759" xr:uid="{00000000-0005-0000-0000-0000398C0000}"/>
    <cellStyle name="Merknad 2 4 2_3. Chng in credit spreads" xfId="49760"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1" xr:uid="{00000000-0005-0000-0000-00003E8C0000}"/>
    <cellStyle name="Merknad 2 4 3 5" xfId="49762" xr:uid="{00000000-0005-0000-0000-00003F8C0000}"/>
    <cellStyle name="Merknad 2 4 3 6" xfId="49763"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4" xr:uid="{00000000-0005-0000-0000-0000458C0000}"/>
    <cellStyle name="Merknad 2 4 4 5" xfId="49765" xr:uid="{00000000-0005-0000-0000-0000468C0000}"/>
    <cellStyle name="Merknad 2 4 4 6" xfId="49766"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7" xr:uid="{00000000-0005-0000-0000-00004C8C0000}"/>
    <cellStyle name="Merknad 2 4 5 5" xfId="49768" xr:uid="{00000000-0005-0000-0000-00004D8C0000}"/>
    <cellStyle name="Merknad 2 4 5 6" xfId="49769"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70" xr:uid="{00000000-0005-0000-0000-0000528C0000}"/>
    <cellStyle name="Merknad 2 4 6_AVA DVA EL" xfId="25107" xr:uid="{00000000-0005-0000-0000-0000538C0000}"/>
    <cellStyle name="Merknad 2 4 7" xfId="25108" xr:uid="{00000000-0005-0000-0000-0000548C0000}"/>
    <cellStyle name="Merknad 2 4 8" xfId="49771" xr:uid="{00000000-0005-0000-0000-0000558C0000}"/>
    <cellStyle name="Merknad 2 4 9" xfId="49772" xr:uid="{00000000-0005-0000-0000-0000568C0000}"/>
    <cellStyle name="Merknad 2 4_3. Chng in credit spreads" xfId="49773"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4" xr:uid="{00000000-0005-0000-0000-00005B8C0000}"/>
    <cellStyle name="Merknad 2 5 2 3" xfId="49775" xr:uid="{00000000-0005-0000-0000-00005C8C0000}"/>
    <cellStyle name="Merknad 2 5 2 3 2" xfId="49776" xr:uid="{00000000-0005-0000-0000-00005D8C0000}"/>
    <cellStyle name="Merknad 2 5 2 4" xfId="49777" xr:uid="{00000000-0005-0000-0000-00005E8C0000}"/>
    <cellStyle name="Merknad 2 5 2_3. Chng in credit spreads" xfId="49778" xr:uid="{00000000-0005-0000-0000-00005F8C0000}"/>
    <cellStyle name="Merknad 2 5 3" xfId="25111" xr:uid="{00000000-0005-0000-0000-0000608C0000}"/>
    <cellStyle name="Merknad 2 5 3 2" xfId="49779" xr:uid="{00000000-0005-0000-0000-0000618C0000}"/>
    <cellStyle name="Merknad 2 5 4" xfId="49780" xr:uid="{00000000-0005-0000-0000-0000628C0000}"/>
    <cellStyle name="Merknad 2 5 4 2" xfId="49781" xr:uid="{00000000-0005-0000-0000-0000638C0000}"/>
    <cellStyle name="Merknad 2 5 5" xfId="49782" xr:uid="{00000000-0005-0000-0000-0000648C0000}"/>
    <cellStyle name="Merknad 2 5 5 2" xfId="49783" xr:uid="{00000000-0005-0000-0000-0000658C0000}"/>
    <cellStyle name="Merknad 2 5 6" xfId="49784" xr:uid="{00000000-0005-0000-0000-0000668C0000}"/>
    <cellStyle name="Merknad 2 5 6 2" xfId="49785" xr:uid="{00000000-0005-0000-0000-0000678C0000}"/>
    <cellStyle name="Merknad 2 5 7" xfId="49786" xr:uid="{00000000-0005-0000-0000-0000688C0000}"/>
    <cellStyle name="Merknad 2 5 8" xfId="49787" xr:uid="{00000000-0005-0000-0000-0000698C0000}"/>
    <cellStyle name="Merknad 2 5_3. Chng in credit spreads" xfId="49788"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89" xr:uid="{00000000-0005-0000-0000-00006E8C0000}"/>
    <cellStyle name="Merknad 2 6 2_AVA DVA EL" xfId="25114" xr:uid="{00000000-0005-0000-0000-00006F8C0000}"/>
    <cellStyle name="Merknad 2 6 3" xfId="25115" xr:uid="{00000000-0005-0000-0000-0000708C0000}"/>
    <cellStyle name="Merknad 2 6 3 2" xfId="49790" xr:uid="{00000000-0005-0000-0000-0000718C0000}"/>
    <cellStyle name="Merknad 2 6 4" xfId="49791" xr:uid="{00000000-0005-0000-0000-0000728C0000}"/>
    <cellStyle name="Merknad 2 6 4 2" xfId="49792" xr:uid="{00000000-0005-0000-0000-0000738C0000}"/>
    <cellStyle name="Merknad 2 6 5" xfId="49793" xr:uid="{00000000-0005-0000-0000-0000748C0000}"/>
    <cellStyle name="Merknad 2 6 5 2" xfId="49794" xr:uid="{00000000-0005-0000-0000-0000758C0000}"/>
    <cellStyle name="Merknad 2 6 6" xfId="49795" xr:uid="{00000000-0005-0000-0000-0000768C0000}"/>
    <cellStyle name="Merknad 2 6 7" xfId="49796" xr:uid="{00000000-0005-0000-0000-0000778C0000}"/>
    <cellStyle name="Merknad 2 6 8" xfId="49797" xr:uid="{00000000-0005-0000-0000-0000788C0000}"/>
    <cellStyle name="Merknad 2 6_3. Chng in credit spreads" xfId="49798"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799" xr:uid="{00000000-0005-0000-0000-00007F8C0000}"/>
    <cellStyle name="Merknad 2 7 5" xfId="49800" xr:uid="{00000000-0005-0000-0000-0000808C0000}"/>
    <cellStyle name="Merknad 2 7 6" xfId="49801" xr:uid="{00000000-0005-0000-0000-0000818C0000}"/>
    <cellStyle name="Merknad 2 7 7" xfId="49802"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3" xr:uid="{00000000-0005-0000-0000-0000898C0000}"/>
    <cellStyle name="Merknad 2 8 5" xfId="49804" xr:uid="{00000000-0005-0000-0000-00008A8C0000}"/>
    <cellStyle name="Merknad 2 8 6" xfId="49805" xr:uid="{00000000-0005-0000-0000-00008B8C0000}"/>
    <cellStyle name="Merknad 2 8 7" xfId="49806"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7" xr:uid="{00000000-0005-0000-0000-0000908C0000}"/>
    <cellStyle name="Merknad 2 9 4" xfId="49808"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9" xr:uid="{00000000-0005-0000-0000-0000988C0000}"/>
    <cellStyle name="Merknad 3 2_AVA DVA EL" xfId="25128" xr:uid="{00000000-0005-0000-0000-0000998C0000}"/>
    <cellStyle name="Merknad 3 3" xfId="25129" xr:uid="{00000000-0005-0000-0000-00009A8C0000}"/>
    <cellStyle name="Merknad 3 4" xfId="36383" xr:uid="{00000000-0005-0000-0000-00009B8C0000}"/>
    <cellStyle name="Merknad 3 5" xfId="40113" xr:uid="{00000000-0005-0000-0000-00009C8C0000}"/>
    <cellStyle name="Merknad 3_7. Other MTM adjustments" xfId="49809" xr:uid="{00000000-0005-0000-0000-00009D8C0000}"/>
    <cellStyle name="Merknad 4" xfId="12536" xr:uid="{00000000-0005-0000-0000-00009E8C0000}"/>
    <cellStyle name="Merknad 4 2" xfId="25130" xr:uid="{00000000-0005-0000-0000-00009F8C0000}"/>
    <cellStyle name="Merknad 4 2 2" xfId="36641" xr:uid="{00000000-0005-0000-0000-0000A08C0000}"/>
    <cellStyle name="Merknad 4 3" xfId="36410" xr:uid="{00000000-0005-0000-0000-0000A18C0000}"/>
    <cellStyle name="Merknad 4 4" xfId="40114" xr:uid="{00000000-0005-0000-0000-0000A28C0000}"/>
    <cellStyle name="Merknad 4_A02" xfId="55617" xr:uid="{EFF537D6-CFE9-4C90-81A8-2B251D609A22}"/>
    <cellStyle name="Merknad 5" xfId="25131" xr:uid="{00000000-0005-0000-0000-0000A48C0000}"/>
    <cellStyle name="Merknad 5 2" xfId="25132" xr:uid="{00000000-0005-0000-0000-0000A58C0000}"/>
    <cellStyle name="Merknad 5 2 2" xfId="36640" xr:uid="{00000000-0005-0000-0000-0000A68C0000}"/>
    <cellStyle name="Merknad 5 3" xfId="25133" xr:uid="{00000000-0005-0000-0000-0000A78C0000}"/>
    <cellStyle name="Merknad 5 4" xfId="36409" xr:uid="{00000000-0005-0000-0000-0000A88C0000}"/>
    <cellStyle name="Merknad 5 5" xfId="40115"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5" xr:uid="{00000000-0005-0000-0000-0000AE8C0000}"/>
    <cellStyle name="Merknad 6 5" xfId="40116" xr:uid="{00000000-0005-0000-0000-0000AF8C0000}"/>
    <cellStyle name="Merknad 6_AVA DVA EL" xfId="25138" xr:uid="{00000000-0005-0000-0000-0000B08C0000}"/>
    <cellStyle name="Merknad 7" xfId="25139" xr:uid="{00000000-0005-0000-0000-0000B18C0000}"/>
    <cellStyle name="Merknad 7 2" xfId="36672" xr:uid="{00000000-0005-0000-0000-0000B28C0000}"/>
    <cellStyle name="Merknad 8" xfId="25140" xr:uid="{00000000-0005-0000-0000-0000B38C0000}"/>
    <cellStyle name="Merknad 8 2" xfId="36563" xr:uid="{00000000-0005-0000-0000-0000B48C0000}"/>
    <cellStyle name="Merknad 9" xfId="36658" xr:uid="{00000000-0005-0000-0000-0000B58C0000}"/>
    <cellStyle name="Merknad_7. Other MTM adjustments" xfId="49810"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1"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2"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3" xr:uid="{00000000-0005-0000-0000-0000E18C0000}"/>
    <cellStyle name="multiple 10 3" xfId="25171" xr:uid="{00000000-0005-0000-0000-0000E28C0000}"/>
    <cellStyle name="multiple 10 3 2" xfId="49814" xr:uid="{00000000-0005-0000-0000-0000E38C0000}"/>
    <cellStyle name="multiple 10_7. Other MTM adjustments" xfId="49815" xr:uid="{00000000-0005-0000-0000-0000E48C0000}"/>
    <cellStyle name="multiple 11" xfId="25172" xr:uid="{00000000-0005-0000-0000-0000E58C0000}"/>
    <cellStyle name="multiple 11 2" xfId="25173" xr:uid="{00000000-0005-0000-0000-0000E68C0000}"/>
    <cellStyle name="multiple 11 2 2" xfId="49816" xr:uid="{00000000-0005-0000-0000-0000E78C0000}"/>
    <cellStyle name="multiple 11 3" xfId="25174" xr:uid="{00000000-0005-0000-0000-0000E88C0000}"/>
    <cellStyle name="multiple 11 3 2" xfId="49817" xr:uid="{00000000-0005-0000-0000-0000E98C0000}"/>
    <cellStyle name="multiple 11_7. Other MTM adjustments" xfId="49818" xr:uid="{00000000-0005-0000-0000-0000EA8C0000}"/>
    <cellStyle name="multiple 12" xfId="25175" xr:uid="{00000000-0005-0000-0000-0000EB8C0000}"/>
    <cellStyle name="multiple 12 2" xfId="25176" xr:uid="{00000000-0005-0000-0000-0000EC8C0000}"/>
    <cellStyle name="multiple 12 2 2" xfId="49819" xr:uid="{00000000-0005-0000-0000-0000ED8C0000}"/>
    <cellStyle name="multiple 12 3" xfId="25177" xr:uid="{00000000-0005-0000-0000-0000EE8C0000}"/>
    <cellStyle name="multiple 12 3 2" xfId="49820" xr:uid="{00000000-0005-0000-0000-0000EF8C0000}"/>
    <cellStyle name="multiple 12_7. Other MTM adjustments" xfId="49821" xr:uid="{00000000-0005-0000-0000-0000F08C0000}"/>
    <cellStyle name="multiple 13" xfId="25178" xr:uid="{00000000-0005-0000-0000-0000F18C0000}"/>
    <cellStyle name="multiple 13 2" xfId="25179" xr:uid="{00000000-0005-0000-0000-0000F28C0000}"/>
    <cellStyle name="multiple 13 2 2" xfId="49822" xr:uid="{00000000-0005-0000-0000-0000F38C0000}"/>
    <cellStyle name="multiple 13 3" xfId="25180" xr:uid="{00000000-0005-0000-0000-0000F48C0000}"/>
    <cellStyle name="multiple 13 3 2" xfId="49823" xr:uid="{00000000-0005-0000-0000-0000F58C0000}"/>
    <cellStyle name="multiple 13_7. Other MTM adjustments" xfId="49824" xr:uid="{00000000-0005-0000-0000-0000F68C0000}"/>
    <cellStyle name="multiple 14" xfId="25181" xr:uid="{00000000-0005-0000-0000-0000F78C0000}"/>
    <cellStyle name="multiple 14 2" xfId="25182" xr:uid="{00000000-0005-0000-0000-0000F88C0000}"/>
    <cellStyle name="multiple 14 2 2" xfId="49825" xr:uid="{00000000-0005-0000-0000-0000F98C0000}"/>
    <cellStyle name="multiple 14 3" xfId="25183" xr:uid="{00000000-0005-0000-0000-0000FA8C0000}"/>
    <cellStyle name="multiple 14 3 2" xfId="49826" xr:uid="{00000000-0005-0000-0000-0000FB8C0000}"/>
    <cellStyle name="multiple 14_7. Other MTM adjustments" xfId="49827" xr:uid="{00000000-0005-0000-0000-0000FC8C0000}"/>
    <cellStyle name="multiple 15" xfId="25184" xr:uid="{00000000-0005-0000-0000-0000FD8C0000}"/>
    <cellStyle name="multiple 15 2" xfId="25185" xr:uid="{00000000-0005-0000-0000-0000FE8C0000}"/>
    <cellStyle name="multiple 15 2 2" xfId="49828" xr:uid="{00000000-0005-0000-0000-0000FF8C0000}"/>
    <cellStyle name="multiple 15 3" xfId="25186" xr:uid="{00000000-0005-0000-0000-0000008D0000}"/>
    <cellStyle name="multiple 15 3 2" xfId="49829" xr:uid="{00000000-0005-0000-0000-0000018D0000}"/>
    <cellStyle name="multiple 15_7. Other MTM adjustments" xfId="49830" xr:uid="{00000000-0005-0000-0000-0000028D0000}"/>
    <cellStyle name="multiple 16" xfId="25187" xr:uid="{00000000-0005-0000-0000-0000038D0000}"/>
    <cellStyle name="multiple 16 2" xfId="49831" xr:uid="{00000000-0005-0000-0000-0000048D0000}"/>
    <cellStyle name="multiple 17" xfId="25188" xr:uid="{00000000-0005-0000-0000-0000058D0000}"/>
    <cellStyle name="multiple 17 2" xfId="49832" xr:uid="{00000000-0005-0000-0000-0000068D0000}"/>
    <cellStyle name="multiple 18" xfId="25189" xr:uid="{00000000-0005-0000-0000-0000078D0000}"/>
    <cellStyle name="Multiple 19" xfId="49833" xr:uid="{00000000-0005-0000-0000-0000088D0000}"/>
    <cellStyle name="multiple 2" xfId="7639" xr:uid="{00000000-0005-0000-0000-0000098D0000}"/>
    <cellStyle name="multiple 2 2" xfId="25190" xr:uid="{00000000-0005-0000-0000-00000A8D0000}"/>
    <cellStyle name="multiple 2 2 2" xfId="49834" xr:uid="{00000000-0005-0000-0000-00000B8D0000}"/>
    <cellStyle name="multiple 2 2 2 2" xfId="49835" xr:uid="{00000000-0005-0000-0000-00000C8D0000}"/>
    <cellStyle name="multiple 2 2 3" xfId="49836" xr:uid="{00000000-0005-0000-0000-00000D8D0000}"/>
    <cellStyle name="multiple 2 2_7. Other MTM adjustments" xfId="49837" xr:uid="{00000000-0005-0000-0000-00000E8D0000}"/>
    <cellStyle name="multiple 2 3" xfId="49838" xr:uid="{00000000-0005-0000-0000-00000F8D0000}"/>
    <cellStyle name="multiple 2 3 2" xfId="49839" xr:uid="{00000000-0005-0000-0000-0000108D0000}"/>
    <cellStyle name="multiple 2_7. Other MTM adjustments" xfId="49840" xr:uid="{00000000-0005-0000-0000-0000118D0000}"/>
    <cellStyle name="Multiple 20" xfId="49841" xr:uid="{00000000-0005-0000-0000-0000128D0000}"/>
    <cellStyle name="multiple 21" xfId="49842"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3" xr:uid="{00000000-0005-0000-0000-0000178D0000}"/>
    <cellStyle name="multiple 3 2 3" xfId="25194" xr:uid="{00000000-0005-0000-0000-0000188D0000}"/>
    <cellStyle name="multiple 3 2 3 2" xfId="49844" xr:uid="{00000000-0005-0000-0000-0000198D0000}"/>
    <cellStyle name="multiple 3 2_7. Other MTM adjustments" xfId="49845" xr:uid="{00000000-0005-0000-0000-00001A8D0000}"/>
    <cellStyle name="multiple 3 3" xfId="25195" xr:uid="{00000000-0005-0000-0000-00001B8D0000}"/>
    <cellStyle name="multiple 3 3 2" xfId="49846" xr:uid="{00000000-0005-0000-0000-00001C8D0000}"/>
    <cellStyle name="multiple 3 3 2 2" xfId="49847" xr:uid="{00000000-0005-0000-0000-00001D8D0000}"/>
    <cellStyle name="multiple 3 3 3" xfId="49848" xr:uid="{00000000-0005-0000-0000-00001E8D0000}"/>
    <cellStyle name="multiple 3 3 3 2" xfId="49849" xr:uid="{00000000-0005-0000-0000-00001F8D0000}"/>
    <cellStyle name="multiple 3 3 4" xfId="49850" xr:uid="{00000000-0005-0000-0000-0000208D0000}"/>
    <cellStyle name="multiple 3 3 4 2" xfId="49851" xr:uid="{00000000-0005-0000-0000-0000218D0000}"/>
    <cellStyle name="multiple 3 3 5" xfId="49852" xr:uid="{00000000-0005-0000-0000-0000228D0000}"/>
    <cellStyle name="multiple 3 3_7. Other MTM adjustments" xfId="49853" xr:uid="{00000000-0005-0000-0000-0000238D0000}"/>
    <cellStyle name="multiple 3 4" xfId="25196" xr:uid="{00000000-0005-0000-0000-0000248D0000}"/>
    <cellStyle name="multiple 3 4 2" xfId="49854" xr:uid="{00000000-0005-0000-0000-0000258D0000}"/>
    <cellStyle name="multiple 3_7. Other MTM adjustments" xfId="49855" xr:uid="{00000000-0005-0000-0000-0000268D0000}"/>
    <cellStyle name="multiple 4" xfId="25197" xr:uid="{00000000-0005-0000-0000-0000278D0000}"/>
    <cellStyle name="multiple 4 2" xfId="25198" xr:uid="{00000000-0005-0000-0000-0000288D0000}"/>
    <cellStyle name="multiple 4 2 2" xfId="49856" xr:uid="{00000000-0005-0000-0000-0000298D0000}"/>
    <cellStyle name="multiple 4 2 2 2" xfId="49857" xr:uid="{00000000-0005-0000-0000-00002A8D0000}"/>
    <cellStyle name="multiple 4 2 3" xfId="49858" xr:uid="{00000000-0005-0000-0000-00002B8D0000}"/>
    <cellStyle name="multiple 4 2_7. Other MTM adjustments" xfId="49859" xr:uid="{00000000-0005-0000-0000-00002C8D0000}"/>
    <cellStyle name="multiple 4 3" xfId="25199" xr:uid="{00000000-0005-0000-0000-00002D8D0000}"/>
    <cellStyle name="multiple 4 3 2" xfId="49860" xr:uid="{00000000-0005-0000-0000-00002E8D0000}"/>
    <cellStyle name="multiple 4_7. Other MTM adjustments" xfId="49861" xr:uid="{00000000-0005-0000-0000-00002F8D0000}"/>
    <cellStyle name="multiple 5" xfId="25200" xr:uid="{00000000-0005-0000-0000-0000308D0000}"/>
    <cellStyle name="multiple 5 2" xfId="25201" xr:uid="{00000000-0005-0000-0000-0000318D0000}"/>
    <cellStyle name="multiple 5 2 2" xfId="49862" xr:uid="{00000000-0005-0000-0000-0000328D0000}"/>
    <cellStyle name="multiple 5 2 2 2" xfId="49863" xr:uid="{00000000-0005-0000-0000-0000338D0000}"/>
    <cellStyle name="multiple 5 2 3" xfId="49864" xr:uid="{00000000-0005-0000-0000-0000348D0000}"/>
    <cellStyle name="multiple 5 2_7. Other MTM adjustments" xfId="49865" xr:uid="{00000000-0005-0000-0000-0000358D0000}"/>
    <cellStyle name="multiple 5 3" xfId="25202" xr:uid="{00000000-0005-0000-0000-0000368D0000}"/>
    <cellStyle name="multiple 5 3 2" xfId="49866" xr:uid="{00000000-0005-0000-0000-0000378D0000}"/>
    <cellStyle name="multiple 5 4" xfId="49867" xr:uid="{00000000-0005-0000-0000-0000388D0000}"/>
    <cellStyle name="multiple 5 4 2" xfId="49868" xr:uid="{00000000-0005-0000-0000-0000398D0000}"/>
    <cellStyle name="multiple 5 5" xfId="49869" xr:uid="{00000000-0005-0000-0000-00003A8D0000}"/>
    <cellStyle name="multiple 5 5 2" xfId="49870" xr:uid="{00000000-0005-0000-0000-00003B8D0000}"/>
    <cellStyle name="multiple 5_7. Other MTM adjustments" xfId="49871" xr:uid="{00000000-0005-0000-0000-00003C8D0000}"/>
    <cellStyle name="multiple 6" xfId="25203" xr:uid="{00000000-0005-0000-0000-00003D8D0000}"/>
    <cellStyle name="multiple 6 2" xfId="25204" xr:uid="{00000000-0005-0000-0000-00003E8D0000}"/>
    <cellStyle name="multiple 6 2 2" xfId="49872" xr:uid="{00000000-0005-0000-0000-00003F8D0000}"/>
    <cellStyle name="multiple 6 2 2 2" xfId="49873" xr:uid="{00000000-0005-0000-0000-0000408D0000}"/>
    <cellStyle name="multiple 6 2 3" xfId="49874" xr:uid="{00000000-0005-0000-0000-0000418D0000}"/>
    <cellStyle name="multiple 6 2_7. Other MTM adjustments" xfId="49875" xr:uid="{00000000-0005-0000-0000-0000428D0000}"/>
    <cellStyle name="multiple 6 3" xfId="25205" xr:uid="{00000000-0005-0000-0000-0000438D0000}"/>
    <cellStyle name="multiple 6 3 2" xfId="49876" xr:uid="{00000000-0005-0000-0000-0000448D0000}"/>
    <cellStyle name="multiple 6_7. Other MTM adjustments" xfId="49877" xr:uid="{00000000-0005-0000-0000-0000458D0000}"/>
    <cellStyle name="multiple 7" xfId="25206" xr:uid="{00000000-0005-0000-0000-0000468D0000}"/>
    <cellStyle name="multiple 7 2" xfId="25207" xr:uid="{00000000-0005-0000-0000-0000478D0000}"/>
    <cellStyle name="multiple 7 2 2" xfId="49878" xr:uid="{00000000-0005-0000-0000-0000488D0000}"/>
    <cellStyle name="multiple 7 3" xfId="25208" xr:uid="{00000000-0005-0000-0000-0000498D0000}"/>
    <cellStyle name="multiple 7 3 2" xfId="49879" xr:uid="{00000000-0005-0000-0000-00004A8D0000}"/>
    <cellStyle name="multiple 7_7. Other MTM adjustments" xfId="49880" xr:uid="{00000000-0005-0000-0000-00004B8D0000}"/>
    <cellStyle name="multiple 8" xfId="25209" xr:uid="{00000000-0005-0000-0000-00004C8D0000}"/>
    <cellStyle name="multiple 8 2" xfId="25210" xr:uid="{00000000-0005-0000-0000-00004D8D0000}"/>
    <cellStyle name="multiple 8 2 2" xfId="49881" xr:uid="{00000000-0005-0000-0000-00004E8D0000}"/>
    <cellStyle name="multiple 8 3" xfId="25211" xr:uid="{00000000-0005-0000-0000-00004F8D0000}"/>
    <cellStyle name="multiple 8 3 2" xfId="49882" xr:uid="{00000000-0005-0000-0000-0000508D0000}"/>
    <cellStyle name="multiple 8_7. Other MTM adjustments" xfId="49883" xr:uid="{00000000-0005-0000-0000-0000518D0000}"/>
    <cellStyle name="multiple 9" xfId="25212" xr:uid="{00000000-0005-0000-0000-0000528D0000}"/>
    <cellStyle name="multiple 9 2" xfId="25213" xr:uid="{00000000-0005-0000-0000-0000538D0000}"/>
    <cellStyle name="multiple 9 2 2" xfId="49884" xr:uid="{00000000-0005-0000-0000-0000548D0000}"/>
    <cellStyle name="multiple 9 3" xfId="25214" xr:uid="{00000000-0005-0000-0000-0000558D0000}"/>
    <cellStyle name="multiple 9 3 2" xfId="49885" xr:uid="{00000000-0005-0000-0000-0000568D0000}"/>
    <cellStyle name="multiple 9_7. Other MTM adjustments" xfId="49886"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7" xr:uid="{00000000-0005-0000-0000-00007F8D0000}"/>
    <cellStyle name="Neutral 15" xfId="49888" xr:uid="{00000000-0005-0000-0000-0000808D0000}"/>
    <cellStyle name="Neutral 16" xfId="49889"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90"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3"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4" xr:uid="{00000000-0005-0000-0000-0000038E0000}"/>
    <cellStyle name="New 3 9" xfId="36721"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5"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1" xr:uid="{00000000-0005-0000-0000-00002D8E0000}"/>
    <cellStyle name="nonmultiple 10 2" xfId="49892" xr:uid="{00000000-0005-0000-0000-00002E8E0000}"/>
    <cellStyle name="nonmultiple 11" xfId="49893" xr:uid="{00000000-0005-0000-0000-00002F8E0000}"/>
    <cellStyle name="nonmultiple 11 2" xfId="49894" xr:uid="{00000000-0005-0000-0000-0000308E0000}"/>
    <cellStyle name="nonmultiple 12" xfId="49895" xr:uid="{00000000-0005-0000-0000-0000318E0000}"/>
    <cellStyle name="nonmultiple 12 2" xfId="49896" xr:uid="{00000000-0005-0000-0000-0000328E0000}"/>
    <cellStyle name="nonmultiple 13" xfId="49897" xr:uid="{00000000-0005-0000-0000-0000338E0000}"/>
    <cellStyle name="nonmultiple 13 2" xfId="49898" xr:uid="{00000000-0005-0000-0000-0000348E0000}"/>
    <cellStyle name="nonmultiple 2" xfId="7704" xr:uid="{00000000-0005-0000-0000-0000358E0000}"/>
    <cellStyle name="nonmultiple 2 2" xfId="25347" xr:uid="{00000000-0005-0000-0000-0000368E0000}"/>
    <cellStyle name="nonmultiple 2 2 2" xfId="49899" xr:uid="{00000000-0005-0000-0000-0000378E0000}"/>
    <cellStyle name="nonmultiple 2 2 2 2" xfId="49900" xr:uid="{00000000-0005-0000-0000-0000388E0000}"/>
    <cellStyle name="nonmultiple 2 2 3" xfId="49901" xr:uid="{00000000-0005-0000-0000-0000398E0000}"/>
    <cellStyle name="nonmultiple 2 2_7. Other MTM adjustments" xfId="49902" xr:uid="{00000000-0005-0000-0000-00003A8E0000}"/>
    <cellStyle name="nonmultiple 2 3" xfId="49903" xr:uid="{00000000-0005-0000-0000-00003B8E0000}"/>
    <cellStyle name="nonmultiple 2 3 2" xfId="49904" xr:uid="{00000000-0005-0000-0000-00003C8E0000}"/>
    <cellStyle name="nonmultiple 2_7. Other MTM adjustments" xfId="49905"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6" xr:uid="{00000000-0005-0000-0000-0000418E0000}"/>
    <cellStyle name="nonmultiple 3 2 3" xfId="25351" xr:uid="{00000000-0005-0000-0000-0000428E0000}"/>
    <cellStyle name="nonmultiple 3 2 3 2" xfId="49907" xr:uid="{00000000-0005-0000-0000-0000438E0000}"/>
    <cellStyle name="nonmultiple 3 2_7. Other MTM adjustments" xfId="49908" xr:uid="{00000000-0005-0000-0000-0000448E0000}"/>
    <cellStyle name="nonmultiple 3 3" xfId="25352" xr:uid="{00000000-0005-0000-0000-0000458E0000}"/>
    <cellStyle name="nonmultiple 3 3 2" xfId="49909" xr:uid="{00000000-0005-0000-0000-0000468E0000}"/>
    <cellStyle name="nonmultiple 3 3 2 2" xfId="49910" xr:uid="{00000000-0005-0000-0000-0000478E0000}"/>
    <cellStyle name="nonmultiple 3 3 3" xfId="49911" xr:uid="{00000000-0005-0000-0000-0000488E0000}"/>
    <cellStyle name="nonmultiple 3 3 3 2" xfId="49912" xr:uid="{00000000-0005-0000-0000-0000498E0000}"/>
    <cellStyle name="nonmultiple 3 3 4" xfId="49913" xr:uid="{00000000-0005-0000-0000-00004A8E0000}"/>
    <cellStyle name="nonmultiple 3 3 4 2" xfId="49914" xr:uid="{00000000-0005-0000-0000-00004B8E0000}"/>
    <cellStyle name="nonmultiple 3 3 5" xfId="49915" xr:uid="{00000000-0005-0000-0000-00004C8E0000}"/>
    <cellStyle name="nonmultiple 3 3_7. Other MTM adjustments" xfId="49916" xr:uid="{00000000-0005-0000-0000-00004D8E0000}"/>
    <cellStyle name="nonmultiple 3 4" xfId="25353" xr:uid="{00000000-0005-0000-0000-00004E8E0000}"/>
    <cellStyle name="nonmultiple 3 4 2" xfId="49917" xr:uid="{00000000-0005-0000-0000-00004F8E0000}"/>
    <cellStyle name="nonmultiple 3_7. Other MTM adjustments" xfId="49918" xr:uid="{00000000-0005-0000-0000-0000508E0000}"/>
    <cellStyle name="nonmultiple 4" xfId="25354" xr:uid="{00000000-0005-0000-0000-0000518E0000}"/>
    <cellStyle name="nonmultiple 4 2" xfId="25355" xr:uid="{00000000-0005-0000-0000-0000528E0000}"/>
    <cellStyle name="nonmultiple 4 2 2" xfId="49919" xr:uid="{00000000-0005-0000-0000-0000538E0000}"/>
    <cellStyle name="nonmultiple 4 2 2 2" xfId="49920" xr:uid="{00000000-0005-0000-0000-0000548E0000}"/>
    <cellStyle name="nonmultiple 4 2 3" xfId="49921" xr:uid="{00000000-0005-0000-0000-0000558E0000}"/>
    <cellStyle name="nonmultiple 4 2_7. Other MTM adjustments" xfId="49922" xr:uid="{00000000-0005-0000-0000-0000568E0000}"/>
    <cellStyle name="nonmultiple 4 3" xfId="25356" xr:uid="{00000000-0005-0000-0000-0000578E0000}"/>
    <cellStyle name="nonmultiple 4 3 2" xfId="49923" xr:uid="{00000000-0005-0000-0000-0000588E0000}"/>
    <cellStyle name="nonmultiple 4_7. Other MTM adjustments" xfId="49924" xr:uid="{00000000-0005-0000-0000-0000598E0000}"/>
    <cellStyle name="nonmultiple 5" xfId="25357" xr:uid="{00000000-0005-0000-0000-00005A8E0000}"/>
    <cellStyle name="nonmultiple 5 2" xfId="49925" xr:uid="{00000000-0005-0000-0000-00005B8E0000}"/>
    <cellStyle name="nonmultiple 5 2 2" xfId="49926" xr:uid="{00000000-0005-0000-0000-00005C8E0000}"/>
    <cellStyle name="nonmultiple 5 2 2 2" xfId="49927" xr:uid="{00000000-0005-0000-0000-00005D8E0000}"/>
    <cellStyle name="nonmultiple 5 2 3" xfId="49928" xr:uid="{00000000-0005-0000-0000-00005E8E0000}"/>
    <cellStyle name="nonmultiple 5 2_7. Other MTM adjustments" xfId="49929" xr:uid="{00000000-0005-0000-0000-00005F8E0000}"/>
    <cellStyle name="nonmultiple 5 3" xfId="49930" xr:uid="{00000000-0005-0000-0000-0000608E0000}"/>
    <cellStyle name="nonmultiple 5 3 2" xfId="49931" xr:uid="{00000000-0005-0000-0000-0000618E0000}"/>
    <cellStyle name="nonmultiple 5 4" xfId="49932" xr:uid="{00000000-0005-0000-0000-0000628E0000}"/>
    <cellStyle name="nonmultiple 5 4 2" xfId="49933" xr:uid="{00000000-0005-0000-0000-0000638E0000}"/>
    <cellStyle name="nonmultiple 5 5" xfId="49934" xr:uid="{00000000-0005-0000-0000-0000648E0000}"/>
    <cellStyle name="nonmultiple 5 5 2" xfId="49935" xr:uid="{00000000-0005-0000-0000-0000658E0000}"/>
    <cellStyle name="nonmultiple 5 6" xfId="49936" xr:uid="{00000000-0005-0000-0000-0000668E0000}"/>
    <cellStyle name="nonmultiple 5_7. Other MTM adjustments" xfId="49937" xr:uid="{00000000-0005-0000-0000-0000678E0000}"/>
    <cellStyle name="nonmultiple 6" xfId="49938" xr:uid="{00000000-0005-0000-0000-0000688E0000}"/>
    <cellStyle name="nonmultiple 6 2" xfId="49939" xr:uid="{00000000-0005-0000-0000-0000698E0000}"/>
    <cellStyle name="nonmultiple 6 2 2" xfId="49940" xr:uid="{00000000-0005-0000-0000-00006A8E0000}"/>
    <cellStyle name="nonmultiple 6 2 2 2" xfId="49941" xr:uid="{00000000-0005-0000-0000-00006B8E0000}"/>
    <cellStyle name="nonmultiple 6 2 3" xfId="49942" xr:uid="{00000000-0005-0000-0000-00006C8E0000}"/>
    <cellStyle name="nonmultiple 6 2_7. Other MTM adjustments" xfId="49943" xr:uid="{00000000-0005-0000-0000-00006D8E0000}"/>
    <cellStyle name="nonmultiple 6 3" xfId="49944" xr:uid="{00000000-0005-0000-0000-00006E8E0000}"/>
    <cellStyle name="nonmultiple 6 3 2" xfId="49945" xr:uid="{00000000-0005-0000-0000-00006F8E0000}"/>
    <cellStyle name="nonmultiple 6 4" xfId="49946" xr:uid="{00000000-0005-0000-0000-0000708E0000}"/>
    <cellStyle name="nonmultiple 6_7. Other MTM adjustments" xfId="49947" xr:uid="{00000000-0005-0000-0000-0000718E0000}"/>
    <cellStyle name="nonmultiple 7" xfId="49948" xr:uid="{00000000-0005-0000-0000-0000728E0000}"/>
    <cellStyle name="nonmultiple 7 2" xfId="49949" xr:uid="{00000000-0005-0000-0000-0000738E0000}"/>
    <cellStyle name="nonmultiple 7 2 2" xfId="49950" xr:uid="{00000000-0005-0000-0000-0000748E0000}"/>
    <cellStyle name="nonmultiple 7 3" xfId="49951" xr:uid="{00000000-0005-0000-0000-0000758E0000}"/>
    <cellStyle name="nonmultiple 7 3 2" xfId="49952" xr:uid="{00000000-0005-0000-0000-0000768E0000}"/>
    <cellStyle name="nonmultiple 7 4" xfId="49953" xr:uid="{00000000-0005-0000-0000-0000778E0000}"/>
    <cellStyle name="nonmultiple 7_7. Other MTM adjustments" xfId="49954" xr:uid="{00000000-0005-0000-0000-0000788E0000}"/>
    <cellStyle name="nonmultiple 8" xfId="49955" xr:uid="{00000000-0005-0000-0000-0000798E0000}"/>
    <cellStyle name="nonmultiple 8 2" xfId="49956" xr:uid="{00000000-0005-0000-0000-00007A8E0000}"/>
    <cellStyle name="nonmultiple 9" xfId="49957" xr:uid="{00000000-0005-0000-0000-00007B8E0000}"/>
    <cellStyle name="nonmultiple 9 2" xfId="49958" xr:uid="{00000000-0005-0000-0000-00007C8E0000}"/>
    <cellStyle name="nonmultiple_1" xfId="49959"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5"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6"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59" xr:uid="{00000000-0005-0000-0000-0000948E0000}"/>
    <cellStyle name="Normal 10 2 14" xfId="49960" xr:uid="{00000000-0005-0000-0000-0000958E0000}"/>
    <cellStyle name="Normal 10 2 15" xfId="49961" xr:uid="{00000000-0005-0000-0000-0000968E0000}"/>
    <cellStyle name="Normal 10 2 2" xfId="7707" xr:uid="{00000000-0005-0000-0000-0000978E0000}"/>
    <cellStyle name="Normal 10 2 2 10" xfId="49962" xr:uid="{00000000-0005-0000-0000-0000988E0000}"/>
    <cellStyle name="Normal 10 2 2 11" xfId="49963" xr:uid="{00000000-0005-0000-0000-0000998E0000}"/>
    <cellStyle name="Normal 10 2 2 2" xfId="12537" xr:uid="{00000000-0005-0000-0000-00009A8E0000}"/>
    <cellStyle name="Normal 10 2 2 2 10" xfId="49964"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5" xr:uid="{00000000-0005-0000-0000-00009F8E0000}"/>
    <cellStyle name="Normal 10 2 2 2 2 5" xfId="49966"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7" xr:uid="{00000000-0005-0000-0000-0000A58E0000}"/>
    <cellStyle name="Normal 10 2 2 2 3 5" xfId="49968"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69" xr:uid="{00000000-0005-0000-0000-0000AB8E0000}"/>
    <cellStyle name="Normal 10 2 2 2 4 5" xfId="49970"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1" xr:uid="{00000000-0005-0000-0000-0000B18E0000}"/>
    <cellStyle name="Normal 10 2 2 2 5 5" xfId="49972"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3" xr:uid="{00000000-0005-0000-0000-0000B68E0000}"/>
    <cellStyle name="Normal 10 2 2 2 9" xfId="49974" xr:uid="{00000000-0005-0000-0000-0000B78E0000}"/>
    <cellStyle name="Normal 10 2 2 2_A02" xfId="55618"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5" xr:uid="{00000000-0005-0000-0000-0000BF8E0000}"/>
    <cellStyle name="Normal 10 2 2 3 6" xfId="49976"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7"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8" xr:uid="{00000000-0005-0000-0000-0000CD8E0000}"/>
    <cellStyle name="Normal 10 2 2 5 5" xfId="49979"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80" xr:uid="{00000000-0005-0000-0000-0000D38E0000}"/>
    <cellStyle name="Normal 10 2 2 6_AVA DVA EL" xfId="25414" xr:uid="{00000000-0005-0000-0000-0000D48E0000}"/>
    <cellStyle name="Normal 10 2 2 7" xfId="25415" xr:uid="{00000000-0005-0000-0000-0000D58E0000}"/>
    <cellStyle name="Normal 10 2 2 8" xfId="49981" xr:uid="{00000000-0005-0000-0000-0000D68E0000}"/>
    <cellStyle name="Normal 10 2 2 9" xfId="49982" xr:uid="{00000000-0005-0000-0000-0000D78E0000}"/>
    <cellStyle name="Normal 10 2 2_3. Chng in credit spreads" xfId="49983" xr:uid="{00000000-0005-0000-0000-0000D88E0000}"/>
    <cellStyle name="Normal 10 2 3" xfId="7708" xr:uid="{00000000-0005-0000-0000-0000D98E0000}"/>
    <cellStyle name="Normal 10 2 3 10" xfId="49984"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5" xr:uid="{00000000-0005-0000-0000-0000E18E0000}"/>
    <cellStyle name="Normal 10 2 3 2 6" xfId="49986"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7" xr:uid="{00000000-0005-0000-0000-0000E78E0000}"/>
    <cellStyle name="Normal 10 2 3 3 5" xfId="49988"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89" xr:uid="{00000000-0005-0000-0000-0000ED8E0000}"/>
    <cellStyle name="Normal 10 2 3 4 5" xfId="49990"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1"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2" xr:uid="{00000000-0005-0000-0000-0000F98E0000}"/>
    <cellStyle name="Normal 10 2 3 9" xfId="49993" xr:uid="{00000000-0005-0000-0000-0000FA8E0000}"/>
    <cellStyle name="Normal 10 2 3_3. Chng in credit spreads" xfId="49994"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5"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6"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7"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8"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9" xr:uid="{00000000-0005-0000-0000-0000338F0000}"/>
    <cellStyle name="Normal 10 2 8 6" xfId="36445"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49999" xr:uid="{00000000-0005-0000-0000-00003E8F0000}"/>
    <cellStyle name="Normal 10 3" xfId="7713" xr:uid="{00000000-0005-0000-0000-00003F8F0000}"/>
    <cellStyle name="Normal 10 3 10" xfId="50000" xr:uid="{00000000-0005-0000-0000-0000408F0000}"/>
    <cellStyle name="Normal 10 3 11" xfId="50001"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2" xr:uid="{00000000-0005-0000-0000-0000468F0000}"/>
    <cellStyle name="Normal 10 3 2 2 5" xfId="50003"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4" xr:uid="{00000000-0005-0000-0000-00004C8F0000}"/>
    <cellStyle name="Normal 10 3 2 3 5" xfId="50005"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6" xr:uid="{00000000-0005-0000-0000-0000528F0000}"/>
    <cellStyle name="Normal 10 3 2 4 5" xfId="50007"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8" xr:uid="{00000000-0005-0000-0000-0000588F0000}"/>
    <cellStyle name="Normal 10 3 2 5 5" xfId="50009"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9" xr:uid="{00000000-0005-0000-0000-00005D8F0000}"/>
    <cellStyle name="Normal 10 3 2 9" xfId="36015" xr:uid="{00000000-0005-0000-0000-00005E8F0000}"/>
    <cellStyle name="Normal 10 3 2_A02" xfId="55619"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10" xr:uid="{00000000-0005-0000-0000-0000668F0000}"/>
    <cellStyle name="Normal 10 3 3 6" xfId="50011"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2"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3" xr:uid="{00000000-0005-0000-0000-0000748F0000}"/>
    <cellStyle name="Normal 10 3 5 5" xfId="50014"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5" xr:uid="{00000000-0005-0000-0000-00007A8F0000}"/>
    <cellStyle name="Normal 10 3 6_AVA DVA EL" xfId="25534" xr:uid="{00000000-0005-0000-0000-00007B8F0000}"/>
    <cellStyle name="Normal 10 3 7" xfId="25535" xr:uid="{00000000-0005-0000-0000-00007C8F0000}"/>
    <cellStyle name="Normal 10 3 8" xfId="50016" xr:uid="{00000000-0005-0000-0000-00007D8F0000}"/>
    <cellStyle name="Normal 10 3 9" xfId="50017" xr:uid="{00000000-0005-0000-0000-00007E8F0000}"/>
    <cellStyle name="Normal 10 3_Ark1" xfId="50018" xr:uid="{00000000-0005-0000-0000-00007F8F0000}"/>
    <cellStyle name="Normal 10 4" xfId="7714" xr:uid="{00000000-0005-0000-0000-0000808F0000}"/>
    <cellStyle name="Normal 10 4 10" xfId="50019"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3" xr:uid="{00000000-0005-0000-0000-0000888F0000}"/>
    <cellStyle name="Normal 10 4 2 6" xfId="36010"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20" xr:uid="{00000000-0005-0000-0000-00008E8F0000}"/>
    <cellStyle name="Normal 10 4 3 5" xfId="50021"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2" xr:uid="{00000000-0005-0000-0000-0000948F0000}"/>
    <cellStyle name="Normal 10 4 4 5" xfId="50023"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4"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5" xr:uid="{00000000-0005-0000-0000-0000A08F0000}"/>
    <cellStyle name="Normal 10 4 9" xfId="50026" xr:uid="{00000000-0005-0000-0000-0000A18F0000}"/>
    <cellStyle name="Normal 10 4_3. Chng in credit spreads" xfId="50027"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8"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29" xr:uid="{00000000-0005-0000-0000-0000AE8F0000}"/>
    <cellStyle name="Normal 10 5 7" xfId="50030" xr:uid="{00000000-0005-0000-0000-0000AF8F0000}"/>
    <cellStyle name="Normal 10 5_3. Chng in credit spreads" xfId="50031"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2" xr:uid="{00000000-0005-0000-0000-0000BB8F0000}"/>
    <cellStyle name="Normal 10 6_AVA DVA EL" xfId="50033"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4"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4" xr:uid="{00000000-0005-0000-0000-0000CF8F0000}"/>
    <cellStyle name="Normal 10 8 6" xfId="36044"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20" xr:uid="{00000000-0005-0000-0000-0000D98F0000}"/>
    <cellStyle name="Normal 10 9 6" xfId="36446"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2" xr:uid="{00000000-0005-0000-0000-0000E48F0000}"/>
    <cellStyle name="Normal 100 6" xfId="36426"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8"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1"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2"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3"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5"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6" xr:uid="{00000000-0005-0000-0000-00003F900000}"/>
    <cellStyle name="Normal 11 19 3" xfId="36235"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9" xr:uid="{00000000-0005-0000-0000-000066900000}"/>
    <cellStyle name="Normal 11 20 3" xfId="36300" xr:uid="{00000000-0005-0000-0000-000067900000}"/>
    <cellStyle name="Normal 11 21" xfId="25700" xr:uid="{00000000-0005-0000-0000-000068900000}"/>
    <cellStyle name="Normal 11 21 2" xfId="36422" xr:uid="{00000000-0005-0000-0000-000069900000}"/>
    <cellStyle name="Normal 11 22" xfId="36003" xr:uid="{00000000-0005-0000-0000-00006A900000}"/>
    <cellStyle name="Normal 11 23" xfId="36085" xr:uid="{00000000-0005-0000-0000-00006B900000}"/>
    <cellStyle name="Normal 11 24" xfId="36860"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5"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6"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7"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9" xr:uid="{00000000-0005-0000-0000-0000AB900000}"/>
    <cellStyle name="Normal 117" xfId="36570" xr:uid="{00000000-0005-0000-0000-0000AC900000}"/>
    <cellStyle name="Normal 118" xfId="36802" xr:uid="{00000000-0005-0000-0000-0000AD900000}"/>
    <cellStyle name="Normal 119" xfId="7751" xr:uid="{00000000-0005-0000-0000-0000AE900000}"/>
    <cellStyle name="Normal 12" xfId="7752" xr:uid="{00000000-0005-0000-0000-0000AF900000}"/>
    <cellStyle name="Normal 12 10" xfId="50038"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2" xr:uid="{00000000-0005-0000-0000-0000B9900000}"/>
    <cellStyle name="Normal 12 2 2 6" xfId="36444"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39"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2"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40"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5"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1"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4"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2" xr:uid="{00000000-0005-0000-0000-0000FA900000}"/>
    <cellStyle name="Normal 12_7. Other MTM adjustments" xfId="50043" xr:uid="{00000000-0005-0000-0000-0000FB900000}"/>
    <cellStyle name="Normal 120" xfId="7758" xr:uid="{00000000-0005-0000-0000-0000FC900000}"/>
    <cellStyle name="Normal 121" xfId="7759" xr:uid="{00000000-0005-0000-0000-0000FD900000}"/>
    <cellStyle name="Normal 122" xfId="36803" xr:uid="{00000000-0005-0000-0000-0000FE900000}"/>
    <cellStyle name="Normal 123" xfId="50044" xr:uid="{00000000-0005-0000-0000-0000FF900000}"/>
    <cellStyle name="Normal 124" xfId="50045" xr:uid="{00000000-0005-0000-0000-000000910000}"/>
    <cellStyle name="Normal 125" xfId="50046" xr:uid="{00000000-0005-0000-0000-000001910000}"/>
    <cellStyle name="Normal 126" xfId="50047" xr:uid="{00000000-0005-0000-0000-000002910000}"/>
    <cellStyle name="Normal 127" xfId="50048" xr:uid="{00000000-0005-0000-0000-000003910000}"/>
    <cellStyle name="Normal 128" xfId="50049" xr:uid="{00000000-0005-0000-0000-000004910000}"/>
    <cellStyle name="Normal 129" xfId="50050"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1" xr:uid="{00000000-0005-0000-0000-00000B910000}"/>
    <cellStyle name="Normal 13 13" xfId="50052" xr:uid="{00000000-0005-0000-0000-00000C910000}"/>
    <cellStyle name="Normal 13 2" xfId="7761" xr:uid="{00000000-0005-0000-0000-00000D910000}"/>
    <cellStyle name="Normal 13 2 10" xfId="50053"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2"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4"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5" xr:uid="{00000000-0005-0000-0000-000022910000}"/>
    <cellStyle name="Normal 13 2 3 6" xfId="36018"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5"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6"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7" xr:uid="{00000000-0005-0000-0000-000037910000}"/>
    <cellStyle name="Normal 13 2_Ark1" xfId="50058"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5"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59" xr:uid="{00000000-0005-0000-0000-000044910000}"/>
    <cellStyle name="Normal 13 3 7" xfId="50060"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8"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1" xr:uid="{00000000-0005-0000-0000-000052910000}"/>
    <cellStyle name="Normal 13 4 7" xfId="50062"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3"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4"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8"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5" xr:uid="{00000000-0005-0000-0000-00007A910000}"/>
    <cellStyle name="Normal 130" xfId="50066" xr:uid="{00000000-0005-0000-0000-00007B910000}"/>
    <cellStyle name="Normal 131" xfId="50067" xr:uid="{00000000-0005-0000-0000-00007C910000}"/>
    <cellStyle name="Normal 132" xfId="50068" xr:uid="{00000000-0005-0000-0000-00007D910000}"/>
    <cellStyle name="Normal 14" xfId="7767" xr:uid="{00000000-0005-0000-0000-00007E910000}"/>
    <cellStyle name="Normal 14 2" xfId="7768" xr:uid="{00000000-0005-0000-0000-00007F910000}"/>
    <cellStyle name="Normal 14 2 2" xfId="36158" xr:uid="{00000000-0005-0000-0000-000080910000}"/>
    <cellStyle name="Normal 14 2 2 2" xfId="40117" xr:uid="{00000000-0005-0000-0000-000081910000}"/>
    <cellStyle name="Normal 14 2_LR2" xfId="53217" xr:uid="{30BCE7C6-F90A-4F69-B441-179430B1826D}"/>
    <cellStyle name="Normal 14 3" xfId="7769" xr:uid="{00000000-0005-0000-0000-000082910000}"/>
    <cellStyle name="Normal 14 3 2" xfId="25902" xr:uid="{00000000-0005-0000-0000-000083910000}"/>
    <cellStyle name="Normal 14 3 2 2" xfId="36188" xr:uid="{00000000-0005-0000-0000-000084910000}"/>
    <cellStyle name="Normal 14 3 2 3" xfId="40118" xr:uid="{00000000-0005-0000-0000-000085910000}"/>
    <cellStyle name="Normal 14 3 3" xfId="40119"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3" xr:uid="{00000000-0005-0000-0000-00008B910000}"/>
    <cellStyle name="Normal 14 4 5" xfId="40120"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69" xr:uid="{00000000-0005-0000-0000-000092910000}"/>
    <cellStyle name="Normal 14_7. Other MTM adjustments" xfId="50070"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9" xr:uid="{00000000-0005-0000-0000-00009D910000}"/>
    <cellStyle name="Normal 15 2 6" xfId="36440"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1" xr:uid="{00000000-0005-0000-0000-0000A2910000}"/>
    <cellStyle name="Normal 15 3 3" xfId="25923" xr:uid="{00000000-0005-0000-0000-0000A3910000}"/>
    <cellStyle name="Normal 15 3 4" xfId="40121" xr:uid="{00000000-0005-0000-0000-0000A4910000}"/>
    <cellStyle name="Normal 15 3_3. Chng in credit spreads" xfId="50072"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3"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4"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2"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2"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5"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6" xr:uid="{00000000-0005-0000-0000-0000E1910000}"/>
    <cellStyle name="Normal 17" xfId="7772" xr:uid="{00000000-0005-0000-0000-0000E2910000}"/>
    <cellStyle name="Normal 17 10" xfId="50077" xr:uid="{00000000-0005-0000-0000-0000E3910000}"/>
    <cellStyle name="Normal 17 11" xfId="50078"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79"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80"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1"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3"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2"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3"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4"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5"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6"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7"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8" xr:uid="{00000000-0005-0000-0000-0000AB920000}"/>
    <cellStyle name="Normal 2 10 2_3. Chng in credit spreads" xfId="50089"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90" xr:uid="{00000000-0005-0000-0000-0000B1920000}"/>
    <cellStyle name="Normal 2 10 3 2_AVA DVA EL" xfId="26142" xr:uid="{00000000-0005-0000-0000-0000B2920000}"/>
    <cellStyle name="Normal 2 10 3 3" xfId="26143" xr:uid="{00000000-0005-0000-0000-0000B3920000}"/>
    <cellStyle name="Normal 2 10 3 4" xfId="50091" xr:uid="{00000000-0005-0000-0000-0000B4920000}"/>
    <cellStyle name="Normal 2 10 3_3. Chng in credit spreads" xfId="50092"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3"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4"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5"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6"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7"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8"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099" xr:uid="{00000000-0005-0000-0000-00001D930000}"/>
    <cellStyle name="Normal 2 12_3. Chng in credit spreads" xfId="50100"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1"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2" xr:uid="{00000000-0005-0000-0000-000035930000}"/>
    <cellStyle name="Normal 2 13_3. Chng in credit spreads" xfId="50103"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4"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5"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6" xr:uid="{00000000-0005-0000-0000-0000CB930000}"/>
    <cellStyle name="Normal 2 2 2 10 5" xfId="7865" xr:uid="{00000000-0005-0000-0000-0000CC930000}"/>
    <cellStyle name="Normal 2 2 2 10 6" xfId="7866" xr:uid="{00000000-0005-0000-0000-0000CD930000}"/>
    <cellStyle name="Normal 2 2 2 10_AVA DVA EL" xfId="50107"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8"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09"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10"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1"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2"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3"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4"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5"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6"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7"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8"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19"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20"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1"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2"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3"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4"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5"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6"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7"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8"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29"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30"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1"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2"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3"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4"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5"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6"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7"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8"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39"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40"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1"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2"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3"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4"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5"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6"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7"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8"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49"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50"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1"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2"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7" xr:uid="{00000000-0005-0000-0000-000091950000}"/>
    <cellStyle name="Normal 2 2 28" xfId="36201" xr:uid="{00000000-0005-0000-0000-000092950000}"/>
    <cellStyle name="Normal 2 2 29" xfId="36200"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3"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8" xr:uid="{00000000-0005-0000-0000-0000BD950000}"/>
    <cellStyle name="Normal 2 2 31" xfId="36212" xr:uid="{00000000-0005-0000-0000-0000BE950000}"/>
    <cellStyle name="Normal 2 2 32" xfId="36216" xr:uid="{00000000-0005-0000-0000-0000BF950000}"/>
    <cellStyle name="Normal 2 2 33" xfId="36220" xr:uid="{00000000-0005-0000-0000-0000C0950000}"/>
    <cellStyle name="Normal 2 2 34" xfId="36199" xr:uid="{00000000-0005-0000-0000-0000C1950000}"/>
    <cellStyle name="Normal 2 2 35" xfId="36198" xr:uid="{00000000-0005-0000-0000-0000C2950000}"/>
    <cellStyle name="Normal 2 2 36" xfId="36225" xr:uid="{00000000-0005-0000-0000-0000C3950000}"/>
    <cellStyle name="Normal 2 2 37" xfId="36228" xr:uid="{00000000-0005-0000-0000-0000C4950000}"/>
    <cellStyle name="Normal 2 2 38" xfId="36416" xr:uid="{00000000-0005-0000-0000-0000C5950000}"/>
    <cellStyle name="Normal 2 2 39" xfId="36567"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4"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9" xr:uid="{00000000-0005-0000-0000-000015960000}"/>
    <cellStyle name="Normal 2 2 41" xfId="36547" xr:uid="{00000000-0005-0000-0000-000016960000}"/>
    <cellStyle name="Normal 2 2 42" xfId="36645" xr:uid="{00000000-0005-0000-0000-000017960000}"/>
    <cellStyle name="Normal 2 2 43" xfId="35987" xr:uid="{00000000-0005-0000-0000-000018960000}"/>
    <cellStyle name="Normal 2 2 44" xfId="36098" xr:uid="{00000000-0005-0000-0000-000019960000}"/>
    <cellStyle name="Normal 2 2 45" xfId="36864"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5"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8"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3"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6" xr:uid="{00000000-0005-0000-0000-0000AB960000}"/>
    <cellStyle name="Normal 2 3 2 2 2 2 2" xfId="50157" xr:uid="{00000000-0005-0000-0000-0000AC960000}"/>
    <cellStyle name="Normal 2 3 2 2 2 3" xfId="50158" xr:uid="{00000000-0005-0000-0000-0000AD960000}"/>
    <cellStyle name="Normal 2 3 2 2 2_3. Chng in credit spreads" xfId="50159" xr:uid="{00000000-0005-0000-0000-0000AE960000}"/>
    <cellStyle name="Normal 2 3 2 2 3" xfId="8158" xr:uid="{00000000-0005-0000-0000-0000AF960000}"/>
    <cellStyle name="Normal 2 3 2 2 3 2" xfId="50160" xr:uid="{00000000-0005-0000-0000-0000B0960000}"/>
    <cellStyle name="Normal 2 3 2 2 3 2 2" xfId="50161" xr:uid="{00000000-0005-0000-0000-0000B1960000}"/>
    <cellStyle name="Normal 2 3 2 2 3 3" xfId="50162" xr:uid="{00000000-0005-0000-0000-0000B2960000}"/>
    <cellStyle name="Normal 2 3 2 2 3_3. Chng in credit spreads" xfId="50163" xr:uid="{00000000-0005-0000-0000-0000B3960000}"/>
    <cellStyle name="Normal 2 3 2 2 4" xfId="50164" xr:uid="{00000000-0005-0000-0000-0000B4960000}"/>
    <cellStyle name="Normal 2 3 2 2 4 2" xfId="50165" xr:uid="{00000000-0005-0000-0000-0000B5960000}"/>
    <cellStyle name="Normal 2 3 2 2 4 2 2" xfId="50166" xr:uid="{00000000-0005-0000-0000-0000B6960000}"/>
    <cellStyle name="Normal 2 3 2 2 4 3" xfId="50167" xr:uid="{00000000-0005-0000-0000-0000B7960000}"/>
    <cellStyle name="Normal 2 3 2 2 4_3. Chng in credit spreads" xfId="50168" xr:uid="{00000000-0005-0000-0000-0000B8960000}"/>
    <cellStyle name="Normal 2 3 2 2 5" xfId="50169" xr:uid="{00000000-0005-0000-0000-0000B9960000}"/>
    <cellStyle name="Normal 2 3 2 2 5 2" xfId="50170" xr:uid="{00000000-0005-0000-0000-0000BA960000}"/>
    <cellStyle name="Normal 2 3 2 2 6" xfId="50171" xr:uid="{00000000-0005-0000-0000-0000BB960000}"/>
    <cellStyle name="Normal 2 3 2 2_3. Chng in credit spreads" xfId="50172" xr:uid="{00000000-0005-0000-0000-0000BC960000}"/>
    <cellStyle name="Normal 2 3 2 3" xfId="8159" xr:uid="{00000000-0005-0000-0000-0000BD960000}"/>
    <cellStyle name="Normal 2 3 2 3 2" xfId="8160" xr:uid="{00000000-0005-0000-0000-0000BE960000}"/>
    <cellStyle name="Normal 2 3 2 3 2 2" xfId="50173" xr:uid="{00000000-0005-0000-0000-0000BF960000}"/>
    <cellStyle name="Normal 2 3 2 3 3" xfId="8161" xr:uid="{00000000-0005-0000-0000-0000C0960000}"/>
    <cellStyle name="Normal 2 3 2 3 4" xfId="50174" xr:uid="{00000000-0005-0000-0000-0000C1960000}"/>
    <cellStyle name="Normal 2 3 2 3_3. Chng in credit spreads" xfId="50175" xr:uid="{00000000-0005-0000-0000-0000C2960000}"/>
    <cellStyle name="Normal 2 3 2 4" xfId="8162" xr:uid="{00000000-0005-0000-0000-0000C3960000}"/>
    <cellStyle name="Normal 2 3 2 4 2" xfId="8163" xr:uid="{00000000-0005-0000-0000-0000C4960000}"/>
    <cellStyle name="Normal 2 3 2 4 2 2" xfId="50176" xr:uid="{00000000-0005-0000-0000-0000C5960000}"/>
    <cellStyle name="Normal 2 3 2 4 3" xfId="8164" xr:uid="{00000000-0005-0000-0000-0000C6960000}"/>
    <cellStyle name="Normal 2 3 2 4 4" xfId="50177" xr:uid="{00000000-0005-0000-0000-0000C7960000}"/>
    <cellStyle name="Normal 2 3 2 4_3. Chng in credit spreads" xfId="50178" xr:uid="{00000000-0005-0000-0000-0000C8960000}"/>
    <cellStyle name="Normal 2 3 2 5" xfId="8165" xr:uid="{00000000-0005-0000-0000-0000C9960000}"/>
    <cellStyle name="Normal 2 3 2 5 2" xfId="50179" xr:uid="{00000000-0005-0000-0000-0000CA960000}"/>
    <cellStyle name="Normal 2 3 2 5 2 2" xfId="50180" xr:uid="{00000000-0005-0000-0000-0000CB960000}"/>
    <cellStyle name="Normal 2 3 2 5 3" xfId="50181" xr:uid="{00000000-0005-0000-0000-0000CC960000}"/>
    <cellStyle name="Normal 2 3 2 5_3. Chng in credit spreads" xfId="50182" xr:uid="{00000000-0005-0000-0000-0000CD960000}"/>
    <cellStyle name="Normal 2 3 2 6" xfId="8166" xr:uid="{00000000-0005-0000-0000-0000CE960000}"/>
    <cellStyle name="Normal 2 3 2 6 2" xfId="50183" xr:uid="{00000000-0005-0000-0000-0000CF960000}"/>
    <cellStyle name="Normal 2 3 2 6 2 2" xfId="50184" xr:uid="{00000000-0005-0000-0000-0000D0960000}"/>
    <cellStyle name="Normal 2 3 2 6 3" xfId="50185" xr:uid="{00000000-0005-0000-0000-0000D1960000}"/>
    <cellStyle name="Normal 2 3 2 6_3. Chng in credit spreads" xfId="50186"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8" xr:uid="{00000000-0005-0000-0000-0000D6960000}"/>
    <cellStyle name="Normal 2 3 2 7_AVA DVA EL" xfId="26717" xr:uid="{00000000-0005-0000-0000-0000D7960000}"/>
    <cellStyle name="Normal 2 3 2 8" xfId="36394" xr:uid="{00000000-0005-0000-0000-0000D8960000}"/>
    <cellStyle name="Normal 2 3 2 9" xfId="36390"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8" xr:uid="{00000000-0005-0000-0000-0000E0960000}"/>
    <cellStyle name="Normal 2 3 24" xfId="36566" xr:uid="{00000000-0005-0000-0000-0000E1960000}"/>
    <cellStyle name="Normal 2 3 25" xfId="36865" xr:uid="{00000000-0005-0000-0000-0000E2960000}"/>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7" xr:uid="{00000000-0005-0000-0000-0000EB960000}"/>
    <cellStyle name="Normal 2 3 3 2" xfId="8170" xr:uid="{00000000-0005-0000-0000-0000EC960000}"/>
    <cellStyle name="Normal 2 3 3 2 2" xfId="8171" xr:uid="{00000000-0005-0000-0000-0000ED960000}"/>
    <cellStyle name="Normal 2 3 3 2 2 2" xfId="50188" xr:uid="{00000000-0005-0000-0000-0000EE960000}"/>
    <cellStyle name="Normal 2 3 3 2 2 2 2" xfId="50189" xr:uid="{00000000-0005-0000-0000-0000EF960000}"/>
    <cellStyle name="Normal 2 3 3 2 2 3" xfId="50190" xr:uid="{00000000-0005-0000-0000-0000F0960000}"/>
    <cellStyle name="Normal 2 3 3 2 2_3. Chng in credit spreads" xfId="50191" xr:uid="{00000000-0005-0000-0000-0000F1960000}"/>
    <cellStyle name="Normal 2 3 3 2 3" xfId="8172" xr:uid="{00000000-0005-0000-0000-0000F2960000}"/>
    <cellStyle name="Normal 2 3 3 2 3 2" xfId="50192" xr:uid="{00000000-0005-0000-0000-0000F3960000}"/>
    <cellStyle name="Normal 2 3 3 2 3 2 2" xfId="50193" xr:uid="{00000000-0005-0000-0000-0000F4960000}"/>
    <cellStyle name="Normal 2 3 3 2 3 3" xfId="50194" xr:uid="{00000000-0005-0000-0000-0000F5960000}"/>
    <cellStyle name="Normal 2 3 3 2 3_3. Chng in credit spreads" xfId="50195" xr:uid="{00000000-0005-0000-0000-0000F6960000}"/>
    <cellStyle name="Normal 2 3 3 2 4" xfId="50196" xr:uid="{00000000-0005-0000-0000-0000F7960000}"/>
    <cellStyle name="Normal 2 3 3 2 4 2" xfId="50197" xr:uid="{00000000-0005-0000-0000-0000F8960000}"/>
    <cellStyle name="Normal 2 3 3 2 4 2 2" xfId="50198" xr:uid="{00000000-0005-0000-0000-0000F9960000}"/>
    <cellStyle name="Normal 2 3 3 2 4 3" xfId="50199" xr:uid="{00000000-0005-0000-0000-0000FA960000}"/>
    <cellStyle name="Normal 2 3 3 2 4_3. Chng in credit spreads" xfId="50200" xr:uid="{00000000-0005-0000-0000-0000FB960000}"/>
    <cellStyle name="Normal 2 3 3 2 5" xfId="50201" xr:uid="{00000000-0005-0000-0000-0000FC960000}"/>
    <cellStyle name="Normal 2 3 3 2 5 2" xfId="50202" xr:uid="{00000000-0005-0000-0000-0000FD960000}"/>
    <cellStyle name="Normal 2 3 3 2 6" xfId="50203" xr:uid="{00000000-0005-0000-0000-0000FE960000}"/>
    <cellStyle name="Normal 2 3 3 2_3. Chng in credit spreads" xfId="50204" xr:uid="{00000000-0005-0000-0000-0000FF960000}"/>
    <cellStyle name="Normal 2 3 3 3" xfId="8173" xr:uid="{00000000-0005-0000-0000-000000970000}"/>
    <cellStyle name="Normal 2 3 3 3 2" xfId="8174" xr:uid="{00000000-0005-0000-0000-000001970000}"/>
    <cellStyle name="Normal 2 3 3 3 2 2" xfId="50205" xr:uid="{00000000-0005-0000-0000-000002970000}"/>
    <cellStyle name="Normal 2 3 3 3 3" xfId="8175" xr:uid="{00000000-0005-0000-0000-000003970000}"/>
    <cellStyle name="Normal 2 3 3 3 4" xfId="50206" xr:uid="{00000000-0005-0000-0000-000004970000}"/>
    <cellStyle name="Normal 2 3 3 3_3. Chng in credit spreads" xfId="50207" xr:uid="{00000000-0005-0000-0000-000005970000}"/>
    <cellStyle name="Normal 2 3 3 4" xfId="8176" xr:uid="{00000000-0005-0000-0000-000006970000}"/>
    <cellStyle name="Normal 2 3 3 4 2" xfId="8177" xr:uid="{00000000-0005-0000-0000-000007970000}"/>
    <cellStyle name="Normal 2 3 3 4 2 2" xfId="50208" xr:uid="{00000000-0005-0000-0000-000008970000}"/>
    <cellStyle name="Normal 2 3 3 4 3" xfId="8178" xr:uid="{00000000-0005-0000-0000-000009970000}"/>
    <cellStyle name="Normal 2 3 3 4 4" xfId="50209" xr:uid="{00000000-0005-0000-0000-00000A970000}"/>
    <cellStyle name="Normal 2 3 3 4_3. Chng in credit spreads" xfId="50210" xr:uid="{00000000-0005-0000-0000-00000B970000}"/>
    <cellStyle name="Normal 2 3 3 5" xfId="8179" xr:uid="{00000000-0005-0000-0000-00000C970000}"/>
    <cellStyle name="Normal 2 3 3 5 2" xfId="50211" xr:uid="{00000000-0005-0000-0000-00000D970000}"/>
    <cellStyle name="Normal 2 3 3 5 2 2" xfId="50212" xr:uid="{00000000-0005-0000-0000-00000E970000}"/>
    <cellStyle name="Normal 2 3 3 5 3" xfId="50213" xr:uid="{00000000-0005-0000-0000-00000F970000}"/>
    <cellStyle name="Normal 2 3 3 5_3. Chng in credit spreads" xfId="50214" xr:uid="{00000000-0005-0000-0000-000010970000}"/>
    <cellStyle name="Normal 2 3 3 6" xfId="8180" xr:uid="{00000000-0005-0000-0000-000011970000}"/>
    <cellStyle name="Normal 2 3 3 6 2" xfId="50215"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6"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7" xr:uid="{00000000-0005-0000-0000-000025970000}"/>
    <cellStyle name="Normal 2 3 4 2" xfId="8186" xr:uid="{00000000-0005-0000-0000-000026970000}"/>
    <cellStyle name="Normal 2 3 4 2 2" xfId="8187" xr:uid="{00000000-0005-0000-0000-000027970000}"/>
    <cellStyle name="Normal 2 3 4 2 2 2" xfId="50218" xr:uid="{00000000-0005-0000-0000-000028970000}"/>
    <cellStyle name="Normal 2 3 4 2 2 2 2" xfId="50219" xr:uid="{00000000-0005-0000-0000-000029970000}"/>
    <cellStyle name="Normal 2 3 4 2 2 3" xfId="50220" xr:uid="{00000000-0005-0000-0000-00002A970000}"/>
    <cellStyle name="Normal 2 3 4 2 2_3. Chng in credit spreads" xfId="50221" xr:uid="{00000000-0005-0000-0000-00002B970000}"/>
    <cellStyle name="Normal 2 3 4 2 3" xfId="8188" xr:uid="{00000000-0005-0000-0000-00002C970000}"/>
    <cellStyle name="Normal 2 3 4 2 3 2" xfId="50222" xr:uid="{00000000-0005-0000-0000-00002D970000}"/>
    <cellStyle name="Normal 2 3 4 2 3 2 2" xfId="50223" xr:uid="{00000000-0005-0000-0000-00002E970000}"/>
    <cellStyle name="Normal 2 3 4 2 3 3" xfId="50224" xr:uid="{00000000-0005-0000-0000-00002F970000}"/>
    <cellStyle name="Normal 2 3 4 2 3_3. Chng in credit spreads" xfId="50225" xr:uid="{00000000-0005-0000-0000-000030970000}"/>
    <cellStyle name="Normal 2 3 4 2 4" xfId="50226" xr:uid="{00000000-0005-0000-0000-000031970000}"/>
    <cellStyle name="Normal 2 3 4 2 4 2" xfId="50227" xr:uid="{00000000-0005-0000-0000-000032970000}"/>
    <cellStyle name="Normal 2 3 4 2 5" xfId="50228" xr:uid="{00000000-0005-0000-0000-000033970000}"/>
    <cellStyle name="Normal 2 3 4 2_3. Chng in credit spreads" xfId="50229" xr:uid="{00000000-0005-0000-0000-000034970000}"/>
    <cellStyle name="Normal 2 3 4 3" xfId="8189" xr:uid="{00000000-0005-0000-0000-000035970000}"/>
    <cellStyle name="Normal 2 3 4 3 2" xfId="8190" xr:uid="{00000000-0005-0000-0000-000036970000}"/>
    <cellStyle name="Normal 2 3 4 3 2 2" xfId="50230" xr:uid="{00000000-0005-0000-0000-000037970000}"/>
    <cellStyle name="Normal 2 3 4 3 3" xfId="8191" xr:uid="{00000000-0005-0000-0000-000038970000}"/>
    <cellStyle name="Normal 2 3 4 3 4" xfId="50231" xr:uid="{00000000-0005-0000-0000-000039970000}"/>
    <cellStyle name="Normal 2 3 4 3_3. Chng in credit spreads" xfId="50232" xr:uid="{00000000-0005-0000-0000-00003A970000}"/>
    <cellStyle name="Normal 2 3 4 4" xfId="8192" xr:uid="{00000000-0005-0000-0000-00003B970000}"/>
    <cellStyle name="Normal 2 3 4 4 2" xfId="8193" xr:uid="{00000000-0005-0000-0000-00003C970000}"/>
    <cellStyle name="Normal 2 3 4 4 2 2" xfId="50233" xr:uid="{00000000-0005-0000-0000-00003D970000}"/>
    <cellStyle name="Normal 2 3 4 4 3" xfId="8194" xr:uid="{00000000-0005-0000-0000-00003E970000}"/>
    <cellStyle name="Normal 2 3 4 4 4" xfId="50234" xr:uid="{00000000-0005-0000-0000-00003F970000}"/>
    <cellStyle name="Normal 2 3 4 4_3. Chng in credit spreads" xfId="50235" xr:uid="{00000000-0005-0000-0000-000040970000}"/>
    <cellStyle name="Normal 2 3 4 5" xfId="8195" xr:uid="{00000000-0005-0000-0000-000041970000}"/>
    <cellStyle name="Normal 2 3 4 5 2" xfId="50236" xr:uid="{00000000-0005-0000-0000-000042970000}"/>
    <cellStyle name="Normal 2 3 4 5 2 2" xfId="50237" xr:uid="{00000000-0005-0000-0000-000043970000}"/>
    <cellStyle name="Normal 2 3 4 5 3" xfId="50238" xr:uid="{00000000-0005-0000-0000-000044970000}"/>
    <cellStyle name="Normal 2 3 4 5_3. Chng in credit spreads" xfId="50239" xr:uid="{00000000-0005-0000-0000-000045970000}"/>
    <cellStyle name="Normal 2 3 4 6" xfId="8196" xr:uid="{00000000-0005-0000-0000-000046970000}"/>
    <cellStyle name="Normal 2 3 4 6 2" xfId="50240"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1"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2" xr:uid="{00000000-0005-0000-0000-000055970000}"/>
    <cellStyle name="Normal 2 3 5 2 3" xfId="8203" xr:uid="{00000000-0005-0000-0000-000056970000}"/>
    <cellStyle name="Normal 2 3 5 2 4" xfId="50243" xr:uid="{00000000-0005-0000-0000-000057970000}"/>
    <cellStyle name="Normal 2 3 5 2_3. Chng in credit spreads" xfId="50244" xr:uid="{00000000-0005-0000-0000-000058970000}"/>
    <cellStyle name="Normal 2 3 5 3" xfId="8204" xr:uid="{00000000-0005-0000-0000-000059970000}"/>
    <cellStyle name="Normal 2 3 5 3 2" xfId="8205" xr:uid="{00000000-0005-0000-0000-00005A970000}"/>
    <cellStyle name="Normal 2 3 5 3 2 2" xfId="50245" xr:uid="{00000000-0005-0000-0000-00005B970000}"/>
    <cellStyle name="Normal 2 3 5 3 3" xfId="8206" xr:uid="{00000000-0005-0000-0000-00005C970000}"/>
    <cellStyle name="Normal 2 3 5 3 4" xfId="50246" xr:uid="{00000000-0005-0000-0000-00005D970000}"/>
    <cellStyle name="Normal 2 3 5 3_3. Chng in credit spreads" xfId="50247" xr:uid="{00000000-0005-0000-0000-00005E970000}"/>
    <cellStyle name="Normal 2 3 5 4" xfId="8207" xr:uid="{00000000-0005-0000-0000-00005F970000}"/>
    <cellStyle name="Normal 2 3 5 4 2" xfId="8208" xr:uid="{00000000-0005-0000-0000-000060970000}"/>
    <cellStyle name="Normal 2 3 5 4 2 2" xfId="50248" xr:uid="{00000000-0005-0000-0000-000061970000}"/>
    <cellStyle name="Normal 2 3 5 4 3" xfId="8209" xr:uid="{00000000-0005-0000-0000-000062970000}"/>
    <cellStyle name="Normal 2 3 5 4 4" xfId="50249" xr:uid="{00000000-0005-0000-0000-000063970000}"/>
    <cellStyle name="Normal 2 3 5 4_3. Chng in credit spreads" xfId="50250" xr:uid="{00000000-0005-0000-0000-000064970000}"/>
    <cellStyle name="Normal 2 3 5 5" xfId="8210" xr:uid="{00000000-0005-0000-0000-000065970000}"/>
    <cellStyle name="Normal 2 3 5 5 2" xfId="50251" xr:uid="{00000000-0005-0000-0000-000066970000}"/>
    <cellStyle name="Normal 2 3 5 6" xfId="8211" xr:uid="{00000000-0005-0000-0000-000067970000}"/>
    <cellStyle name="Normal 2 3 5 7" xfId="50252" xr:uid="{00000000-0005-0000-0000-000068970000}"/>
    <cellStyle name="Normal 2 3 5_3. Chng in credit spreads" xfId="50253"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4" xr:uid="{00000000-0005-0000-0000-00006E970000}"/>
    <cellStyle name="Normal 2 3 6 2_AVA DVA EL" xfId="50255"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6"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7" xr:uid="{00000000-0005-0000-0000-000077970000}"/>
    <cellStyle name="Normal 2 3 6 5" xfId="8222" xr:uid="{00000000-0005-0000-0000-000078970000}"/>
    <cellStyle name="Normal 2 3 6 6" xfId="8223" xr:uid="{00000000-0005-0000-0000-000079970000}"/>
    <cellStyle name="Normal 2 3 6 7" xfId="50258" xr:uid="{00000000-0005-0000-0000-00007A970000}"/>
    <cellStyle name="Normal 2 3 6_3. Chng in credit spreads" xfId="50259" xr:uid="{00000000-0005-0000-0000-00007B970000}"/>
    <cellStyle name="Normal 2 3 7" xfId="8224" xr:uid="{00000000-0005-0000-0000-00007C970000}"/>
    <cellStyle name="Normal 2 3 7 2" xfId="26747" xr:uid="{00000000-0005-0000-0000-00007D970000}"/>
    <cellStyle name="Normal 2 3 7 2 2" xfId="50260" xr:uid="{00000000-0005-0000-0000-00007E970000}"/>
    <cellStyle name="Normal 2 3 7 3" xfId="50261" xr:uid="{00000000-0005-0000-0000-00007F970000}"/>
    <cellStyle name="Normal 2 3 7_3. Chng in credit spreads" xfId="50262" xr:uid="{00000000-0005-0000-0000-000080970000}"/>
    <cellStyle name="Normal 2 3 8" xfId="8225" xr:uid="{00000000-0005-0000-0000-000081970000}"/>
    <cellStyle name="Normal 2 3 8 2" xfId="26748" xr:uid="{00000000-0005-0000-0000-000082970000}"/>
    <cellStyle name="Normal 2 3 8 2 2" xfId="50263" xr:uid="{00000000-0005-0000-0000-000083970000}"/>
    <cellStyle name="Normal 2 3 8 3" xfId="50264" xr:uid="{00000000-0005-0000-0000-000084970000}"/>
    <cellStyle name="Normal 2 3 8_3. Chng in credit spreads" xfId="50265"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9"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6"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6"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7"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8"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69"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70"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1"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2" xr:uid="{00000000-0005-0000-0000-000028980000}"/>
    <cellStyle name="Normal 2 4 2 2 3_3. Chng in credit spreads" xfId="50273" xr:uid="{00000000-0005-0000-0000-000029980000}"/>
    <cellStyle name="Normal 2 4 2 2 4" xfId="26886" xr:uid="{00000000-0005-0000-0000-00002A980000}"/>
    <cellStyle name="Normal 2 4 2 2 4 2" xfId="26887" xr:uid="{00000000-0005-0000-0000-00002B980000}"/>
    <cellStyle name="Normal 2 4 2 2 4 2 2" xfId="50274" xr:uid="{00000000-0005-0000-0000-00002C980000}"/>
    <cellStyle name="Normal 2 4 2 2 4 3" xfId="26888" xr:uid="{00000000-0005-0000-0000-00002D980000}"/>
    <cellStyle name="Normal 2 4 2 2 4 4" xfId="50275" xr:uid="{00000000-0005-0000-0000-00002E980000}"/>
    <cellStyle name="Normal 2 4 2 2 4_3. Chng in credit spreads" xfId="50276"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7"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8"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79"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80" xr:uid="{00000000-0005-0000-0000-000059980000}"/>
    <cellStyle name="Normal 2 4 2 3 2_AVA DVA EL" xfId="50281"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2"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3"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4" xr:uid="{00000000-0005-0000-0000-000080980000}"/>
    <cellStyle name="Normal 2 4 2 4 2_AVA DVA EL" xfId="50285"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6"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7" xr:uid="{00000000-0005-0000-0000-00008C980000}"/>
    <cellStyle name="Normal 2 4 2 4_3. Chng in credit spreads" xfId="50288"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89" xr:uid="{00000000-0005-0000-0000-000092980000}"/>
    <cellStyle name="Normal 2 4 2 5 2_AVA DVA EL" xfId="26968" xr:uid="{00000000-0005-0000-0000-000093980000}"/>
    <cellStyle name="Normal 2 4 2 5 3" xfId="50290" xr:uid="{00000000-0005-0000-0000-000094980000}"/>
    <cellStyle name="Normal 2 4 2 5_3. Chng in credit spreads" xfId="50291"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2" xr:uid="{00000000-0005-0000-0000-00009A980000}"/>
    <cellStyle name="Normal 2 4 2 6 2_AVA DVA EL" xfId="26972" xr:uid="{00000000-0005-0000-0000-00009B980000}"/>
    <cellStyle name="Normal 2 4 2 6 3" xfId="50293" xr:uid="{00000000-0005-0000-0000-00009C980000}"/>
    <cellStyle name="Normal 2 4 2 6_3. Chng in credit spreads" xfId="50294"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5"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6"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7"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8"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299"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300" xr:uid="{00000000-0005-0000-0000-0000CA980000}"/>
    <cellStyle name="Normal 2 4 3 2 2_3. Chng in credit spreads" xfId="50301"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2" xr:uid="{00000000-0005-0000-0000-0000D0980000}"/>
    <cellStyle name="Normal 2 4 3 2 3 2_AVA DVA EL" xfId="27012" xr:uid="{00000000-0005-0000-0000-0000D1980000}"/>
    <cellStyle name="Normal 2 4 3 2 3 3" xfId="50303" xr:uid="{00000000-0005-0000-0000-0000D2980000}"/>
    <cellStyle name="Normal 2 4 3 2 3_3. Chng in credit spreads" xfId="50304" xr:uid="{00000000-0005-0000-0000-0000D3980000}"/>
    <cellStyle name="Normal 2 4 3 2 4" xfId="27013" xr:uid="{00000000-0005-0000-0000-0000D4980000}"/>
    <cellStyle name="Normal 2 4 3 2 4 2" xfId="27014" xr:uid="{00000000-0005-0000-0000-0000D5980000}"/>
    <cellStyle name="Normal 2 4 3 2 4 2 2" xfId="50305" xr:uid="{00000000-0005-0000-0000-0000D6980000}"/>
    <cellStyle name="Normal 2 4 3 2 4 3" xfId="27015" xr:uid="{00000000-0005-0000-0000-0000D7980000}"/>
    <cellStyle name="Normal 2 4 3 2 4 4" xfId="50306" xr:uid="{00000000-0005-0000-0000-0000D8980000}"/>
    <cellStyle name="Normal 2 4 3 2 4_3. Chng in credit spreads" xfId="50307"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8"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09"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10" xr:uid="{00000000-0005-0000-0000-0000F6980000}"/>
    <cellStyle name="Normal 2 4 3 3 2_AVA DVA EL" xfId="50311"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2"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3" xr:uid="{00000000-0005-0000-0000-000002990000}"/>
    <cellStyle name="Normal 2 4 3 3_3. Chng in credit spreads" xfId="50314" xr:uid="{00000000-0005-0000-0000-000003990000}"/>
    <cellStyle name="Normal 2 4 3 4" xfId="8258" xr:uid="{00000000-0005-0000-0000-000004990000}"/>
    <cellStyle name="Normal 2 4 3 4 2" xfId="8259" xr:uid="{00000000-0005-0000-0000-000005990000}"/>
    <cellStyle name="Normal 2 4 3 4 2 2" xfId="50315"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6" xr:uid="{00000000-0005-0000-0000-00000C990000}"/>
    <cellStyle name="Normal 2 4 3 4_3. Chng in credit spreads" xfId="50317"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8" xr:uid="{00000000-0005-0000-0000-000012990000}"/>
    <cellStyle name="Normal 2 4 3 5 2_AVA DVA EL" xfId="27055" xr:uid="{00000000-0005-0000-0000-000013990000}"/>
    <cellStyle name="Normal 2 4 3 5 3" xfId="50319" xr:uid="{00000000-0005-0000-0000-000014990000}"/>
    <cellStyle name="Normal 2 4 3 5_3. Chng in credit spreads" xfId="50320"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1" xr:uid="{00000000-0005-0000-0000-00001B990000}"/>
    <cellStyle name="Normal 2 4 3 6_AVA DVA EL" xfId="50322"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3"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4"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5"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6"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7"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8"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29" xr:uid="{00000000-0005-0000-0000-000072990000}"/>
    <cellStyle name="Normal 2 4 4 3_3. Chng in credit spreads" xfId="50330" xr:uid="{00000000-0005-0000-0000-000073990000}"/>
    <cellStyle name="Normal 2 4 4 4" xfId="27136" xr:uid="{00000000-0005-0000-0000-000074990000}"/>
    <cellStyle name="Normal 2 4 4 4 2" xfId="27137" xr:uid="{00000000-0005-0000-0000-000075990000}"/>
    <cellStyle name="Normal 2 4 4 4 2 2" xfId="50331" xr:uid="{00000000-0005-0000-0000-000076990000}"/>
    <cellStyle name="Normal 2 4 4 4 3" xfId="27138" xr:uid="{00000000-0005-0000-0000-000077990000}"/>
    <cellStyle name="Normal 2 4 4 4 4" xfId="50332" xr:uid="{00000000-0005-0000-0000-000078990000}"/>
    <cellStyle name="Normal 2 4 4 4_3. Chng in credit spreads" xfId="50333"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4"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5"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6"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7"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8"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39"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40"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1"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2" xr:uid="{00000000-0005-0000-0000-0000039A0000}"/>
    <cellStyle name="Normal 2 4 6 2_AVA DVA EL" xfId="50343"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4"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5"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6"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7" xr:uid="{00000000-0005-0000-0000-0000329A0000}"/>
    <cellStyle name="Normal 2 4 7_3. Chng in credit spreads" xfId="50348"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49"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50" xr:uid="{00000000-0005-0000-0000-0000429A0000}"/>
    <cellStyle name="Normal 2 4 8_3. Chng in credit spreads" xfId="50351"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7"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1"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7"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2"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3"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4"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5"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6"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7"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8"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59" xr:uid="{00000000-0005-0000-0000-0000139B0000}"/>
    <cellStyle name="Normal 2 5 2 3 2_AVA DVA EL" xfId="50360"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1"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2"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3" xr:uid="{00000000-0005-0000-0000-00003A9B0000}"/>
    <cellStyle name="Normal 2 5 2 4 2_AVA DVA EL" xfId="50364"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5"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6" xr:uid="{00000000-0005-0000-0000-0000469B0000}"/>
    <cellStyle name="Normal 2 5 2 4_3. Chng in credit spreads" xfId="50367"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8" xr:uid="{00000000-0005-0000-0000-00004D9B0000}"/>
    <cellStyle name="Normal 2 5 2 5_AVA DVA EL" xfId="50369"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70"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1"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2"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3"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4"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5"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6"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7"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8"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79"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80"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1"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2"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3"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4"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5"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6"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7"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8"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89"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90"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1"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2"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3"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4"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5" xr:uid="{00000000-0005-0000-0000-0000A59C0000}"/>
    <cellStyle name="Normal 2 5 6 2_AVA DVA EL" xfId="50396"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7"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8"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399"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400"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1" xr:uid="{00000000-0005-0000-0000-0000E99C0000}"/>
    <cellStyle name="Normal 2 50" xfId="27883" xr:uid="{00000000-0005-0000-0000-0000EA9C0000}"/>
    <cellStyle name="Normal 2 50 2" xfId="35680" xr:uid="{00000000-0005-0000-0000-0000EB9C0000}"/>
    <cellStyle name="Normal 2 50 3" xfId="36066" xr:uid="{00000000-0005-0000-0000-0000EC9C0000}"/>
    <cellStyle name="Normal 2 51" xfId="27884" xr:uid="{00000000-0005-0000-0000-0000ED9C0000}"/>
    <cellStyle name="Normal 2 51 2" xfId="36106" xr:uid="{00000000-0005-0000-0000-0000EE9C0000}"/>
    <cellStyle name="Normal 2 52" xfId="27885" xr:uid="{00000000-0005-0000-0000-0000EF9C0000}"/>
    <cellStyle name="Normal 2 52 2" xfId="36232" xr:uid="{00000000-0005-0000-0000-0000F09C0000}"/>
    <cellStyle name="Normal 2 53" xfId="27886" xr:uid="{00000000-0005-0000-0000-0000F19C0000}"/>
    <cellStyle name="Normal 2 53 2" xfId="36243" xr:uid="{00000000-0005-0000-0000-0000F29C0000}"/>
    <cellStyle name="Normal 2 54" xfId="35977" xr:uid="{00000000-0005-0000-0000-0000F39C0000}"/>
    <cellStyle name="Normal 2 54 2" xfId="36292" xr:uid="{00000000-0005-0000-0000-0000F49C0000}"/>
    <cellStyle name="Normal 2 55" xfId="36385" xr:uid="{00000000-0005-0000-0000-0000F59C0000}"/>
    <cellStyle name="Normal 2 56" xfId="36411" xr:uid="{00000000-0005-0000-0000-0000F69C0000}"/>
    <cellStyle name="Normal 2 57" xfId="35980" xr:uid="{00000000-0005-0000-0000-0000F79C0000}"/>
    <cellStyle name="Normal 2 58" xfId="36568" xr:uid="{00000000-0005-0000-0000-0000F89C0000}"/>
    <cellStyle name="Normal 2 59" xfId="36806"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2"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3"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4"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5"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6"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7" xr:uid="{00000000-0005-0000-0000-00003F9D0000}"/>
    <cellStyle name="Normal 2 6 2 3_3. Chng in credit spreads" xfId="50408" xr:uid="{00000000-0005-0000-0000-0000409D0000}"/>
    <cellStyle name="Normal 2 6 2 4" xfId="27948" xr:uid="{00000000-0005-0000-0000-0000419D0000}"/>
    <cellStyle name="Normal 2 6 2 4 2" xfId="27949" xr:uid="{00000000-0005-0000-0000-0000429D0000}"/>
    <cellStyle name="Normal 2 6 2 4 2 2" xfId="50409" xr:uid="{00000000-0005-0000-0000-0000439D0000}"/>
    <cellStyle name="Normal 2 6 2 4 3" xfId="27950" xr:uid="{00000000-0005-0000-0000-0000449D0000}"/>
    <cellStyle name="Normal 2 6 2 4 4" xfId="50410" xr:uid="{00000000-0005-0000-0000-0000459D0000}"/>
    <cellStyle name="Normal 2 6 2 4_3. Chng in credit spreads" xfId="50411"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2"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3"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4"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5"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6" xr:uid="{00000000-0005-0000-0000-00009C9D0000}"/>
    <cellStyle name="Normal 2 6 4" xfId="8338" xr:uid="{00000000-0005-0000-0000-00009D9D0000}"/>
    <cellStyle name="Normal 2 6 4 2" xfId="28026" xr:uid="{00000000-0005-0000-0000-00009E9D0000}"/>
    <cellStyle name="Normal 2 6 4 2 2" xfId="50417" xr:uid="{00000000-0005-0000-0000-00009F9D0000}"/>
    <cellStyle name="Normal 2 6 4 3" xfId="50418" xr:uid="{00000000-0005-0000-0000-0000A09D0000}"/>
    <cellStyle name="Normal 2 6 4_3. Chng in credit spreads" xfId="50419" xr:uid="{00000000-0005-0000-0000-0000A19D0000}"/>
    <cellStyle name="Normal 2 6 5" xfId="28027" xr:uid="{00000000-0005-0000-0000-0000A29D0000}"/>
    <cellStyle name="Normal 2 6 5 2" xfId="28028" xr:uid="{00000000-0005-0000-0000-0000A39D0000}"/>
    <cellStyle name="Normal 2 6 5 2 2" xfId="50420" xr:uid="{00000000-0005-0000-0000-0000A49D0000}"/>
    <cellStyle name="Normal 2 6 5 3" xfId="28029" xr:uid="{00000000-0005-0000-0000-0000A59D0000}"/>
    <cellStyle name="Normal 2 6 5 4" xfId="50421" xr:uid="{00000000-0005-0000-0000-0000A69D0000}"/>
    <cellStyle name="Normal 2 6 5_3. Chng in credit spreads" xfId="50422" xr:uid="{00000000-0005-0000-0000-0000A79D0000}"/>
    <cellStyle name="Normal 2 6 6" xfId="28030" xr:uid="{00000000-0005-0000-0000-0000A89D0000}"/>
    <cellStyle name="Normal 2 6 6 2" xfId="50423" xr:uid="{00000000-0005-0000-0000-0000A99D0000}"/>
    <cellStyle name="Normal 2 6 6 2 2" xfId="50424" xr:uid="{00000000-0005-0000-0000-0000AA9D0000}"/>
    <cellStyle name="Normal 2 6 6 3" xfId="50425" xr:uid="{00000000-0005-0000-0000-0000AB9D0000}"/>
    <cellStyle name="Normal 2 6 6_3. Chng in credit spreads" xfId="50426" xr:uid="{00000000-0005-0000-0000-0000AC9D0000}"/>
    <cellStyle name="Normal 2 6 7" xfId="36868" xr:uid="{00000000-0005-0000-0000-0000AD9D0000}"/>
    <cellStyle name="Normal 2 6 7 2" xfId="50427" xr:uid="{00000000-0005-0000-0000-0000AE9D0000}"/>
    <cellStyle name="Normal 2 6 8" xfId="50428" xr:uid="{00000000-0005-0000-0000-0000AF9D0000}"/>
    <cellStyle name="Normal 2 6 9" xfId="50429" xr:uid="{00000000-0005-0000-0000-0000B09D0000}"/>
    <cellStyle name="Normal 2 6_3. Chng in credit spreads" xfId="50430"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1"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2"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3"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4" xr:uid="{00000000-0005-0000-0000-0000F49D0000}"/>
    <cellStyle name="Normal 2 7 2 2_3. Chng in credit spreads" xfId="50435" xr:uid="{00000000-0005-0000-0000-0000F59D0000}"/>
    <cellStyle name="Normal 2 7 2 3" xfId="28092" xr:uid="{00000000-0005-0000-0000-0000F69D0000}"/>
    <cellStyle name="Normal 2 7 2 3 2" xfId="28093" xr:uid="{00000000-0005-0000-0000-0000F79D0000}"/>
    <cellStyle name="Normal 2 7 2 3 2 2" xfId="50436" xr:uid="{00000000-0005-0000-0000-0000F89D0000}"/>
    <cellStyle name="Normal 2 7 2 3 3" xfId="28094" xr:uid="{00000000-0005-0000-0000-0000F99D0000}"/>
    <cellStyle name="Normal 2 7 2 3 4" xfId="50437" xr:uid="{00000000-0005-0000-0000-0000FA9D0000}"/>
    <cellStyle name="Normal 2 7 2 3_3. Chng in credit spreads" xfId="50438" xr:uid="{00000000-0005-0000-0000-0000FB9D0000}"/>
    <cellStyle name="Normal 2 7 2 4" xfId="28095" xr:uid="{00000000-0005-0000-0000-0000FC9D0000}"/>
    <cellStyle name="Normal 2 7 2 4 2" xfId="28096" xr:uid="{00000000-0005-0000-0000-0000FD9D0000}"/>
    <cellStyle name="Normal 2 7 2 4 2 2" xfId="50439" xr:uid="{00000000-0005-0000-0000-0000FE9D0000}"/>
    <cellStyle name="Normal 2 7 2 4 3" xfId="28097" xr:uid="{00000000-0005-0000-0000-0000FF9D0000}"/>
    <cellStyle name="Normal 2 7 2 4 4" xfId="50440" xr:uid="{00000000-0005-0000-0000-0000009E0000}"/>
    <cellStyle name="Normal 2 7 2 4_3. Chng in credit spreads" xfId="50441"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2"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3"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4"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5" xr:uid="{00000000-0005-0000-0000-0000279E0000}"/>
    <cellStyle name="Normal 2 7 3_3. Chng in credit spreads" xfId="50446"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7" xr:uid="{00000000-0005-0000-0000-00002D9E0000}"/>
    <cellStyle name="Normal 2 7 4 2_AVA DVA EL" xfId="28134" xr:uid="{00000000-0005-0000-0000-00002E9E0000}"/>
    <cellStyle name="Normal 2 7 4 3" xfId="28135" xr:uid="{00000000-0005-0000-0000-00002F9E0000}"/>
    <cellStyle name="Normal 2 7 4 4" xfId="50448" xr:uid="{00000000-0005-0000-0000-0000309E0000}"/>
    <cellStyle name="Normal 2 7 4_3. Chng in credit spreads" xfId="50449"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50" xr:uid="{00000000-0005-0000-0000-0000369E0000}"/>
    <cellStyle name="Normal 2 7 5 2_AVA DVA EL" xfId="28139" xr:uid="{00000000-0005-0000-0000-0000379E0000}"/>
    <cellStyle name="Normal 2 7 5 3" xfId="28140" xr:uid="{00000000-0005-0000-0000-0000389E0000}"/>
    <cellStyle name="Normal 2 7 5 4" xfId="50451" xr:uid="{00000000-0005-0000-0000-0000399E0000}"/>
    <cellStyle name="Normal 2 7 5_3. Chng in credit spreads" xfId="50452"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3"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4"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5"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6"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7"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8" xr:uid="{00000000-0005-0000-0000-00006D9E0000}"/>
    <cellStyle name="Normal 2 8 2 2_3. Chng in credit spreads" xfId="50459" xr:uid="{00000000-0005-0000-0000-00006E9E0000}"/>
    <cellStyle name="Normal 2 8 2 3" xfId="28182" xr:uid="{00000000-0005-0000-0000-00006F9E0000}"/>
    <cellStyle name="Normal 2 8 2 3 2" xfId="28183" xr:uid="{00000000-0005-0000-0000-0000709E0000}"/>
    <cellStyle name="Normal 2 8 2 3 2 2" xfId="50460" xr:uid="{00000000-0005-0000-0000-0000719E0000}"/>
    <cellStyle name="Normal 2 8 2 3 3" xfId="28184" xr:uid="{00000000-0005-0000-0000-0000729E0000}"/>
    <cellStyle name="Normal 2 8 2 3 4" xfId="50461" xr:uid="{00000000-0005-0000-0000-0000739E0000}"/>
    <cellStyle name="Normal 2 8 2 3_3. Chng in credit spreads" xfId="50462"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3"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4"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5"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6" xr:uid="{00000000-0005-0000-0000-00009E9E0000}"/>
    <cellStyle name="Normal 2 8 3_3. Chng in credit spreads" xfId="50467"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8" xr:uid="{00000000-0005-0000-0000-0000A49E0000}"/>
    <cellStyle name="Normal 2 8 4 2_AVA DVA EL" xfId="28225" xr:uid="{00000000-0005-0000-0000-0000A59E0000}"/>
    <cellStyle name="Normal 2 8 4 3" xfId="28226" xr:uid="{00000000-0005-0000-0000-0000A69E0000}"/>
    <cellStyle name="Normal 2 8 4 4" xfId="50469" xr:uid="{00000000-0005-0000-0000-0000A79E0000}"/>
    <cellStyle name="Normal 2 8 4_3. Chng in credit spreads" xfId="50470"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1" xr:uid="{00000000-0005-0000-0000-0000AD9E0000}"/>
    <cellStyle name="Normal 2 8 5 2_AVA DVA EL" xfId="28230" xr:uid="{00000000-0005-0000-0000-0000AE9E0000}"/>
    <cellStyle name="Normal 2 8 5 3" xfId="28231" xr:uid="{00000000-0005-0000-0000-0000AF9E0000}"/>
    <cellStyle name="Normal 2 8 5 4" xfId="50472" xr:uid="{00000000-0005-0000-0000-0000B09E0000}"/>
    <cellStyle name="Normal 2 8 5_3. Chng in credit spreads" xfId="50473"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4"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5"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6"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7"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8"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79"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80"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1" xr:uid="{00000000-0005-0000-0000-0000129F0000}"/>
    <cellStyle name="Normal 2 9 3_3. Chng in credit spreads" xfId="50482"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3" xr:uid="{00000000-0005-0000-0000-0000189F0000}"/>
    <cellStyle name="Normal 2 9 4 2_AVA DVA EL" xfId="28320" xr:uid="{00000000-0005-0000-0000-0000199F0000}"/>
    <cellStyle name="Normal 2 9 4 3" xfId="28321" xr:uid="{00000000-0005-0000-0000-00001A9F0000}"/>
    <cellStyle name="Normal 2 9 4 4" xfId="50484" xr:uid="{00000000-0005-0000-0000-00001B9F0000}"/>
    <cellStyle name="Normal 2 9 4_3. Chng in credit spreads" xfId="50485"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6"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7" xr:uid="{00000000-0005-0000-0000-0000389F0000}"/>
    <cellStyle name="Normal 2_~0149226" xfId="8358" xr:uid="{00000000-0005-0000-0000-0000399F0000}"/>
    <cellStyle name="Normal 20" xfId="8359" xr:uid="{00000000-0005-0000-0000-00003A9F0000}"/>
    <cellStyle name="Normal 20 10" xfId="50488" xr:uid="{00000000-0005-0000-0000-00003B9F0000}"/>
    <cellStyle name="Normal 20 11" xfId="50489"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90"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1"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2"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3" xr:uid="{00000000-0005-0000-0000-00005B9F0000}"/>
    <cellStyle name="Normal 21" xfId="8366" xr:uid="{00000000-0005-0000-0000-00005C9F0000}"/>
    <cellStyle name="Normal 21 10" xfId="50494" xr:uid="{00000000-0005-0000-0000-00005D9F0000}"/>
    <cellStyle name="Normal 21 11" xfId="50495"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6" xr:uid="{00000000-0005-0000-0000-0000629F0000}"/>
    <cellStyle name="Normal 21 2 2 2 2 2" xfId="50497" xr:uid="{00000000-0005-0000-0000-0000639F0000}"/>
    <cellStyle name="Normal 21 2 2 2 3" xfId="50498" xr:uid="{00000000-0005-0000-0000-0000649F0000}"/>
    <cellStyle name="Normal 21 2 2 2 4" xfId="50499" xr:uid="{00000000-0005-0000-0000-0000659F0000}"/>
    <cellStyle name="Normal 21 2 2 2_3. Chng in credit spreads" xfId="50500" xr:uid="{00000000-0005-0000-0000-0000669F0000}"/>
    <cellStyle name="Normal 21 2 2 3" xfId="28369" xr:uid="{00000000-0005-0000-0000-0000679F0000}"/>
    <cellStyle name="Normal 21 2 2 3 2" xfId="50501" xr:uid="{00000000-0005-0000-0000-0000689F0000}"/>
    <cellStyle name="Normal 21 2 2 4" xfId="50502" xr:uid="{00000000-0005-0000-0000-0000699F0000}"/>
    <cellStyle name="Normal 21 2 2 5" xfId="50503" xr:uid="{00000000-0005-0000-0000-00006A9F0000}"/>
    <cellStyle name="Normal 21 2 2_3. Chng in credit spreads" xfId="50504" xr:uid="{00000000-0005-0000-0000-00006B9F0000}"/>
    <cellStyle name="Normal 21 2 3" xfId="28370" xr:uid="{00000000-0005-0000-0000-00006C9F0000}"/>
    <cellStyle name="Normal 21 2 3 2" xfId="28371" xr:uid="{00000000-0005-0000-0000-00006D9F0000}"/>
    <cellStyle name="Normal 21 2 3 2 2" xfId="50505" xr:uid="{00000000-0005-0000-0000-00006E9F0000}"/>
    <cellStyle name="Normal 21 2 3 2 2 2" xfId="50506" xr:uid="{00000000-0005-0000-0000-00006F9F0000}"/>
    <cellStyle name="Normal 21 2 3 2 3" xfId="50507" xr:uid="{00000000-0005-0000-0000-0000709F0000}"/>
    <cellStyle name="Normal 21 2 3 2 4" xfId="50508" xr:uid="{00000000-0005-0000-0000-0000719F0000}"/>
    <cellStyle name="Normal 21 2 3 2_3. Chng in credit spreads" xfId="50509" xr:uid="{00000000-0005-0000-0000-0000729F0000}"/>
    <cellStyle name="Normal 21 2 3 3" xfId="28372" xr:uid="{00000000-0005-0000-0000-0000739F0000}"/>
    <cellStyle name="Normal 21 2 3 3 2" xfId="50510" xr:uid="{00000000-0005-0000-0000-0000749F0000}"/>
    <cellStyle name="Normal 21 2 3 4" xfId="50511" xr:uid="{00000000-0005-0000-0000-0000759F0000}"/>
    <cellStyle name="Normal 21 2 3 5" xfId="50512" xr:uid="{00000000-0005-0000-0000-0000769F0000}"/>
    <cellStyle name="Normal 21 2 3_3. Chng in credit spreads" xfId="50513" xr:uid="{00000000-0005-0000-0000-0000779F0000}"/>
    <cellStyle name="Normal 21 2 4" xfId="28373" xr:uid="{00000000-0005-0000-0000-0000789F0000}"/>
    <cellStyle name="Normal 21 2 4 2" xfId="50514" xr:uid="{00000000-0005-0000-0000-0000799F0000}"/>
    <cellStyle name="Normal 21 2 4 2 2" xfId="50515" xr:uid="{00000000-0005-0000-0000-00007A9F0000}"/>
    <cellStyle name="Normal 21 2 4 3" xfId="50516" xr:uid="{00000000-0005-0000-0000-00007B9F0000}"/>
    <cellStyle name="Normal 21 2 4 4" xfId="50517" xr:uid="{00000000-0005-0000-0000-00007C9F0000}"/>
    <cellStyle name="Normal 21 2 4_3. Chng in credit spreads" xfId="50518" xr:uid="{00000000-0005-0000-0000-00007D9F0000}"/>
    <cellStyle name="Normal 21 2 5" xfId="50519" xr:uid="{00000000-0005-0000-0000-00007E9F0000}"/>
    <cellStyle name="Normal 21 2 5 2" xfId="50520" xr:uid="{00000000-0005-0000-0000-00007F9F0000}"/>
    <cellStyle name="Normal 21 2 6" xfId="50521" xr:uid="{00000000-0005-0000-0000-0000809F0000}"/>
    <cellStyle name="Normal 21 2 7" xfId="50522" xr:uid="{00000000-0005-0000-0000-0000819F0000}"/>
    <cellStyle name="Normal 21 2_3. Chng in credit spreads" xfId="50523"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4" xr:uid="{00000000-0005-0000-0000-0000869F0000}"/>
    <cellStyle name="Normal 21 3 2 3" xfId="28376" xr:uid="{00000000-0005-0000-0000-0000879F0000}"/>
    <cellStyle name="Normal 21 3 2 3 2" xfId="50525" xr:uid="{00000000-0005-0000-0000-0000889F0000}"/>
    <cellStyle name="Normal 21 3 2 4" xfId="50526" xr:uid="{00000000-0005-0000-0000-0000899F0000}"/>
    <cellStyle name="Normal 21 3 2_3. Chng in credit spreads" xfId="50527"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8" xr:uid="{00000000-0005-0000-0000-00008E9F0000}"/>
    <cellStyle name="Normal 21 3 3_AVA DVA EL" xfId="28380" xr:uid="{00000000-0005-0000-0000-00008F9F0000}"/>
    <cellStyle name="Normal 21 3 4" xfId="28381" xr:uid="{00000000-0005-0000-0000-0000909F0000}"/>
    <cellStyle name="Normal 21 3 4 2" xfId="50529" xr:uid="{00000000-0005-0000-0000-0000919F0000}"/>
    <cellStyle name="Normal 21 3 5" xfId="50530" xr:uid="{00000000-0005-0000-0000-0000929F0000}"/>
    <cellStyle name="Normal 21 3_3. Chng in credit spreads" xfId="50531"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2"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3"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4"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5" xr:uid="{00000000-0005-0000-0000-0000CC9F0000}"/>
    <cellStyle name="Normal 22 2_AVA DVA EL" xfId="28430" xr:uid="{00000000-0005-0000-0000-0000CD9F0000}"/>
    <cellStyle name="Normal 22 3" xfId="28431" xr:uid="{00000000-0005-0000-0000-0000CE9F0000}"/>
    <cellStyle name="Normal 22 3 2" xfId="50536" xr:uid="{00000000-0005-0000-0000-0000CF9F0000}"/>
    <cellStyle name="Normal 22 4" xfId="50537" xr:uid="{00000000-0005-0000-0000-0000D09F0000}"/>
    <cellStyle name="Normal 22 4 2" xfId="50538" xr:uid="{00000000-0005-0000-0000-0000D19F0000}"/>
    <cellStyle name="Normal 22 5" xfId="50539" xr:uid="{00000000-0005-0000-0000-0000D29F0000}"/>
    <cellStyle name="Normal 22 6" xfId="50540" xr:uid="{00000000-0005-0000-0000-0000D39F0000}"/>
    <cellStyle name="Normal 22_7. Other MTM adjustments" xfId="50541"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2"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3" xr:uid="{00000000-0005-0000-0000-0000DD9F0000}"/>
    <cellStyle name="Normal 23 3 2 2 2" xfId="50544" xr:uid="{00000000-0005-0000-0000-0000DE9F0000}"/>
    <cellStyle name="Normal 23 3 2 3" xfId="50545" xr:uid="{00000000-0005-0000-0000-0000DF9F0000}"/>
    <cellStyle name="Normal 23 3 2 4" xfId="50546" xr:uid="{00000000-0005-0000-0000-0000E09F0000}"/>
    <cellStyle name="Normal 23 3 2_3. Chng in credit spreads" xfId="50547" xr:uid="{00000000-0005-0000-0000-0000E19F0000}"/>
    <cellStyle name="Normal 23 3 3" xfId="28438" xr:uid="{00000000-0005-0000-0000-0000E29F0000}"/>
    <cellStyle name="Normal 23 3 3 2" xfId="50548" xr:uid="{00000000-0005-0000-0000-0000E39F0000}"/>
    <cellStyle name="Normal 23 3 4" xfId="50549" xr:uid="{00000000-0005-0000-0000-0000E49F0000}"/>
    <cellStyle name="Normal 23 3 5" xfId="50550" xr:uid="{00000000-0005-0000-0000-0000E59F0000}"/>
    <cellStyle name="Normal 23 3_3. Chng in credit spreads" xfId="50551"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2" xr:uid="{00000000-0005-0000-0000-0000EA9F0000}"/>
    <cellStyle name="Normal 23 4_AVA DVA EL" xfId="28442" xr:uid="{00000000-0005-0000-0000-0000EB9F0000}"/>
    <cellStyle name="Normal 23 5" xfId="28443" xr:uid="{00000000-0005-0000-0000-0000EC9F0000}"/>
    <cellStyle name="Normal 23 6" xfId="50553" xr:uid="{00000000-0005-0000-0000-0000ED9F0000}"/>
    <cellStyle name="Normal 23_7. Other MTM adjustments" xfId="50554" xr:uid="{00000000-0005-0000-0000-0000EE9F0000}"/>
    <cellStyle name="Normal 24" xfId="8375" xr:uid="{00000000-0005-0000-0000-0000EF9F0000}"/>
    <cellStyle name="Normal 24 2" xfId="8376" xr:uid="{00000000-0005-0000-0000-0000F09F0000}"/>
    <cellStyle name="Normal 24 2 2" xfId="50555"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6"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7" xr:uid="{00000000-0005-0000-0000-0000FB9F0000}"/>
    <cellStyle name="Normal 24_7. Other MTM adjustments" xfId="50558"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59"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60" xr:uid="{00000000-0005-0000-0000-000011A00000}"/>
    <cellStyle name="Normal 25 8" xfId="50561" xr:uid="{00000000-0005-0000-0000-000012A00000}"/>
    <cellStyle name="Normal 25 9" xfId="50562"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3" xr:uid="{00000000-0005-0000-0000-00001CA00000}"/>
    <cellStyle name="Normal 26 3_AVA DVA EL" xfId="28473" xr:uid="{00000000-0005-0000-0000-00001DA00000}"/>
    <cellStyle name="Normal 26 4" xfId="28474" xr:uid="{00000000-0005-0000-0000-00001EA00000}"/>
    <cellStyle name="Normal 26 5" xfId="50564" xr:uid="{00000000-0005-0000-0000-00001FA00000}"/>
    <cellStyle name="Normal 26_3. Chng in credit spreads" xfId="50565"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6"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7" xr:uid="{00000000-0005-0000-0000-00002DA00000}"/>
    <cellStyle name="Normal 27 3_AVA DVA EL" xfId="28484" xr:uid="{00000000-0005-0000-0000-00002EA00000}"/>
    <cellStyle name="Normal 27 4" xfId="28485" xr:uid="{00000000-0005-0000-0000-00002FA00000}"/>
    <cellStyle name="Normal 27 5" xfId="50568" xr:uid="{00000000-0005-0000-0000-000030A00000}"/>
    <cellStyle name="Normal 27 6" xfId="50569" xr:uid="{00000000-0005-0000-0000-000031A00000}"/>
    <cellStyle name="Normal 27_7. Other MTM adjustments" xfId="50570"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1"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2"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3" xr:uid="{00000000-0005-0000-0000-000044A00000}"/>
    <cellStyle name="Normal 29 2 3" xfId="28497" xr:uid="{00000000-0005-0000-0000-000045A00000}"/>
    <cellStyle name="Normal 29 2 3 2" xfId="50574" xr:uid="{00000000-0005-0000-0000-000046A00000}"/>
    <cellStyle name="Normal 29 2 4" xfId="50575"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6"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7" xr:uid="{00000000-0005-0000-0000-000057A00000}"/>
    <cellStyle name="Normal 29 8" xfId="50578" xr:uid="{00000000-0005-0000-0000-000058A00000}"/>
    <cellStyle name="Normal 29 9" xfId="50579"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80"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9" xr:uid="{00000000-0005-0000-0000-00007DA00000}"/>
    <cellStyle name="Normal 3 14 6" xfId="36043"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4" xr:uid="{00000000-0005-0000-0000-000083A00000}"/>
    <cellStyle name="Normal 3 15_AVA DVA EL" xfId="28545" xr:uid="{00000000-0005-0000-0000-000084A00000}"/>
    <cellStyle name="Normal 3 16" xfId="28546" xr:uid="{00000000-0005-0000-0000-000085A00000}"/>
    <cellStyle name="Normal 3 17" xfId="35981" xr:uid="{00000000-0005-0000-0000-000086A00000}"/>
    <cellStyle name="Normal 3 18" xfId="36569" xr:uid="{00000000-0005-0000-0000-000087A00000}"/>
    <cellStyle name="Normal 3 19" xfId="36869"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1"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70" xr:uid="{00000000-0005-0000-0000-0000B8A00000}"/>
    <cellStyle name="Normal 3 2 15 6" xfId="36042"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5" xr:uid="{00000000-0005-0000-0000-0000BEA00000}"/>
    <cellStyle name="Normal 3 2 16_AVA DVA EL" xfId="28587" xr:uid="{00000000-0005-0000-0000-0000BFA00000}"/>
    <cellStyle name="Normal 3 2 17" xfId="28588" xr:uid="{00000000-0005-0000-0000-0000C0A00000}"/>
    <cellStyle name="Normal 3 2 18" xfId="35999" xr:uid="{00000000-0005-0000-0000-0000C1A00000}"/>
    <cellStyle name="Normal 3 2 19" xfId="36088"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1" xr:uid="{00000000-0005-0000-0000-0000D8A00000}"/>
    <cellStyle name="Normal 3 2 2 15" xfId="50582"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70"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3"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4" xr:uid="{00000000-0005-0000-0000-0000E2A30000}"/>
    <cellStyle name="Normal 3 3 10 6" xfId="36427"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2"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3"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4"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5"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6"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7"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8"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1" xr:uid="{00000000-0005-0000-0000-0000D6A50000}"/>
    <cellStyle name="Normal 3 3 5 15" xfId="36024"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9" xr:uid="{00000000-0005-0000-0000-000030A60000}"/>
    <cellStyle name="Normal 3 3 6 14" xfId="36436"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40" xr:uid="{00000000-0005-0000-0000-00006AA60000}"/>
    <cellStyle name="Normal 3 3 7 8" xfId="36437"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40" xr:uid="{00000000-0005-0000-0000-00007CA60000}"/>
    <cellStyle name="Normal 3 3 8 8" xfId="36431"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4" xr:uid="{00000000-0005-0000-0000-000086A60000}"/>
    <cellStyle name="Normal 3 3 9 6" xfId="36428"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4" xr:uid="{00000000-0005-0000-0000-00008BA60000}"/>
    <cellStyle name="Normal 3 4 11" xfId="36874"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5"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9" xr:uid="{00000000-0005-0000-0000-0000B1A60000}"/>
    <cellStyle name="Normal 3 4 9" xfId="36241"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89"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5" xr:uid="{00000000-0005-0000-0000-0000C6A60000}"/>
    <cellStyle name="Normal 3 5 2 14" xfId="36434"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90"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1"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2"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3"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4" xr:uid="{00000000-0005-0000-0000-000036A70000}"/>
    <cellStyle name="Normal 30 2 3" xfId="50595" xr:uid="{00000000-0005-0000-0000-000037A70000}"/>
    <cellStyle name="Normal 30 2 4" xfId="50596"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7" xr:uid="{00000000-0005-0000-0000-00003DA70000}"/>
    <cellStyle name="Normal 30 3_AVA DVA EL" xfId="30150" xr:uid="{00000000-0005-0000-0000-00003EA70000}"/>
    <cellStyle name="Normal 30 4" xfId="30151" xr:uid="{00000000-0005-0000-0000-00003FA70000}"/>
    <cellStyle name="Normal 30 4 2" xfId="50598"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599"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600"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1" xr:uid="{00000000-0005-0000-0000-00004EA70000}"/>
    <cellStyle name="Normal 31 3_AVA DVA EL" xfId="30158" xr:uid="{00000000-0005-0000-0000-00004FA70000}"/>
    <cellStyle name="Normal 31 4" xfId="30159" xr:uid="{00000000-0005-0000-0000-000050A70000}"/>
    <cellStyle name="Normal 31 5" xfId="50602"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3" xr:uid="{00000000-0005-0000-0000-000059A70000}"/>
    <cellStyle name="Normal 32 2_AVA DVA EL" xfId="50604"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5"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6" xr:uid="{00000000-0005-0000-0000-000064A70000}"/>
    <cellStyle name="Normal 32_AVA DVA EL" xfId="50607"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8" xr:uid="{00000000-0005-0000-0000-00006AA70000}"/>
    <cellStyle name="Normal 33 2_AVA DVA EL" xfId="30176" xr:uid="{00000000-0005-0000-0000-00006BA70000}"/>
    <cellStyle name="Normal 33 3" xfId="30177" xr:uid="{00000000-0005-0000-0000-00006CA70000}"/>
    <cellStyle name="Normal 33 3 2" xfId="50609" xr:uid="{00000000-0005-0000-0000-00006DA70000}"/>
    <cellStyle name="Normal 33 4" xfId="50610"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1" xr:uid="{00000000-0005-0000-0000-000074A70000}"/>
    <cellStyle name="Normal 34 2_AVA DVA EL" xfId="30182" xr:uid="{00000000-0005-0000-0000-000075A70000}"/>
    <cellStyle name="Normal 34 3" xfId="30183" xr:uid="{00000000-0005-0000-0000-000076A70000}"/>
    <cellStyle name="Normal 34 3 2" xfId="50612" xr:uid="{00000000-0005-0000-0000-000077A70000}"/>
    <cellStyle name="Normal 34 4" xfId="50613"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4" xr:uid="{00000000-0005-0000-0000-0000A6A70000}"/>
    <cellStyle name="Normal 36_AVA DVA EL" xfId="50615"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6"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7"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8"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19"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1" xr:uid="{00000000-0005-0000-0000-000026A80000}"/>
    <cellStyle name="Normal 4 17_AVA DVA EL" xfId="30338" xr:uid="{00000000-0005-0000-0000-000027A80000}"/>
    <cellStyle name="Normal 4 18" xfId="30339" xr:uid="{00000000-0005-0000-0000-000028A80000}"/>
    <cellStyle name="Normal 4 18 2" xfId="36413" xr:uid="{00000000-0005-0000-0000-000029A80000}"/>
    <cellStyle name="Normal 4 18_Mars 2018" xfId="50620"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2"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6" xr:uid="{00000000-0005-0000-0000-000040A80000}"/>
    <cellStyle name="Normal 4 2 16" xfId="36089" xr:uid="{00000000-0005-0000-0000-000041A80000}"/>
    <cellStyle name="Normal 4 2 17" xfId="36876" xr:uid="{00000000-0005-0000-0000-000042A80000}"/>
    <cellStyle name="Normal 4 2 2" xfId="8479" xr:uid="{00000000-0005-0000-0000-000043A80000}"/>
    <cellStyle name="Normal 4 2 2 10" xfId="30357" xr:uid="{00000000-0005-0000-0000-000044A80000}"/>
    <cellStyle name="Normal 4 2 2 11" xfId="50621"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2" xr:uid="{00000000-0005-0000-0000-000099A80000}"/>
    <cellStyle name="Normal 4 21" xfId="36101"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4"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5"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7"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8" xr:uid="{00000000-0005-0000-0000-0000B6A80000}"/>
    <cellStyle name="Normal 4 4 2_AVA DVA EL" xfId="30447" xr:uid="{00000000-0005-0000-0000-0000B7A80000}"/>
    <cellStyle name="Normal 4 4 3" xfId="30448" xr:uid="{00000000-0005-0000-0000-0000B8A80000}"/>
    <cellStyle name="Normal 4 4 4" xfId="50622"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3"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4"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5"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6"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7"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8"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29" xr:uid="{00000000-0005-0000-0000-0000FBA80000}"/>
    <cellStyle name="Normal 40_AVA DVA EL" xfId="50630"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1"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5" xr:uid="{00000000-0005-0000-0000-0000DAA90000}"/>
    <cellStyle name="Normal 5 2 12 6" xfId="36022"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3" xr:uid="{00000000-0005-0000-0000-0000DFA90000}"/>
    <cellStyle name="Normal 5 2 13 3" xfId="30693" xr:uid="{00000000-0005-0000-0000-0000E0A90000}"/>
    <cellStyle name="Normal 5 2 13 4" xfId="36313"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79"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2"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4" xr:uid="{00000000-0005-0000-0000-00000EAA0000}"/>
    <cellStyle name="Normal 5 2 2 2 14" xfId="36430"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3" xr:uid="{00000000-0005-0000-0000-0000AEAA0000}"/>
    <cellStyle name="Normal 5 2 21" xfId="50634"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5"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3"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4"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6"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4"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3" xr:uid="{00000000-0005-0000-0000-00004FAD0000}"/>
    <cellStyle name="Normal 5 32" xfId="36100" xr:uid="{00000000-0005-0000-0000-000050AD0000}"/>
    <cellStyle name="Normal 5 33" xfId="36878"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7"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1" xr:uid="{00000000-0005-0000-0000-000068AD0000}"/>
    <cellStyle name="Normal 5 4 2 14" xfId="36012"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80"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2"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9"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7"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7"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3" xr:uid="{00000000-0005-0000-0000-00001EB00000}"/>
    <cellStyle name="Normal 6 2 17" xfId="50638" xr:uid="{00000000-0005-0000-0000-00001FB00000}"/>
    <cellStyle name="Normal 6 2 18" xfId="50639"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40" xr:uid="{00000000-0005-0000-0000-000026B00000}"/>
    <cellStyle name="Normal 6 2 2 13" xfId="50641" xr:uid="{00000000-0005-0000-0000-000027B00000}"/>
    <cellStyle name="Normal 6 2 2 14" xfId="50642" xr:uid="{00000000-0005-0000-0000-000028B00000}"/>
    <cellStyle name="Normal 6 2 2 2" xfId="8577" xr:uid="{00000000-0005-0000-0000-000029B00000}"/>
    <cellStyle name="Normal 6 2 2 2 10" xfId="50643"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4" xr:uid="{00000000-0005-0000-0000-00002EB00000}"/>
    <cellStyle name="Normal 6 2 2 2 2 2_AVA DVA EL" xfId="32221" xr:uid="{00000000-0005-0000-0000-00002FB00000}"/>
    <cellStyle name="Normal 6 2 2 2 2 3" xfId="32222" xr:uid="{00000000-0005-0000-0000-000030B00000}"/>
    <cellStyle name="Normal 6 2 2 2 2 4" xfId="50645" xr:uid="{00000000-0005-0000-0000-000031B00000}"/>
    <cellStyle name="Normal 6 2 2 2 2 5" xfId="50646" xr:uid="{00000000-0005-0000-0000-000032B00000}"/>
    <cellStyle name="Normal 6 2 2 2 2 6" xfId="50647" xr:uid="{00000000-0005-0000-0000-000033B00000}"/>
    <cellStyle name="Normal 6 2 2 2 2 7" xfId="50648" xr:uid="{00000000-0005-0000-0000-000034B00000}"/>
    <cellStyle name="Normal 6 2 2 2 2_3. Chng in credit spreads" xfId="50649"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50" xr:uid="{00000000-0005-0000-0000-000039B00000}"/>
    <cellStyle name="Normal 6 2 2 2 3 2_AVA DVA EL" xfId="32225" xr:uid="{00000000-0005-0000-0000-00003AB00000}"/>
    <cellStyle name="Normal 6 2 2 2 3 3" xfId="32226" xr:uid="{00000000-0005-0000-0000-00003BB00000}"/>
    <cellStyle name="Normal 6 2 2 2 3 4" xfId="50651" xr:uid="{00000000-0005-0000-0000-00003CB00000}"/>
    <cellStyle name="Normal 6 2 2 2 3 5" xfId="50652" xr:uid="{00000000-0005-0000-0000-00003DB00000}"/>
    <cellStyle name="Normal 6 2 2 2 3 6" xfId="50653" xr:uid="{00000000-0005-0000-0000-00003EB00000}"/>
    <cellStyle name="Normal 6 2 2 2 3 7" xfId="50654" xr:uid="{00000000-0005-0000-0000-00003FB00000}"/>
    <cellStyle name="Normal 6 2 2 2 3_3. Chng in credit spreads" xfId="50655"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6" xr:uid="{00000000-0005-0000-0000-000047B00000}"/>
    <cellStyle name="Normal 6 2 2 2 4 6" xfId="50657"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8"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59" xr:uid="{00000000-0005-0000-0000-000053B00000}"/>
    <cellStyle name="Normal 6 2 2 2 9" xfId="50660" xr:uid="{00000000-0005-0000-0000-000054B00000}"/>
    <cellStyle name="Normal 6 2 2 2_3. Chng in credit spreads" xfId="50661" xr:uid="{00000000-0005-0000-0000-000055B00000}"/>
    <cellStyle name="Normal 6 2 2 3" xfId="8580" xr:uid="{00000000-0005-0000-0000-000056B00000}"/>
    <cellStyle name="Normal 6 2 2 3 2" xfId="8581" xr:uid="{00000000-0005-0000-0000-000057B00000}"/>
    <cellStyle name="Normal 6 2 2 3 2 2" xfId="50662"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3" xr:uid="{00000000-0005-0000-0000-000063B00000}"/>
    <cellStyle name="Normal 6 2 2 3 9" xfId="50664" xr:uid="{00000000-0005-0000-0000-000064B00000}"/>
    <cellStyle name="Normal 6 2 2 3_3. Chng in credit spreads" xfId="50665" xr:uid="{00000000-0005-0000-0000-000065B00000}"/>
    <cellStyle name="Normal 6 2 2 4" xfId="8583" xr:uid="{00000000-0005-0000-0000-000066B00000}"/>
    <cellStyle name="Normal 6 2 2 4 2" xfId="8584" xr:uid="{00000000-0005-0000-0000-000067B00000}"/>
    <cellStyle name="Normal 6 2 2 4 2 2" xfId="50666"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7" xr:uid="{00000000-0005-0000-0000-000073B00000}"/>
    <cellStyle name="Normal 6 2 2 4 9" xfId="50668" xr:uid="{00000000-0005-0000-0000-000074B00000}"/>
    <cellStyle name="Normal 6 2 2 4_3. Chng in credit spreads" xfId="50669"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70" xr:uid="{00000000-0005-0000-0000-000080B00000}"/>
    <cellStyle name="Normal 6 2 2 5 7" xfId="50671" xr:uid="{00000000-0005-0000-0000-000081B00000}"/>
    <cellStyle name="Normal 6 2 2 5_AVA DVA EL" xfId="50672"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3" xr:uid="{00000000-0005-0000-0000-00008DB00000}"/>
    <cellStyle name="Normal 6 2 2 6_AVA DVA EL" xfId="50674"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5" xr:uid="{00000000-0005-0000-0000-00009BB00000}"/>
    <cellStyle name="Normal 6 2 3" xfId="8588" xr:uid="{00000000-0005-0000-0000-00009CB00000}"/>
    <cellStyle name="Normal 6 2 3 10" xfId="50676" xr:uid="{00000000-0005-0000-0000-00009DB00000}"/>
    <cellStyle name="Normal 6 2 3 11" xfId="50677" xr:uid="{00000000-0005-0000-0000-00009EB00000}"/>
    <cellStyle name="Normal 6 2 3 12" xfId="50678" xr:uid="{00000000-0005-0000-0000-00009FB00000}"/>
    <cellStyle name="Normal 6 2 3 2" xfId="8589" xr:uid="{00000000-0005-0000-0000-0000A0B00000}"/>
    <cellStyle name="Normal 6 2 3 2 2" xfId="8590" xr:uid="{00000000-0005-0000-0000-0000A1B00000}"/>
    <cellStyle name="Normal 6 2 3 2 2 2" xfId="50679" xr:uid="{00000000-0005-0000-0000-0000A2B00000}"/>
    <cellStyle name="Normal 6 2 3 2 2 2 2" xfId="50680" xr:uid="{00000000-0005-0000-0000-0000A3B00000}"/>
    <cellStyle name="Normal 6 2 3 2 2 3" xfId="50681" xr:uid="{00000000-0005-0000-0000-0000A4B00000}"/>
    <cellStyle name="Normal 6 2 3 2 2_3. Chng in credit spreads" xfId="50682" xr:uid="{00000000-0005-0000-0000-0000A5B00000}"/>
    <cellStyle name="Normal 6 2 3 2 3" xfId="8591" xr:uid="{00000000-0005-0000-0000-0000A6B00000}"/>
    <cellStyle name="Normal 6 2 3 2 3 2" xfId="50683" xr:uid="{00000000-0005-0000-0000-0000A7B00000}"/>
    <cellStyle name="Normal 6 2 3 2 3 2 2" xfId="50684" xr:uid="{00000000-0005-0000-0000-0000A8B00000}"/>
    <cellStyle name="Normal 6 2 3 2 3 3" xfId="50685" xr:uid="{00000000-0005-0000-0000-0000A9B00000}"/>
    <cellStyle name="Normal 6 2 3 2 3_3. Chng in credit spreads" xfId="50686" xr:uid="{00000000-0005-0000-0000-0000AAB00000}"/>
    <cellStyle name="Normal 6 2 3 2 4" xfId="32290" xr:uid="{00000000-0005-0000-0000-0000ABB00000}"/>
    <cellStyle name="Normal 6 2 3 2 4 2" xfId="32291" xr:uid="{00000000-0005-0000-0000-0000ACB00000}"/>
    <cellStyle name="Normal 6 2 3 2 4 3" xfId="50687" xr:uid="{00000000-0005-0000-0000-0000ADB00000}"/>
    <cellStyle name="Normal 6 2 3 2 4_AVA DVA EL" xfId="32292" xr:uid="{00000000-0005-0000-0000-0000AEB00000}"/>
    <cellStyle name="Normal 6 2 3 2 5" xfId="32293" xr:uid="{00000000-0005-0000-0000-0000AFB00000}"/>
    <cellStyle name="Normal 6 2 3 2 6" xfId="50688" xr:uid="{00000000-0005-0000-0000-0000B0B00000}"/>
    <cellStyle name="Normal 6 2 3 2 7" xfId="50689" xr:uid="{00000000-0005-0000-0000-0000B1B00000}"/>
    <cellStyle name="Normal 6 2 3 2 8" xfId="50690" xr:uid="{00000000-0005-0000-0000-0000B2B00000}"/>
    <cellStyle name="Normal 6 2 3 2 9" xfId="50691" xr:uid="{00000000-0005-0000-0000-0000B3B00000}"/>
    <cellStyle name="Normal 6 2 3 2_3. Chng in credit spreads" xfId="50692" xr:uid="{00000000-0005-0000-0000-0000B4B00000}"/>
    <cellStyle name="Normal 6 2 3 3" xfId="8592" xr:uid="{00000000-0005-0000-0000-0000B5B00000}"/>
    <cellStyle name="Normal 6 2 3 3 2" xfId="8593" xr:uid="{00000000-0005-0000-0000-0000B6B00000}"/>
    <cellStyle name="Normal 6 2 3 3 2 2" xfId="50693"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4" xr:uid="{00000000-0005-0000-0000-0000BDB00000}"/>
    <cellStyle name="Normal 6 2 3 3 7" xfId="50695" xr:uid="{00000000-0005-0000-0000-0000BEB00000}"/>
    <cellStyle name="Normal 6 2 3 3 8" xfId="50696" xr:uid="{00000000-0005-0000-0000-0000BFB00000}"/>
    <cellStyle name="Normal 6 2 3 3 9" xfId="50697" xr:uid="{00000000-0005-0000-0000-0000C0B00000}"/>
    <cellStyle name="Normal 6 2 3 3_3. Chng in credit spreads" xfId="50698" xr:uid="{00000000-0005-0000-0000-0000C1B00000}"/>
    <cellStyle name="Normal 6 2 3 4" xfId="8595" xr:uid="{00000000-0005-0000-0000-0000C2B00000}"/>
    <cellStyle name="Normal 6 2 3 4 2" xfId="8596" xr:uid="{00000000-0005-0000-0000-0000C3B00000}"/>
    <cellStyle name="Normal 6 2 3 4 2 2" xfId="50699"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700" xr:uid="{00000000-0005-0000-0000-0000CAB00000}"/>
    <cellStyle name="Normal 6 2 3 4 7" xfId="50701" xr:uid="{00000000-0005-0000-0000-0000CBB00000}"/>
    <cellStyle name="Normal 6 2 3 4 8" xfId="50702" xr:uid="{00000000-0005-0000-0000-0000CCB00000}"/>
    <cellStyle name="Normal 6 2 3 4_3. Chng in credit spreads" xfId="50703"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4" xr:uid="{00000000-0005-0000-0000-0000D3B00000}"/>
    <cellStyle name="Normal 6 2 3 5 5" xfId="50705" xr:uid="{00000000-0005-0000-0000-0000D4B00000}"/>
    <cellStyle name="Normal 6 2 3 5 6" xfId="50706" xr:uid="{00000000-0005-0000-0000-0000D5B00000}"/>
    <cellStyle name="Normal 6 2 3 5_AVA DVA EL" xfId="50707"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8" xr:uid="{00000000-0005-0000-0000-0000E0B00000}"/>
    <cellStyle name="Normal 6 2 4" xfId="8600" xr:uid="{00000000-0005-0000-0000-0000E1B00000}"/>
    <cellStyle name="Normal 6 2 4 2" xfId="8601" xr:uid="{00000000-0005-0000-0000-0000E2B00000}"/>
    <cellStyle name="Normal 6 2 4 2 2" xfId="50709" xr:uid="{00000000-0005-0000-0000-0000E3B00000}"/>
    <cellStyle name="Normal 6 2 4 2 2 2" xfId="50710" xr:uid="{00000000-0005-0000-0000-0000E4B00000}"/>
    <cellStyle name="Normal 6 2 4 2 3" xfId="50711" xr:uid="{00000000-0005-0000-0000-0000E5B00000}"/>
    <cellStyle name="Normal 6 2 4 2_3. Chng in credit spreads" xfId="50712" xr:uid="{00000000-0005-0000-0000-0000E6B00000}"/>
    <cellStyle name="Normal 6 2 4 3" xfId="8602" xr:uid="{00000000-0005-0000-0000-0000E7B00000}"/>
    <cellStyle name="Normal 6 2 4 3 2" xfId="50713" xr:uid="{00000000-0005-0000-0000-0000E8B00000}"/>
    <cellStyle name="Normal 6 2 4 3 2 2" xfId="50714" xr:uid="{00000000-0005-0000-0000-0000E9B00000}"/>
    <cellStyle name="Normal 6 2 4 3 3" xfId="50715" xr:uid="{00000000-0005-0000-0000-0000EAB00000}"/>
    <cellStyle name="Normal 6 2 4 3_3. Chng in credit spreads" xfId="50716"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7"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8" xr:uid="{00000000-0005-0000-0000-0000F6B00000}"/>
    <cellStyle name="Normal 6 2 4 9" xfId="50719" xr:uid="{00000000-0005-0000-0000-0000F7B00000}"/>
    <cellStyle name="Normal 6 2 4_3. Chng in credit spreads" xfId="50720" xr:uid="{00000000-0005-0000-0000-0000F8B00000}"/>
    <cellStyle name="Normal 6 2 5" xfId="8603" xr:uid="{00000000-0005-0000-0000-0000F9B00000}"/>
    <cellStyle name="Normal 6 2 5 2" xfId="8604" xr:uid="{00000000-0005-0000-0000-0000FAB00000}"/>
    <cellStyle name="Normal 6 2 5 2 2" xfId="50721"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2" xr:uid="{00000000-0005-0000-0000-000006B10000}"/>
    <cellStyle name="Normal 6 2 5 9" xfId="50723" xr:uid="{00000000-0005-0000-0000-000007B10000}"/>
    <cellStyle name="Normal 6 2 5_3. Chng in credit spreads" xfId="50724" xr:uid="{00000000-0005-0000-0000-000008B10000}"/>
    <cellStyle name="Normal 6 2 6" xfId="8606" xr:uid="{00000000-0005-0000-0000-000009B10000}"/>
    <cellStyle name="Normal 6 2 6 2" xfId="8607" xr:uid="{00000000-0005-0000-0000-00000AB10000}"/>
    <cellStyle name="Normal 6 2 6 2 2" xfId="50725"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6" xr:uid="{00000000-0005-0000-0000-000016B10000}"/>
    <cellStyle name="Normal 6 2 6 9" xfId="50727" xr:uid="{00000000-0005-0000-0000-000017B10000}"/>
    <cellStyle name="Normal 6 2 6_3. Chng in credit spreads" xfId="50728"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29" xr:uid="{00000000-0005-0000-0000-000023B10000}"/>
    <cellStyle name="Normal 6 2 7_AVA DVA EL" xfId="50730"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1"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2" xr:uid="{00000000-0005-0000-0000-00002EB10000}"/>
    <cellStyle name="Normal 6 20" xfId="32356" xr:uid="{00000000-0005-0000-0000-00002FB10000}"/>
    <cellStyle name="Normal 6 21" xfId="35988" xr:uid="{00000000-0005-0000-0000-000030B10000}"/>
    <cellStyle name="Normal 6 22" xfId="36097" xr:uid="{00000000-0005-0000-0000-000031B10000}"/>
    <cellStyle name="Normal 6 23" xfId="36881"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7"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3" xr:uid="{00000000-0005-0000-0000-000042B10000}"/>
    <cellStyle name="Normal 6 3 16" xfId="50734" xr:uid="{00000000-0005-0000-0000-000043B10000}"/>
    <cellStyle name="Normal 6 3 2" xfId="8613" xr:uid="{00000000-0005-0000-0000-000044B10000}"/>
    <cellStyle name="Normal 6 3 2 10" xfId="50735"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6" xr:uid="{00000000-0005-0000-0000-000049B10000}"/>
    <cellStyle name="Normal 6 3 2 2 2 3" xfId="50737" xr:uid="{00000000-0005-0000-0000-00004AB10000}"/>
    <cellStyle name="Normal 6 3 2 2 2_3. Chng in credit spreads" xfId="50738" xr:uid="{00000000-0005-0000-0000-00004BB10000}"/>
    <cellStyle name="Normal 6 3 2 2 3" xfId="32372" xr:uid="{00000000-0005-0000-0000-00004CB10000}"/>
    <cellStyle name="Normal 6 3 2 2 3 2" xfId="50739" xr:uid="{00000000-0005-0000-0000-00004DB10000}"/>
    <cellStyle name="Normal 6 3 2 2 3 2 2" xfId="50740" xr:uid="{00000000-0005-0000-0000-00004EB10000}"/>
    <cellStyle name="Normal 6 3 2 2 3 3" xfId="50741" xr:uid="{00000000-0005-0000-0000-00004FB10000}"/>
    <cellStyle name="Normal 6 3 2 2 3_3. Chng in credit spreads" xfId="50742" xr:uid="{00000000-0005-0000-0000-000050B10000}"/>
    <cellStyle name="Normal 6 3 2 2 4" xfId="50743" xr:uid="{00000000-0005-0000-0000-000051B10000}"/>
    <cellStyle name="Normal 6 3 2 2 4 2" xfId="50744" xr:uid="{00000000-0005-0000-0000-000052B10000}"/>
    <cellStyle name="Normal 6 3 2 2 5" xfId="50745" xr:uid="{00000000-0005-0000-0000-000053B10000}"/>
    <cellStyle name="Normal 6 3 2 2 6" xfId="50746" xr:uid="{00000000-0005-0000-0000-000054B10000}"/>
    <cellStyle name="Normal 6 3 2 2 7" xfId="50747" xr:uid="{00000000-0005-0000-0000-000055B10000}"/>
    <cellStyle name="Normal 6 3 2 2_3. Chng in credit spreads" xfId="50748"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49" xr:uid="{00000000-0005-0000-0000-00005AB10000}"/>
    <cellStyle name="Normal 6 3 2 3 2_AVA DVA EL" xfId="32375" xr:uid="{00000000-0005-0000-0000-00005BB10000}"/>
    <cellStyle name="Normal 6 3 2 3 3" xfId="32376" xr:uid="{00000000-0005-0000-0000-00005CB10000}"/>
    <cellStyle name="Normal 6 3 2 3 4" xfId="50750" xr:uid="{00000000-0005-0000-0000-00005DB10000}"/>
    <cellStyle name="Normal 6 3 2 3 5" xfId="50751" xr:uid="{00000000-0005-0000-0000-00005EB10000}"/>
    <cellStyle name="Normal 6 3 2 3 6" xfId="50752" xr:uid="{00000000-0005-0000-0000-00005FB10000}"/>
    <cellStyle name="Normal 6 3 2 3 7" xfId="50753" xr:uid="{00000000-0005-0000-0000-000060B10000}"/>
    <cellStyle name="Normal 6 3 2 3_3. Chng in credit spreads" xfId="50754"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5"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6" xr:uid="{00000000-0005-0000-0000-000069B10000}"/>
    <cellStyle name="Normal 6 3 2 4 6" xfId="50757" xr:uid="{00000000-0005-0000-0000-00006AB10000}"/>
    <cellStyle name="Normal 6 3 2 4_3. Chng in credit spreads" xfId="50758"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59" xr:uid="{00000000-0005-0000-0000-00006FB10000}"/>
    <cellStyle name="Normal 6 3 2 5 5" xfId="50760"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1" xr:uid="{00000000-0005-0000-0000-000076B10000}"/>
    <cellStyle name="Normal 6 3 2 9" xfId="50762" xr:uid="{00000000-0005-0000-0000-000077B10000}"/>
    <cellStyle name="Normal 6 3 2_3. Chng in credit spreads" xfId="50763" xr:uid="{00000000-0005-0000-0000-000078B10000}"/>
    <cellStyle name="Normal 6 3 3" xfId="8616" xr:uid="{00000000-0005-0000-0000-000079B10000}"/>
    <cellStyle name="Normal 6 3 3 2" xfId="8617" xr:uid="{00000000-0005-0000-0000-00007AB10000}"/>
    <cellStyle name="Normal 6 3 3 2 2" xfId="50764" xr:uid="{00000000-0005-0000-0000-00007BB10000}"/>
    <cellStyle name="Normal 6 3 3 2 2 2" xfId="50765" xr:uid="{00000000-0005-0000-0000-00007CB10000}"/>
    <cellStyle name="Normal 6 3 3 2 2 2 2" xfId="50766" xr:uid="{00000000-0005-0000-0000-00007DB10000}"/>
    <cellStyle name="Normal 6 3 3 2 2 3" xfId="50767" xr:uid="{00000000-0005-0000-0000-00007EB10000}"/>
    <cellStyle name="Normal 6 3 3 2 2_3. Chng in credit spreads" xfId="50768" xr:uid="{00000000-0005-0000-0000-00007FB10000}"/>
    <cellStyle name="Normal 6 3 3 2 3" xfId="50769" xr:uid="{00000000-0005-0000-0000-000080B10000}"/>
    <cellStyle name="Normal 6 3 3 2 3 2" xfId="50770" xr:uid="{00000000-0005-0000-0000-000081B10000}"/>
    <cellStyle name="Normal 6 3 3 2 3 2 2" xfId="50771" xr:uid="{00000000-0005-0000-0000-000082B10000}"/>
    <cellStyle name="Normal 6 3 3 2 3 3" xfId="50772" xr:uid="{00000000-0005-0000-0000-000083B10000}"/>
    <cellStyle name="Normal 6 3 3 2 3_3. Chng in credit spreads" xfId="50773" xr:uid="{00000000-0005-0000-0000-000084B10000}"/>
    <cellStyle name="Normal 6 3 3 2 4" xfId="50774" xr:uid="{00000000-0005-0000-0000-000085B10000}"/>
    <cellStyle name="Normal 6 3 3 2 4 2" xfId="50775" xr:uid="{00000000-0005-0000-0000-000086B10000}"/>
    <cellStyle name="Normal 6 3 3 2 5" xfId="50776" xr:uid="{00000000-0005-0000-0000-000087B10000}"/>
    <cellStyle name="Normal 6 3 3 2_3. Chng in credit spreads" xfId="50777" xr:uid="{00000000-0005-0000-0000-000088B10000}"/>
    <cellStyle name="Normal 6 3 3 3" xfId="8618" xr:uid="{00000000-0005-0000-0000-000089B10000}"/>
    <cellStyle name="Normal 6 3 3 3 2" xfId="50778" xr:uid="{00000000-0005-0000-0000-00008AB10000}"/>
    <cellStyle name="Normal 6 3 3 3 2 2" xfId="50779" xr:uid="{00000000-0005-0000-0000-00008BB10000}"/>
    <cellStyle name="Normal 6 3 3 3 3" xfId="50780" xr:uid="{00000000-0005-0000-0000-00008CB10000}"/>
    <cellStyle name="Normal 6 3 3 3_3. Chng in credit spreads" xfId="50781" xr:uid="{00000000-0005-0000-0000-00008DB10000}"/>
    <cellStyle name="Normal 6 3 3 4" xfId="32391" xr:uid="{00000000-0005-0000-0000-00008EB10000}"/>
    <cellStyle name="Normal 6 3 3 4 2" xfId="32392" xr:uid="{00000000-0005-0000-0000-00008FB10000}"/>
    <cellStyle name="Normal 6 3 3 4 2 2" xfId="50782" xr:uid="{00000000-0005-0000-0000-000090B10000}"/>
    <cellStyle name="Normal 6 3 3 4 3" xfId="50783" xr:uid="{00000000-0005-0000-0000-000091B10000}"/>
    <cellStyle name="Normal 6 3 3 4_3. Chng in credit spreads" xfId="50784" xr:uid="{00000000-0005-0000-0000-000092B10000}"/>
    <cellStyle name="Normal 6 3 3 5" xfId="32393" xr:uid="{00000000-0005-0000-0000-000093B10000}"/>
    <cellStyle name="Normal 6 3 3 5 2" xfId="50785" xr:uid="{00000000-0005-0000-0000-000094B10000}"/>
    <cellStyle name="Normal 6 3 3 6" xfId="50786" xr:uid="{00000000-0005-0000-0000-000095B10000}"/>
    <cellStyle name="Normal 6 3 3 7" xfId="50787" xr:uid="{00000000-0005-0000-0000-000096B10000}"/>
    <cellStyle name="Normal 6 3 3 8" xfId="50788" xr:uid="{00000000-0005-0000-0000-000097B10000}"/>
    <cellStyle name="Normal 6 3 3 9" xfId="50789" xr:uid="{00000000-0005-0000-0000-000098B10000}"/>
    <cellStyle name="Normal 6 3 3_3. Chng in credit spreads" xfId="50790" xr:uid="{00000000-0005-0000-0000-000099B10000}"/>
    <cellStyle name="Normal 6 3 4" xfId="8619" xr:uid="{00000000-0005-0000-0000-00009AB10000}"/>
    <cellStyle name="Normal 6 3 4 2" xfId="8620" xr:uid="{00000000-0005-0000-0000-00009BB10000}"/>
    <cellStyle name="Normal 6 3 4 2 2" xfId="50791" xr:uid="{00000000-0005-0000-0000-00009CB10000}"/>
    <cellStyle name="Normal 6 3 4 2 2 2" xfId="50792" xr:uid="{00000000-0005-0000-0000-00009DB10000}"/>
    <cellStyle name="Normal 6 3 4 2 3" xfId="50793" xr:uid="{00000000-0005-0000-0000-00009EB10000}"/>
    <cellStyle name="Normal 6 3 4 2_3. Chng in credit spreads" xfId="50794" xr:uid="{00000000-0005-0000-0000-00009FB10000}"/>
    <cellStyle name="Normal 6 3 4 3" xfId="8621" xr:uid="{00000000-0005-0000-0000-0000A0B10000}"/>
    <cellStyle name="Normal 6 3 4 3 2" xfId="50795" xr:uid="{00000000-0005-0000-0000-0000A1B10000}"/>
    <cellStyle name="Normal 6 3 4 3 2 2" xfId="50796" xr:uid="{00000000-0005-0000-0000-0000A2B10000}"/>
    <cellStyle name="Normal 6 3 4 3 3" xfId="50797" xr:uid="{00000000-0005-0000-0000-0000A3B10000}"/>
    <cellStyle name="Normal 6 3 4 3_3. Chng in credit spreads" xfId="50798" xr:uid="{00000000-0005-0000-0000-0000A4B10000}"/>
    <cellStyle name="Normal 6 3 4 4" xfId="32394" xr:uid="{00000000-0005-0000-0000-0000A5B10000}"/>
    <cellStyle name="Normal 6 3 4 4 2" xfId="32395" xr:uid="{00000000-0005-0000-0000-0000A6B10000}"/>
    <cellStyle name="Normal 6 3 4 4 3" xfId="50799" xr:uid="{00000000-0005-0000-0000-0000A7B10000}"/>
    <cellStyle name="Normal 6 3 4 4_AVA DVA EL" xfId="32396" xr:uid="{00000000-0005-0000-0000-0000A8B10000}"/>
    <cellStyle name="Normal 6 3 4 5" xfId="32397" xr:uid="{00000000-0005-0000-0000-0000A9B10000}"/>
    <cellStyle name="Normal 6 3 4 6" xfId="50800" xr:uid="{00000000-0005-0000-0000-0000AAB10000}"/>
    <cellStyle name="Normal 6 3 4 7" xfId="50801" xr:uid="{00000000-0005-0000-0000-0000ABB10000}"/>
    <cellStyle name="Normal 6 3 4 8" xfId="50802" xr:uid="{00000000-0005-0000-0000-0000ACB10000}"/>
    <cellStyle name="Normal 6 3 4 9" xfId="50803" xr:uid="{00000000-0005-0000-0000-0000ADB10000}"/>
    <cellStyle name="Normal 6 3 4_3. Chng in credit spreads" xfId="50804"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5" xr:uid="{00000000-0005-0000-0000-0000B2B10000}"/>
    <cellStyle name="Normal 6 3 5 2_AVA DVA EL" xfId="32400" xr:uid="{00000000-0005-0000-0000-0000B3B10000}"/>
    <cellStyle name="Normal 6 3 5 3" xfId="32401" xr:uid="{00000000-0005-0000-0000-0000B4B10000}"/>
    <cellStyle name="Normal 6 3 5 4" xfId="50806" xr:uid="{00000000-0005-0000-0000-0000B5B10000}"/>
    <cellStyle name="Normal 6 3 5 5" xfId="50807" xr:uid="{00000000-0005-0000-0000-0000B6B10000}"/>
    <cellStyle name="Normal 6 3 5 6" xfId="50808" xr:uid="{00000000-0005-0000-0000-0000B7B10000}"/>
    <cellStyle name="Normal 6 3 5_3. Chng in credit spreads" xfId="50809"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10" xr:uid="{00000000-0005-0000-0000-0000BCB10000}"/>
    <cellStyle name="Normal 6 3 6 2_AVA DVA EL" xfId="32404" xr:uid="{00000000-0005-0000-0000-0000BDB10000}"/>
    <cellStyle name="Normal 6 3 6 3" xfId="32405" xr:uid="{00000000-0005-0000-0000-0000BEB10000}"/>
    <cellStyle name="Normal 6 3 6 4" xfId="50811" xr:uid="{00000000-0005-0000-0000-0000BFB10000}"/>
    <cellStyle name="Normal 6 3 6 5" xfId="50812" xr:uid="{00000000-0005-0000-0000-0000C0B10000}"/>
    <cellStyle name="Normal 6 3 6 6" xfId="50813" xr:uid="{00000000-0005-0000-0000-0000C1B10000}"/>
    <cellStyle name="Normal 6 3 6_3. Chng in credit spreads" xfId="50814"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7"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2"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3" xr:uid="{00000000-0005-0000-0000-0000D0B10000}"/>
    <cellStyle name="Normal 6 3 9_AVA DVA EL" xfId="32417" xr:uid="{00000000-0005-0000-0000-0000D1B10000}"/>
    <cellStyle name="Normal 6 3_3. Chng in credit spreads" xfId="50815" xr:uid="{00000000-0005-0000-0000-0000D2B10000}"/>
    <cellStyle name="Normal 6 4" xfId="8624" xr:uid="{00000000-0005-0000-0000-0000D3B10000}"/>
    <cellStyle name="Normal 6 4 10" xfId="32418" xr:uid="{00000000-0005-0000-0000-0000D4B10000}"/>
    <cellStyle name="Normal 6 4 11" xfId="50816" xr:uid="{00000000-0005-0000-0000-0000D5B10000}"/>
    <cellStyle name="Normal 6 4 12" xfId="50817" xr:uid="{00000000-0005-0000-0000-0000D6B10000}"/>
    <cellStyle name="Normal 6 4 13" xfId="50818" xr:uid="{00000000-0005-0000-0000-0000D7B10000}"/>
    <cellStyle name="Normal 6 4 2" xfId="8625" xr:uid="{00000000-0005-0000-0000-0000D8B10000}"/>
    <cellStyle name="Normal 6 4 2 2" xfId="8626" xr:uid="{00000000-0005-0000-0000-0000D9B10000}"/>
    <cellStyle name="Normal 6 4 2 2 2" xfId="50819" xr:uid="{00000000-0005-0000-0000-0000DAB10000}"/>
    <cellStyle name="Normal 6 4 2 2 2 2" xfId="50820" xr:uid="{00000000-0005-0000-0000-0000DBB10000}"/>
    <cellStyle name="Normal 6 4 2 2 3" xfId="50821" xr:uid="{00000000-0005-0000-0000-0000DCB10000}"/>
    <cellStyle name="Normal 6 4 2 2_3. Chng in credit spreads" xfId="50822" xr:uid="{00000000-0005-0000-0000-0000DDB10000}"/>
    <cellStyle name="Normal 6 4 2 3" xfId="8627" xr:uid="{00000000-0005-0000-0000-0000DEB10000}"/>
    <cellStyle name="Normal 6 4 2 3 2" xfId="50823" xr:uid="{00000000-0005-0000-0000-0000DFB10000}"/>
    <cellStyle name="Normal 6 4 2 3 2 2" xfId="50824" xr:uid="{00000000-0005-0000-0000-0000E0B10000}"/>
    <cellStyle name="Normal 6 4 2 3 3" xfId="50825" xr:uid="{00000000-0005-0000-0000-0000E1B10000}"/>
    <cellStyle name="Normal 6 4 2 3_3. Chng in credit spreads" xfId="50826" xr:uid="{00000000-0005-0000-0000-0000E2B10000}"/>
    <cellStyle name="Normal 6 4 2 4" xfId="32419" xr:uid="{00000000-0005-0000-0000-0000E3B10000}"/>
    <cellStyle name="Normal 6 4 2 4 2" xfId="32420" xr:uid="{00000000-0005-0000-0000-0000E4B10000}"/>
    <cellStyle name="Normal 6 4 2 4 3" xfId="50827" xr:uid="{00000000-0005-0000-0000-0000E5B10000}"/>
    <cellStyle name="Normal 6 4 2 4_AVA DVA EL" xfId="32421" xr:uid="{00000000-0005-0000-0000-0000E6B10000}"/>
    <cellStyle name="Normal 6 4 2 5" xfId="32422" xr:uid="{00000000-0005-0000-0000-0000E7B10000}"/>
    <cellStyle name="Normal 6 4 2 6" xfId="50828" xr:uid="{00000000-0005-0000-0000-0000E8B10000}"/>
    <cellStyle name="Normal 6 4 2 7" xfId="50829" xr:uid="{00000000-0005-0000-0000-0000E9B10000}"/>
    <cellStyle name="Normal 6 4 2 8" xfId="50830" xr:uid="{00000000-0005-0000-0000-0000EAB10000}"/>
    <cellStyle name="Normal 6 4 2 9" xfId="50831" xr:uid="{00000000-0005-0000-0000-0000EBB10000}"/>
    <cellStyle name="Normal 6 4 2_3. Chng in credit spreads" xfId="50832" xr:uid="{00000000-0005-0000-0000-0000ECB10000}"/>
    <cellStyle name="Normal 6 4 3" xfId="8628" xr:uid="{00000000-0005-0000-0000-0000EDB10000}"/>
    <cellStyle name="Normal 6 4 3 2" xfId="8629" xr:uid="{00000000-0005-0000-0000-0000EEB10000}"/>
    <cellStyle name="Normal 6 4 3 2 2" xfId="50833"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4" xr:uid="{00000000-0005-0000-0000-0000F5B10000}"/>
    <cellStyle name="Normal 6 4 3 7" xfId="50835" xr:uid="{00000000-0005-0000-0000-0000F6B10000}"/>
    <cellStyle name="Normal 6 4 3 8" xfId="50836" xr:uid="{00000000-0005-0000-0000-0000F7B10000}"/>
    <cellStyle name="Normal 6 4 3 9" xfId="50837" xr:uid="{00000000-0005-0000-0000-0000F8B10000}"/>
    <cellStyle name="Normal 6 4 3_3. Chng in credit spreads" xfId="50838" xr:uid="{00000000-0005-0000-0000-0000F9B10000}"/>
    <cellStyle name="Normal 6 4 4" xfId="8631" xr:uid="{00000000-0005-0000-0000-0000FAB10000}"/>
    <cellStyle name="Normal 6 4 4 2" xfId="8632" xr:uid="{00000000-0005-0000-0000-0000FBB10000}"/>
    <cellStyle name="Normal 6 4 4 2 2" xfId="50839"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40" xr:uid="{00000000-0005-0000-0000-000002B20000}"/>
    <cellStyle name="Normal 6 4 4 7" xfId="50841" xr:uid="{00000000-0005-0000-0000-000003B20000}"/>
    <cellStyle name="Normal 6 4 4 8" xfId="50842" xr:uid="{00000000-0005-0000-0000-000004B20000}"/>
    <cellStyle name="Normal 6 4 4_3. Chng in credit spreads" xfId="50843"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4" xr:uid="{00000000-0005-0000-0000-00000BB20000}"/>
    <cellStyle name="Normal 6 4 5 5" xfId="50845" xr:uid="{00000000-0005-0000-0000-00000CB20000}"/>
    <cellStyle name="Normal 6 4 5_AVA DVA EL" xfId="50846"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4"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7" xr:uid="{00000000-0005-0000-0000-00001BB20000}"/>
    <cellStyle name="Normal 6 5" xfId="8636" xr:uid="{00000000-0005-0000-0000-00001CB20000}"/>
    <cellStyle name="Normal 6 5 2" xfId="8637" xr:uid="{00000000-0005-0000-0000-00001DB20000}"/>
    <cellStyle name="Normal 6 5 2 2" xfId="50848" xr:uid="{00000000-0005-0000-0000-00001EB20000}"/>
    <cellStyle name="Normal 6 5 2 2 2" xfId="50849" xr:uid="{00000000-0005-0000-0000-00001FB20000}"/>
    <cellStyle name="Normal 6 5 2 2 2 2" xfId="50850" xr:uid="{00000000-0005-0000-0000-000020B20000}"/>
    <cellStyle name="Normal 6 5 2 2 3" xfId="50851" xr:uid="{00000000-0005-0000-0000-000021B20000}"/>
    <cellStyle name="Normal 6 5 2 2_3. Chng in credit spreads" xfId="50852" xr:uid="{00000000-0005-0000-0000-000022B20000}"/>
    <cellStyle name="Normal 6 5 2 3" xfId="50853" xr:uid="{00000000-0005-0000-0000-000023B20000}"/>
    <cellStyle name="Normal 6 5 2 3 2" xfId="50854" xr:uid="{00000000-0005-0000-0000-000024B20000}"/>
    <cellStyle name="Normal 6 5 2 3 2 2" xfId="50855" xr:uid="{00000000-0005-0000-0000-000025B20000}"/>
    <cellStyle name="Normal 6 5 2 3 3" xfId="50856" xr:uid="{00000000-0005-0000-0000-000026B20000}"/>
    <cellStyle name="Normal 6 5 2 3_3. Chng in credit spreads" xfId="50857" xr:uid="{00000000-0005-0000-0000-000027B20000}"/>
    <cellStyle name="Normal 6 5 2 4" xfId="50858" xr:uid="{00000000-0005-0000-0000-000028B20000}"/>
    <cellStyle name="Normal 6 5 2 4 2" xfId="50859" xr:uid="{00000000-0005-0000-0000-000029B20000}"/>
    <cellStyle name="Normal 6 5 2 5" xfId="50860" xr:uid="{00000000-0005-0000-0000-00002AB20000}"/>
    <cellStyle name="Normal 6 5 2_3. Chng in credit spreads" xfId="50861" xr:uid="{00000000-0005-0000-0000-00002BB20000}"/>
    <cellStyle name="Normal 6 5 3" xfId="8638" xr:uid="{00000000-0005-0000-0000-00002CB20000}"/>
    <cellStyle name="Normal 6 5 3 2" xfId="50862" xr:uid="{00000000-0005-0000-0000-00002DB20000}"/>
    <cellStyle name="Normal 6 5 3 2 2" xfId="50863" xr:uid="{00000000-0005-0000-0000-00002EB20000}"/>
    <cellStyle name="Normal 6 5 3 3" xfId="50864" xr:uid="{00000000-0005-0000-0000-00002FB20000}"/>
    <cellStyle name="Normal 6 5 3_3. Chng in credit spreads" xfId="50865" xr:uid="{00000000-0005-0000-0000-000030B20000}"/>
    <cellStyle name="Normal 6 5 4" xfId="32446" xr:uid="{00000000-0005-0000-0000-000031B20000}"/>
    <cellStyle name="Normal 6 5 4 2" xfId="32447" xr:uid="{00000000-0005-0000-0000-000032B20000}"/>
    <cellStyle name="Normal 6 5 4 2 2" xfId="50866" xr:uid="{00000000-0005-0000-0000-000033B20000}"/>
    <cellStyle name="Normal 6 5 4 3" xfId="32448" xr:uid="{00000000-0005-0000-0000-000034B20000}"/>
    <cellStyle name="Normal 6 5 4 4" xfId="50867" xr:uid="{00000000-0005-0000-0000-000035B20000}"/>
    <cellStyle name="Normal 6 5 4_3. Chng in credit spreads" xfId="50868" xr:uid="{00000000-0005-0000-0000-000036B20000}"/>
    <cellStyle name="Normal 6 5 5" xfId="32449" xr:uid="{00000000-0005-0000-0000-000037B20000}"/>
    <cellStyle name="Normal 6 5 5 2" xfId="32450" xr:uid="{00000000-0005-0000-0000-000038B20000}"/>
    <cellStyle name="Normal 6 5 5 3" xfId="50869"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70" xr:uid="{00000000-0005-0000-0000-00003DB20000}"/>
    <cellStyle name="Normal 6 5 9" xfId="50871" xr:uid="{00000000-0005-0000-0000-00003EB20000}"/>
    <cellStyle name="Normal 6 5_3. Chng in credit spreads" xfId="50872" xr:uid="{00000000-0005-0000-0000-00003FB20000}"/>
    <cellStyle name="Normal 6 6" xfId="8639" xr:uid="{00000000-0005-0000-0000-000040B20000}"/>
    <cellStyle name="Normal 6 6 2" xfId="8640" xr:uid="{00000000-0005-0000-0000-000041B20000}"/>
    <cellStyle name="Normal 6 6 2 2" xfId="50873" xr:uid="{00000000-0005-0000-0000-000042B20000}"/>
    <cellStyle name="Normal 6 6 2 2 2" xfId="50874" xr:uid="{00000000-0005-0000-0000-000043B20000}"/>
    <cellStyle name="Normal 6 6 2 3" xfId="50875" xr:uid="{00000000-0005-0000-0000-000044B20000}"/>
    <cellStyle name="Normal 6 6 2_3. Chng in credit spreads" xfId="50876" xr:uid="{00000000-0005-0000-0000-000045B20000}"/>
    <cellStyle name="Normal 6 6 3" xfId="8641" xr:uid="{00000000-0005-0000-0000-000046B20000}"/>
    <cellStyle name="Normal 6 6 3 2" xfId="50877" xr:uid="{00000000-0005-0000-0000-000047B20000}"/>
    <cellStyle name="Normal 6 6 3 2 2" xfId="50878" xr:uid="{00000000-0005-0000-0000-000048B20000}"/>
    <cellStyle name="Normal 6 6 3 3" xfId="50879" xr:uid="{00000000-0005-0000-0000-000049B20000}"/>
    <cellStyle name="Normal 6 6 3_3. Chng in credit spreads" xfId="50880"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1"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2" xr:uid="{00000000-0005-0000-0000-000055B20000}"/>
    <cellStyle name="Normal 6 6 9" xfId="50883" xr:uid="{00000000-0005-0000-0000-000056B20000}"/>
    <cellStyle name="Normal 6 6_3. Chng in credit spreads" xfId="50884" xr:uid="{00000000-0005-0000-0000-000057B20000}"/>
    <cellStyle name="Normal 6 7" xfId="8642" xr:uid="{00000000-0005-0000-0000-000058B20000}"/>
    <cellStyle name="Normal 6 7 2" xfId="8643" xr:uid="{00000000-0005-0000-0000-000059B20000}"/>
    <cellStyle name="Normal 6 7 2 2" xfId="50885"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6" xr:uid="{00000000-0005-0000-0000-000065B20000}"/>
    <cellStyle name="Normal 6 7 9" xfId="50887" xr:uid="{00000000-0005-0000-0000-000066B20000}"/>
    <cellStyle name="Normal 6 7_3. Chng in credit spreads" xfId="50888"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89"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90" xr:uid="{00000000-0005-0000-0000-000073B20000}"/>
    <cellStyle name="Normal 6 8 7" xfId="50891" xr:uid="{00000000-0005-0000-0000-000074B20000}"/>
    <cellStyle name="Normal 6 8_3. Chng in credit spreads" xfId="50892"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3"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4" xr:uid="{00000000-0005-0000-0000-000080B20000}"/>
    <cellStyle name="Normal 6 9_3. Chng in credit spreads" xfId="50895"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4"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6"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5"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7"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8"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89"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90"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4"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9"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40"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2" xr:uid="{00000000-0005-0000-0000-0000B7B30000}"/>
    <cellStyle name="Normal 7 2 18" xfId="50896" xr:uid="{00000000-0005-0000-0000-0000B8B30000}"/>
    <cellStyle name="Normal 7 2 19" xfId="50897" xr:uid="{00000000-0005-0000-0000-0000B9B30000}"/>
    <cellStyle name="Normal 7 2 2" xfId="8694" xr:uid="{00000000-0005-0000-0000-0000BAB30000}"/>
    <cellStyle name="Normal 7 2 2 10" xfId="50898"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899" xr:uid="{00000000-0005-0000-0000-0000C0B30000}"/>
    <cellStyle name="Normal 7 2 2 2 2 5" xfId="50900"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1" xr:uid="{00000000-0005-0000-0000-0000C6B30000}"/>
    <cellStyle name="Normal 7 2 2 2 3 5" xfId="50902"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3" xr:uid="{00000000-0005-0000-0000-0000CCB30000}"/>
    <cellStyle name="Normal 7 2 2 2 4 5" xfId="50904"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5"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6" xr:uid="{00000000-0005-0000-0000-0000D6B30000}"/>
    <cellStyle name="Normal 7 2 2 2 9" xfId="50907" xr:uid="{00000000-0005-0000-0000-0000D7B30000}"/>
    <cellStyle name="Normal 7 2 2 2_A02" xfId="55620"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8" xr:uid="{00000000-0005-0000-0000-0000DCB30000}"/>
    <cellStyle name="Normal 7 2 2 3 5" xfId="50909"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10" xr:uid="{00000000-0005-0000-0000-0000E2B30000}"/>
    <cellStyle name="Normal 7 2 2 4 5" xfId="50911"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2" xr:uid="{00000000-0005-0000-0000-0000E8B30000}"/>
    <cellStyle name="Normal 7 2 2 5 5" xfId="50913"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4" xr:uid="{00000000-0005-0000-0000-0000EEB30000}"/>
    <cellStyle name="Normal 7 2 2 6 5" xfId="50915" xr:uid="{00000000-0005-0000-0000-0000EFB30000}"/>
    <cellStyle name="Normal 7 2 2 6_AVA DVA EL" xfId="32775" xr:uid="{00000000-0005-0000-0000-0000F0B30000}"/>
    <cellStyle name="Normal 7 2 2 7" xfId="32776" xr:uid="{00000000-0005-0000-0000-0000F1B30000}"/>
    <cellStyle name="Normal 7 2 2 8" xfId="50916" xr:uid="{00000000-0005-0000-0000-0000F2B30000}"/>
    <cellStyle name="Normal 7 2 2 9" xfId="50917"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8" xr:uid="{00000000-0005-0000-0000-0000F9B30000}"/>
    <cellStyle name="Normal 7 2 3 2 5" xfId="50919"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20" xr:uid="{00000000-0005-0000-0000-0000FFB30000}"/>
    <cellStyle name="Normal 7 2 3 3 5" xfId="50921"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2" xr:uid="{00000000-0005-0000-0000-000005B40000}"/>
    <cellStyle name="Normal 7 2 3 4 5" xfId="50923"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4" xr:uid="{00000000-0005-0000-0000-00000BB40000}"/>
    <cellStyle name="Normal 7 2 3 5 5" xfId="50925"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6" xr:uid="{00000000-0005-0000-0000-000012B40000}"/>
    <cellStyle name="Normal 7 2 3 9" xfId="50927"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8" xr:uid="{00000000-0005-0000-0000-00001AB40000}"/>
    <cellStyle name="Normal 7 2 4 5" xfId="50929" xr:uid="{00000000-0005-0000-0000-00001BB40000}"/>
    <cellStyle name="Normal 7 2 4 6" xfId="50930"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1" xr:uid="{00000000-0005-0000-0000-000023B40000}"/>
    <cellStyle name="Normal 7 2 5 5" xfId="50932" xr:uid="{00000000-0005-0000-0000-000024B40000}"/>
    <cellStyle name="Normal 7 2 5 6" xfId="50933"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4" xr:uid="{00000000-0005-0000-0000-00002CB40000}"/>
    <cellStyle name="Normal 7 2 6 5" xfId="50935"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6" xr:uid="{00000000-0005-0000-0000-000034B40000}"/>
    <cellStyle name="Normal 7 2 7 5" xfId="50937"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6" xr:uid="{00000000-0005-0000-0000-00003EB40000}"/>
    <cellStyle name="Normal 7 21" xfId="36891"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8" xr:uid="{00000000-0005-0000-0000-00004BB40000}"/>
    <cellStyle name="Normal 7 3 15" xfId="50939" xr:uid="{00000000-0005-0000-0000-00004CB40000}"/>
    <cellStyle name="Normal 7 3 16" xfId="50940"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1" xr:uid="{00000000-0005-0000-0000-000055B40000}"/>
    <cellStyle name="Normal 7 3 2 14" xfId="50942"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3"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4"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5"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6"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70"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6"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7"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8"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49"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7" xr:uid="{00000000-0005-0000-0000-0000D3B40000}"/>
    <cellStyle name="Normal 7 4 2 6" xfId="36433"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50" xr:uid="{00000000-0005-0000-0000-0000D9B40000}"/>
    <cellStyle name="Normal 7 4 3 5" xfId="50951"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2" xr:uid="{00000000-0005-0000-0000-0000DFB40000}"/>
    <cellStyle name="Normal 7 4 4 5" xfId="50953"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4" xr:uid="{00000000-0005-0000-0000-0000E5B40000}"/>
    <cellStyle name="Normal 7 4 5 5" xfId="50955"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6" xr:uid="{00000000-0005-0000-0000-0000ECB40000}"/>
    <cellStyle name="Normal 7 4 9" xfId="50957"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8" xr:uid="{00000000-0005-0000-0000-0000F9B40000}"/>
    <cellStyle name="Normal 7 5 7" xfId="50959" xr:uid="{00000000-0005-0000-0000-0000FAB40000}"/>
    <cellStyle name="Normal 7 5 8" xfId="50960"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1"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2"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3"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4" xr:uid="{00000000-0005-0000-0000-00001BB60000}"/>
    <cellStyle name="Normal 8 2 19" xfId="50965"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6" xr:uid="{00000000-0005-0000-0000-000022B60000}"/>
    <cellStyle name="Normal 8 2 2 13" xfId="50967" xr:uid="{00000000-0005-0000-0000-000023B60000}"/>
    <cellStyle name="Normal 8 2 2 14" xfId="50968"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69" xr:uid="{00000000-0005-0000-0000-00002BB60000}"/>
    <cellStyle name="Normal 8 2 2 2 2 5" xfId="50970" xr:uid="{00000000-0005-0000-0000-00002CB60000}"/>
    <cellStyle name="Normal 8 2 2 2 2 6" xfId="50971"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2" xr:uid="{00000000-0005-0000-0000-000034B60000}"/>
    <cellStyle name="Normal 8 2 2 2 3 5" xfId="50973" xr:uid="{00000000-0005-0000-0000-000035B60000}"/>
    <cellStyle name="Normal 8 2 2 2 3 6" xfId="50974"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5"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6"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7" xr:uid="{00000000-0005-0000-0000-000049B60000}"/>
    <cellStyle name="Normal 8 2 2 2 9" xfId="50978"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79"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80"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1"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2"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3" xr:uid="{00000000-0005-0000-0000-000095B60000}"/>
    <cellStyle name="Normal 8 2 3 11" xfId="50984"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5" xr:uid="{00000000-0005-0000-0000-00009EB60000}"/>
    <cellStyle name="Normal 8 2 3 2 7" xfId="50986" xr:uid="{00000000-0005-0000-0000-00009FB60000}"/>
    <cellStyle name="Normal 8 2 3 2 8" xfId="50987"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8" xr:uid="{00000000-0005-0000-0000-0000A9B60000}"/>
    <cellStyle name="Normal 8 2 3 3 7" xfId="50989" xr:uid="{00000000-0005-0000-0000-0000AAB60000}"/>
    <cellStyle name="Normal 8 2 3 3 8" xfId="50990"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1" xr:uid="{00000000-0005-0000-0000-0000B4B60000}"/>
    <cellStyle name="Normal 8 2 3 4 7" xfId="50992"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3" xr:uid="{00000000-0005-0000-0000-0000BCB60000}"/>
    <cellStyle name="Normal 8 2 3 5 5" xfId="50994"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5"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6"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7"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8"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3" xr:uid="{00000000-0005-0000-0000-000019B70000}"/>
    <cellStyle name="Normal 8 2 9 7" xfId="36020" xr:uid="{00000000-0005-0000-0000-00001AB70000}"/>
    <cellStyle name="Normal 8 2 9_AVA DVA EL" xfId="33372" xr:uid="{00000000-0005-0000-0000-00001BB70000}"/>
    <cellStyle name="Normal 8 2_3. Chng in credit spreads" xfId="50999" xr:uid="{00000000-0005-0000-0000-00001CB70000}"/>
    <cellStyle name="Normal 8 20" xfId="35990" xr:uid="{00000000-0005-0000-0000-00001DB70000}"/>
    <cellStyle name="Normal 8 21" xfId="36095" xr:uid="{00000000-0005-0000-0000-00001EB70000}"/>
    <cellStyle name="Normal 8 22" xfId="36893"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1000" xr:uid="{00000000-0005-0000-0000-000043B70000}"/>
    <cellStyle name="Normal 8 3 18" xfId="51001" xr:uid="{00000000-0005-0000-0000-000044B70000}"/>
    <cellStyle name="Normal 8 3 19" xfId="51002" xr:uid="{00000000-0005-0000-0000-000045B70000}"/>
    <cellStyle name="Normal 8 3 2" xfId="33407" xr:uid="{00000000-0005-0000-0000-000046B70000}"/>
    <cellStyle name="Normal 8 3 2 10" xfId="51003"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4"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5" xr:uid="{00000000-0005-0000-0000-00004FB70000}"/>
    <cellStyle name="Normal 8 3 2 2 6" xfId="51006" xr:uid="{00000000-0005-0000-0000-000050B70000}"/>
    <cellStyle name="Normal 8 3 2 2_3. Chng in credit spreads" xfId="51007" xr:uid="{00000000-0005-0000-0000-000051B70000}"/>
    <cellStyle name="Normal 8 3 2 3" xfId="33414" xr:uid="{00000000-0005-0000-0000-000052B70000}"/>
    <cellStyle name="Normal 8 3 2 3 2" xfId="33415" xr:uid="{00000000-0005-0000-0000-000053B70000}"/>
    <cellStyle name="Normal 8 3 2 3 2 2" xfId="51008" xr:uid="{00000000-0005-0000-0000-000054B70000}"/>
    <cellStyle name="Normal 8 3 2 3 3" xfId="33416" xr:uid="{00000000-0005-0000-0000-000055B70000}"/>
    <cellStyle name="Normal 8 3 2 3 4" xfId="51009" xr:uid="{00000000-0005-0000-0000-000056B70000}"/>
    <cellStyle name="Normal 8 3 2 3 5" xfId="51010" xr:uid="{00000000-0005-0000-0000-000057B70000}"/>
    <cellStyle name="Normal 8 3 2 3 6" xfId="51011" xr:uid="{00000000-0005-0000-0000-000058B70000}"/>
    <cellStyle name="Normal 8 3 2 3_3. Chng in credit spreads" xfId="51012"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3" xr:uid="{00000000-0005-0000-0000-00005DB70000}"/>
    <cellStyle name="Normal 8 3 2 4 5" xfId="51014" xr:uid="{00000000-0005-0000-0000-00005EB70000}"/>
    <cellStyle name="Normal 8 3 2 4 6" xfId="51015"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6"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3" xr:uid="{00000000-0005-0000-0000-000068B70000}"/>
    <cellStyle name="Normal 8 3 2 9" xfId="36442" xr:uid="{00000000-0005-0000-0000-000069B70000}"/>
    <cellStyle name="Normal 8 3 2_3. Chng in credit spreads" xfId="51017"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8"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19" xr:uid="{00000000-0005-0000-0000-000072B70000}"/>
    <cellStyle name="Normal 8 3 3 6" xfId="51020" xr:uid="{00000000-0005-0000-0000-000073B70000}"/>
    <cellStyle name="Normal 8 3 3_3. Chng in credit spreads" xfId="51021"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2"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3" xr:uid="{00000000-0005-0000-0000-00007CB70000}"/>
    <cellStyle name="Normal 8 3 4 6" xfId="51024" xr:uid="{00000000-0005-0000-0000-00007DB70000}"/>
    <cellStyle name="Normal 8 3 4_3. Chng in credit spreads" xfId="51025"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6"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7"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8" xr:uid="{00000000-0005-0000-0000-00009FB70000}"/>
    <cellStyle name="Normal 8 4" xfId="8815" xr:uid="{00000000-0005-0000-0000-0000A0B70000}"/>
    <cellStyle name="Normal 8 4 10" xfId="51029"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30" xr:uid="{00000000-0005-0000-0000-0000A5B70000}"/>
    <cellStyle name="Normal 8 4 2 2 3" xfId="51031" xr:uid="{00000000-0005-0000-0000-0000A6B70000}"/>
    <cellStyle name="Normal 8 4 2 2_3. Chng in credit spreads" xfId="51032" xr:uid="{00000000-0005-0000-0000-0000A7B70000}"/>
    <cellStyle name="Normal 8 4 2 3" xfId="33471" xr:uid="{00000000-0005-0000-0000-0000A8B70000}"/>
    <cellStyle name="Normal 8 4 2 3 2" xfId="51033" xr:uid="{00000000-0005-0000-0000-0000A9B70000}"/>
    <cellStyle name="Normal 8 4 2 3 2 2" xfId="51034" xr:uid="{00000000-0005-0000-0000-0000AAB70000}"/>
    <cellStyle name="Normal 8 4 2 3 3" xfId="51035" xr:uid="{00000000-0005-0000-0000-0000ABB70000}"/>
    <cellStyle name="Normal 8 4 2 3_3. Chng in credit spreads" xfId="51036" xr:uid="{00000000-0005-0000-0000-0000ACB70000}"/>
    <cellStyle name="Normal 8 4 2 4" xfId="33472" xr:uid="{00000000-0005-0000-0000-0000ADB70000}"/>
    <cellStyle name="Normal 8 4 2 4 2" xfId="51037" xr:uid="{00000000-0005-0000-0000-0000AEB70000}"/>
    <cellStyle name="Normal 8 4 2 5" xfId="51038" xr:uid="{00000000-0005-0000-0000-0000AFB70000}"/>
    <cellStyle name="Normal 8 4 2 6" xfId="51039" xr:uid="{00000000-0005-0000-0000-0000B0B70000}"/>
    <cellStyle name="Normal 8 4 2_3. Chng in credit spreads" xfId="51040" xr:uid="{00000000-0005-0000-0000-0000B1B70000}"/>
    <cellStyle name="Normal 8 4 3" xfId="33473" xr:uid="{00000000-0005-0000-0000-0000B2B70000}"/>
    <cellStyle name="Normal 8 4 3 2" xfId="33474" xr:uid="{00000000-0005-0000-0000-0000B3B70000}"/>
    <cellStyle name="Normal 8 4 3 2 2" xfId="51041" xr:uid="{00000000-0005-0000-0000-0000B4B70000}"/>
    <cellStyle name="Normal 8 4 3 3" xfId="33475" xr:uid="{00000000-0005-0000-0000-0000B5B70000}"/>
    <cellStyle name="Normal 8 4 3 4" xfId="51042" xr:uid="{00000000-0005-0000-0000-0000B6B70000}"/>
    <cellStyle name="Normal 8 4 3 5" xfId="51043" xr:uid="{00000000-0005-0000-0000-0000B7B70000}"/>
    <cellStyle name="Normal 8 4 3 6" xfId="51044" xr:uid="{00000000-0005-0000-0000-0000B8B70000}"/>
    <cellStyle name="Normal 8 4 3_3. Chng in credit spreads" xfId="51045" xr:uid="{00000000-0005-0000-0000-0000B9B70000}"/>
    <cellStyle name="Normal 8 4 4" xfId="33476" xr:uid="{00000000-0005-0000-0000-0000BAB70000}"/>
    <cellStyle name="Normal 8 4 4 2" xfId="33477" xr:uid="{00000000-0005-0000-0000-0000BBB70000}"/>
    <cellStyle name="Normal 8 4 4 2 2" xfId="51046" xr:uid="{00000000-0005-0000-0000-0000BCB70000}"/>
    <cellStyle name="Normal 8 4 4 3" xfId="33478" xr:uid="{00000000-0005-0000-0000-0000BDB70000}"/>
    <cellStyle name="Normal 8 4 4 4" xfId="51047" xr:uid="{00000000-0005-0000-0000-0000BEB70000}"/>
    <cellStyle name="Normal 8 4 4 5" xfId="51048" xr:uid="{00000000-0005-0000-0000-0000BFB70000}"/>
    <cellStyle name="Normal 8 4 4 6" xfId="51049" xr:uid="{00000000-0005-0000-0000-0000C0B70000}"/>
    <cellStyle name="Normal 8 4 4_3. Chng in credit spreads" xfId="51050"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1" xr:uid="{00000000-0005-0000-0000-0000C5B70000}"/>
    <cellStyle name="Normal 8 4 5 5" xfId="51052"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3" xr:uid="{00000000-0005-0000-0000-0000CCB70000}"/>
    <cellStyle name="Normal 8 4 9" xfId="51054" xr:uid="{00000000-0005-0000-0000-0000CDB70000}"/>
    <cellStyle name="Normal 8 4_3. Chng in credit spreads" xfId="51055"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6" xr:uid="{00000000-0005-0000-0000-0000D2B70000}"/>
    <cellStyle name="Normal 8 5 2 3" xfId="33488" xr:uid="{00000000-0005-0000-0000-0000D3B70000}"/>
    <cellStyle name="Normal 8 5 2 4" xfId="51057" xr:uid="{00000000-0005-0000-0000-0000D4B70000}"/>
    <cellStyle name="Normal 8 5 2_3. Chng in credit spreads" xfId="51058" xr:uid="{00000000-0005-0000-0000-0000D5B70000}"/>
    <cellStyle name="Normal 8 5 3" xfId="33489" xr:uid="{00000000-0005-0000-0000-0000D6B70000}"/>
    <cellStyle name="Normal 8 5 3 2" xfId="33490" xr:uid="{00000000-0005-0000-0000-0000D7B70000}"/>
    <cellStyle name="Normal 8 5 3 2 2" xfId="51059" xr:uid="{00000000-0005-0000-0000-0000D8B70000}"/>
    <cellStyle name="Normal 8 5 3 3" xfId="51060" xr:uid="{00000000-0005-0000-0000-0000D9B70000}"/>
    <cellStyle name="Normal 8 5 3_3. Chng in credit spreads" xfId="51061" xr:uid="{00000000-0005-0000-0000-0000DAB70000}"/>
    <cellStyle name="Normal 8 5 4" xfId="33491" xr:uid="{00000000-0005-0000-0000-0000DBB70000}"/>
    <cellStyle name="Normal 8 5 4 2" xfId="51062" xr:uid="{00000000-0005-0000-0000-0000DCB70000}"/>
    <cellStyle name="Normal 8 5 5" xfId="33492" xr:uid="{00000000-0005-0000-0000-0000DDB70000}"/>
    <cellStyle name="Normal 8 5 6" xfId="51063" xr:uid="{00000000-0005-0000-0000-0000DEB70000}"/>
    <cellStyle name="Normal 8 5 7" xfId="51064" xr:uid="{00000000-0005-0000-0000-0000DFB70000}"/>
    <cellStyle name="Normal 8 5_3. Chng in credit spreads" xfId="51065"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6"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7" xr:uid="{00000000-0005-0000-0000-0000ECB70000}"/>
    <cellStyle name="Normal 8 6 7" xfId="51068" xr:uid="{00000000-0005-0000-0000-0000EDB70000}"/>
    <cellStyle name="Normal 8 6_3. Chng in credit spreads" xfId="51069"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70"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1" xr:uid="{00000000-0005-0000-0000-0000FBB70000}"/>
    <cellStyle name="Normal 8 7_3. Chng in credit spreads" xfId="51072"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3"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4" xr:uid="{00000000-0005-0000-0000-000009B80000}"/>
    <cellStyle name="Normal 8 8 8" xfId="36026" xr:uid="{00000000-0005-0000-0000-00000AB80000}"/>
    <cellStyle name="Normal 8 8_3. Chng in credit spreads" xfId="51074"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8" xr:uid="{00000000-0005-0000-0000-000013B80000}"/>
    <cellStyle name="Normal 8 9 6" xfId="36008"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1" xr:uid="{00000000-0005-0000-0000-00002DB80000}"/>
    <cellStyle name="Normal 85 3" xfId="33544" xr:uid="{00000000-0005-0000-0000-00002EB80000}"/>
    <cellStyle name="Normal 85 4" xfId="36102"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5"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3"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6"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10"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5"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7"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4" xr:uid="{00000000-0005-0000-0000-000061B80000}"/>
    <cellStyle name="Normal 9 19" xfId="51075" xr:uid="{00000000-0005-0000-0000-000062B80000}"/>
    <cellStyle name="Normal 9 2" xfId="8841" xr:uid="{00000000-0005-0000-0000-000063B80000}"/>
    <cellStyle name="Normal 9 2 10" xfId="51076" xr:uid="{00000000-0005-0000-0000-000064B80000}"/>
    <cellStyle name="Normal 9 2 11" xfId="51077" xr:uid="{00000000-0005-0000-0000-000065B80000}"/>
    <cellStyle name="Normal 9 2 2" xfId="8842" xr:uid="{00000000-0005-0000-0000-000066B80000}"/>
    <cellStyle name="Normal 9 2 2 10" xfId="51078" xr:uid="{00000000-0005-0000-0000-000067B80000}"/>
    <cellStyle name="Normal 9 2 2 11" xfId="51079"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80" xr:uid="{00000000-0005-0000-0000-00006DB80000}"/>
    <cellStyle name="Normal 9 2 2 2 2 5" xfId="51081"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2" xr:uid="{00000000-0005-0000-0000-000073B80000}"/>
    <cellStyle name="Normal 9 2 2 2 3 5" xfId="51083"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4" xr:uid="{00000000-0005-0000-0000-000079B80000}"/>
    <cellStyle name="Normal 9 2 2 2 4 5" xfId="51085"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6"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7" xr:uid="{00000000-0005-0000-0000-000083B80000}"/>
    <cellStyle name="Normal 9 2 2 2 9" xfId="51088"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89" xr:uid="{00000000-0005-0000-0000-000089B80000}"/>
    <cellStyle name="Normal 9 2 2 3 5" xfId="51090"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1" xr:uid="{00000000-0005-0000-0000-00008FB80000}"/>
    <cellStyle name="Normal 9 2 2 4 5" xfId="51092"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3" xr:uid="{00000000-0005-0000-0000-000095B80000}"/>
    <cellStyle name="Normal 9 2 2 5 5" xfId="51094"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5" xr:uid="{00000000-0005-0000-0000-00009BB80000}"/>
    <cellStyle name="Normal 9 2 2 6 5" xfId="51096" xr:uid="{00000000-0005-0000-0000-00009CB80000}"/>
    <cellStyle name="Normal 9 2 2 6_AVA DVA EL" xfId="33612" xr:uid="{00000000-0005-0000-0000-00009DB80000}"/>
    <cellStyle name="Normal 9 2 2 7" xfId="33613" xr:uid="{00000000-0005-0000-0000-00009EB80000}"/>
    <cellStyle name="Normal 9 2 2 8" xfId="51097" xr:uid="{00000000-0005-0000-0000-00009FB80000}"/>
    <cellStyle name="Normal 9 2 2 9" xfId="51098"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099" xr:uid="{00000000-0005-0000-0000-0000A6B80000}"/>
    <cellStyle name="Normal 9 2 3 2 5" xfId="51100"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1" xr:uid="{00000000-0005-0000-0000-0000ACB80000}"/>
    <cellStyle name="Normal 9 2 3 3 5" xfId="51102"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3" xr:uid="{00000000-0005-0000-0000-0000B2B80000}"/>
    <cellStyle name="Normal 9 2 3 4 5" xfId="51104"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5" xr:uid="{00000000-0005-0000-0000-0000B8B80000}"/>
    <cellStyle name="Normal 9 2 3 5 5" xfId="51106"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6" xr:uid="{00000000-0005-0000-0000-0000BDB80000}"/>
    <cellStyle name="Normal 9 2 3 9" xfId="36019" xr:uid="{00000000-0005-0000-0000-0000BEB80000}"/>
    <cellStyle name="Normal 9 2 3_A02" xfId="55621"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7" xr:uid="{00000000-0005-0000-0000-0000C6B80000}"/>
    <cellStyle name="Normal 9 2 4 6" xfId="51108"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09"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10" xr:uid="{00000000-0005-0000-0000-0000D4B80000}"/>
    <cellStyle name="Normal 9 2 6 5" xfId="51111"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2" xr:uid="{00000000-0005-0000-0000-0000DAB80000}"/>
    <cellStyle name="Normal 9 2 7 5" xfId="51113" xr:uid="{00000000-0005-0000-0000-0000DBB80000}"/>
    <cellStyle name="Normal 9 2 7_AVA DVA EL" xfId="33654" xr:uid="{00000000-0005-0000-0000-0000DCB80000}"/>
    <cellStyle name="Normal 9 2 8" xfId="33655" xr:uid="{00000000-0005-0000-0000-0000DDB80000}"/>
    <cellStyle name="Normal 9 2 9" xfId="51114" xr:uid="{00000000-0005-0000-0000-0000DEB80000}"/>
    <cellStyle name="Normal 9 2_3. Chng in credit spreads" xfId="51115" xr:uid="{00000000-0005-0000-0000-0000DFB80000}"/>
    <cellStyle name="Normal 9 20" xfId="51116" xr:uid="{00000000-0005-0000-0000-0000E0B80000}"/>
    <cellStyle name="Normal 9 21" xfId="51117" xr:uid="{00000000-0005-0000-0000-0000E1B80000}"/>
    <cellStyle name="Normal 9 22" xfId="51118" xr:uid="{00000000-0005-0000-0000-0000E2B80000}"/>
    <cellStyle name="Normal 9 23" xfId="51119" xr:uid="{00000000-0005-0000-0000-0000E3B80000}"/>
    <cellStyle name="Normal 9 3" xfId="8845" xr:uid="{00000000-0005-0000-0000-0000E4B80000}"/>
    <cellStyle name="Normal 9 3 10" xfId="51120" xr:uid="{00000000-0005-0000-0000-0000E5B80000}"/>
    <cellStyle name="Normal 9 3 11" xfId="51121" xr:uid="{00000000-0005-0000-0000-0000E6B80000}"/>
    <cellStyle name="Normal 9 3 2" xfId="33656" xr:uid="{00000000-0005-0000-0000-0000E7B80000}"/>
    <cellStyle name="Normal 9 3 2 10" xfId="51122"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3" xr:uid="{00000000-0005-0000-0000-0000ECB80000}"/>
    <cellStyle name="Normal 9 3 2 2 5" xfId="51124"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5" xr:uid="{00000000-0005-0000-0000-0000F2B80000}"/>
    <cellStyle name="Normal 9 3 2 3 5" xfId="51126"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7" xr:uid="{00000000-0005-0000-0000-0000F8B80000}"/>
    <cellStyle name="Normal 9 3 2 4 5" xfId="51128"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29" xr:uid="{00000000-0005-0000-0000-0000FEB80000}"/>
    <cellStyle name="Normal 9 3 2 5 5" xfId="51130"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6" xr:uid="{00000000-0005-0000-0000-000003B90000}"/>
    <cellStyle name="Normal 9 3 2 9" xfId="36441" xr:uid="{00000000-0005-0000-0000-000004B90000}"/>
    <cellStyle name="Normal 9 3 2_A02" xfId="55622"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1"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2" xr:uid="{00000000-0005-0000-0000-000011B90000}"/>
    <cellStyle name="Normal 9 3 4 5" xfId="51133"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4" xr:uid="{00000000-0005-0000-0000-000017B90000}"/>
    <cellStyle name="Normal 9 3 5 5" xfId="51135"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6" xr:uid="{00000000-0005-0000-0000-00001DB90000}"/>
    <cellStyle name="Normal 9 3 6_AVA DVA EL" xfId="33693" xr:uid="{00000000-0005-0000-0000-00001EB90000}"/>
    <cellStyle name="Normal 9 3 7" xfId="33694" xr:uid="{00000000-0005-0000-0000-00001FB90000}"/>
    <cellStyle name="Normal 9 3 8" xfId="51137" xr:uid="{00000000-0005-0000-0000-000020B90000}"/>
    <cellStyle name="Normal 9 3 9" xfId="51138" xr:uid="{00000000-0005-0000-0000-000021B90000}"/>
    <cellStyle name="Normal 9 3_3. Chng in credit spreads" xfId="51139" xr:uid="{00000000-0005-0000-0000-000022B90000}"/>
    <cellStyle name="Normal 9 4" xfId="8846" xr:uid="{00000000-0005-0000-0000-000023B90000}"/>
    <cellStyle name="Normal 9 4 10" xfId="51140"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1" xr:uid="{00000000-0005-0000-0000-00002BB90000}"/>
    <cellStyle name="Normal 9 4 2 6" xfId="36432"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1" xr:uid="{00000000-0005-0000-0000-000031B90000}"/>
    <cellStyle name="Normal 9 4 3 5" xfId="51142"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3" xr:uid="{00000000-0005-0000-0000-000037B90000}"/>
    <cellStyle name="Normal 9 4 4 5" xfId="51144"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5"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6" xr:uid="{00000000-0005-0000-0000-000043B90000}"/>
    <cellStyle name="Normal 9 4 9" xfId="51147"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8"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49"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50"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1"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4"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8"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7" xr:uid="{00000000-0005-0000-0000-00008FB90000}"/>
    <cellStyle name="Normal 92 6" xfId="36439"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3" xr:uid="{00000000-0005-0000-0000-0000A1B90000}"/>
    <cellStyle name="Normal 94 6" xfId="36438"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6" xr:uid="{00000000-0005-0000-0000-0000ABB90000}"/>
    <cellStyle name="Normal 95 6" xfId="36014"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4"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30"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80" xr:uid="{00000000-0005-0000-0000-0000BAB90000}"/>
    <cellStyle name="Normal 97 3" xfId="33807" xr:uid="{00000000-0005-0000-0000-0000BBB90000}"/>
    <cellStyle name="Normal 97 4" xfId="36244"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9"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7"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2" xr:uid="{00000000-0005-0000-0000-0000CBB90000}"/>
    <cellStyle name="Normal Cells 2 3" xfId="51153" xr:uid="{00000000-0005-0000-0000-0000CCB90000}"/>
    <cellStyle name="Normal Cells 2 3 2" xfId="51154" xr:uid="{00000000-0005-0000-0000-0000CDB90000}"/>
    <cellStyle name="Normal Cells 2_3. Chng in credit spreads" xfId="51155"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6" xr:uid="{00000000-0005-0000-0000-0000D6B90000}"/>
    <cellStyle name="Normal Cells 4" xfId="33823" xr:uid="{00000000-0005-0000-0000-0000D7B90000}"/>
    <cellStyle name="Normal Cells_1" xfId="51157"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8"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59" xr:uid="{00000000-0005-0000-0000-0000E0B90000}"/>
    <cellStyle name="Normal ej noll låst_AVA DVA EL" xfId="33830" xr:uid="{00000000-0005-0000-0000-0000E1B90000}"/>
    <cellStyle name="Normal ej noll_3. Chng in credit spreads" xfId="51160" xr:uid="{00000000-0005-0000-0000-0000E2B90000}"/>
    <cellStyle name="Normal_20 OPR" xfId="55768" xr:uid="{8D1BB559-9B98-4B4B-9866-E993C53BB66D}"/>
    <cellStyle name="Normal_A01" xfId="35947" xr:uid="{00000000-0005-0000-0000-0000E3B90000}"/>
    <cellStyle name="Normal_betty1" xfId="35974" xr:uid="{00000000-0005-0000-0000-0000E4B90000}"/>
    <cellStyle name="Normal_betty1 2" xfId="35975" xr:uid="{00000000-0005-0000-0000-0000E5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1"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50"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10" xr:uid="{00000000-0005-0000-0000-000003BA0000}"/>
    <cellStyle name="Notas 2 3 13" xfId="36735"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5" xr:uid="{00000000-0005-0000-0000-00003DBA0000}"/>
    <cellStyle name="Notas 2_A02" xfId="55623"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9"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9" xr:uid="{00000000-0005-0000-0000-00004FBA0000}"/>
    <cellStyle name="Notas 4 13" xfId="36734"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1"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6" xr:uid="{00000000-0005-0000-0000-0000A3BA0000}"/>
    <cellStyle name="Note 18" xfId="51162" xr:uid="{00000000-0005-0000-0000-0000A4BA0000}"/>
    <cellStyle name="Note 19" xfId="51163"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40" xr:uid="{00000000-0005-0000-0000-0000BEBA0000}"/>
    <cellStyle name="Note 2 13" xfId="36896"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4"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7"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5"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6"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1"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1" xr:uid="{00000000-0005-0000-0000-000003BB0000}"/>
    <cellStyle name="Note 2 7 13" xfId="36736"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4"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2"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2" xr:uid="{00000000-0005-0000-0000-00003BBB0000}"/>
    <cellStyle name="Note 3 3 13" xfId="36737"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4" xr:uid="{00000000-0005-0000-0000-000075BB0000}"/>
    <cellStyle name="Note 3 9" xfId="36898" xr:uid="{00000000-0005-0000-0000-000076BB0000}"/>
    <cellStyle name="Note 3_A02" xfId="55627"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5" xr:uid="{00000000-0005-0000-0000-0000B3BB0000}"/>
    <cellStyle name="Notes_3. Chng in credit spreads" xfId="51166"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1"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7" xr:uid="{00000000-0005-0000-0000-0000BABB0000}"/>
    <cellStyle name="Nøytral 2 2_AVA DVA EL" xfId="33967" xr:uid="{00000000-0005-0000-0000-0000BBBB0000}"/>
    <cellStyle name="Nøytral 2 3" xfId="33968" xr:uid="{00000000-0005-0000-0000-0000BCBB0000}"/>
    <cellStyle name="Nøytral 2 3 2" xfId="40128" xr:uid="{00000000-0005-0000-0000-0000BDBB0000}"/>
    <cellStyle name="Nøytral 2 4" xfId="51167" xr:uid="{00000000-0005-0000-0000-0000BEBB0000}"/>
    <cellStyle name="Nøytral 2 5" xfId="51168" xr:uid="{00000000-0005-0000-0000-0000BFBB0000}"/>
    <cellStyle name="Nøytral 2 6" xfId="51169" xr:uid="{00000000-0005-0000-0000-0000C0BB0000}"/>
    <cellStyle name="Nøytral 2_A02" xfId="55628"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29" xr:uid="{00000000-0005-0000-0000-0000C5BB0000}"/>
    <cellStyle name="Nøytral 3_AVA DVA EL" xfId="33972" xr:uid="{00000000-0005-0000-0000-0000C6BB0000}"/>
    <cellStyle name="Nøytral 4" xfId="33973" xr:uid="{00000000-0005-0000-0000-0000C7BB0000}"/>
    <cellStyle name="Nøytral 4 2" xfId="40130" xr:uid="{00000000-0005-0000-0000-0000C8BB0000}"/>
    <cellStyle name="Nøytral 5" xfId="33974" xr:uid="{00000000-0005-0000-0000-0000C9BB0000}"/>
    <cellStyle name="Nøytral 6" xfId="51170" xr:uid="{00000000-0005-0000-0000-0000CABB0000}"/>
    <cellStyle name="Nøytral_4Q16" xfId="51171"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7" xr:uid="{B1B0867D-9842-44C6-944D-5EFA174FDBFC}"/>
    <cellStyle name="optionalExposure_Boligkreditt Key metrics" xfId="55771" xr:uid="{6E40C344-9BA0-46A7-90A0-4F165E1D3BE6}"/>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1" xr:uid="{00000000-0005-0000-0000-00003ABC0000}"/>
    <cellStyle name="Output 15" xfId="51172" xr:uid="{00000000-0005-0000-0000-00003BBC0000}"/>
    <cellStyle name="Output 16" xfId="51173" xr:uid="{00000000-0005-0000-0000-00003CBC0000}"/>
    <cellStyle name="Output 2" xfId="9179" xr:uid="{00000000-0005-0000-0000-00003DBC0000}"/>
    <cellStyle name="Output 2 10" xfId="36463"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29"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3"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3" xr:uid="{00000000-0005-0000-0000-000059BC0000}"/>
    <cellStyle name="Output 2 4 13" xfId="36738"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4"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4" xr:uid="{00000000-0005-0000-0000-0000ACBC0000}"/>
    <cellStyle name="Output 3 3 13" xfId="36739"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9" xr:uid="{00000000-0005-0000-0000-0000E6BC0000}"/>
    <cellStyle name="Output 3 9" xfId="36899" xr:uid="{00000000-0005-0000-0000-0000E7BC0000}"/>
    <cellStyle name="Output 3_A02" xfId="55630"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5"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5" xr:uid="{00000000-0005-0000-0000-0000FABC0000}"/>
    <cellStyle name="Output 4 3 13" xfId="36740"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1" xr:uid="{00000000-0005-0000-0000-000034BD0000}"/>
    <cellStyle name="Output 4 9" xfId="36900" xr:uid="{00000000-0005-0000-0000-000035BD0000}"/>
    <cellStyle name="Output 4_A02" xfId="55631"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6"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6" xr:uid="{00000000-0005-0000-0000-000048BD0000}"/>
    <cellStyle name="Output 5 3 13" xfId="36741"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2" xr:uid="{00000000-0005-0000-0000-000082BD0000}"/>
    <cellStyle name="Output 5 9" xfId="36901" xr:uid="{00000000-0005-0000-0000-000083BD0000}"/>
    <cellStyle name="Output 5_A02" xfId="55632"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7"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7" xr:uid="{00000000-0005-0000-0000-000096BD0000}"/>
    <cellStyle name="Output 6 3 13" xfId="36742"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8" xr:uid="{00000000-0005-0000-0000-0000D0BD0000}"/>
    <cellStyle name="Output 6 9" xfId="36902" xr:uid="{00000000-0005-0000-0000-0000D1BD0000}"/>
    <cellStyle name="Output 6_A02" xfId="55633"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8"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8" xr:uid="{00000000-0005-0000-0000-0000E4BD0000}"/>
    <cellStyle name="Output 7 3 13" xfId="36743"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7" xr:uid="{00000000-0005-0000-0000-00001EBE0000}"/>
    <cellStyle name="Output 7 9" xfId="36903" xr:uid="{00000000-0005-0000-0000-00001FBE0000}"/>
    <cellStyle name="Output 7_A02" xfId="55634"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9"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9" xr:uid="{00000000-0005-0000-0000-000032BE0000}"/>
    <cellStyle name="Output 8 3 13" xfId="36744"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9" xr:uid="{00000000-0005-0000-0000-00006CBE0000}"/>
    <cellStyle name="Output 8 9" xfId="36904" xr:uid="{00000000-0005-0000-0000-00006DBE0000}"/>
    <cellStyle name="Output 8_A02" xfId="55635"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60"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20" xr:uid="{00000000-0005-0000-0000-000080BE0000}"/>
    <cellStyle name="Output 9 3 13" xfId="36745"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60" xr:uid="{00000000-0005-0000-0000-0000BABE0000}"/>
    <cellStyle name="Output 9 9" xfId="36905" xr:uid="{00000000-0005-0000-0000-0000BBBE0000}"/>
    <cellStyle name="Output 9_A02" xfId="55636" xr:uid="{2BE695E9-0F97-4929-B704-4032228CED24}"/>
    <cellStyle name="Output_4Q16" xfId="34026" xr:uid="{00000000-0005-0000-0000-0000BDBE0000}"/>
    <cellStyle name="Overskrift 1" xfId="36272"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2" xr:uid="{00000000-0005-0000-0000-0000C3BE0000}"/>
    <cellStyle name="Overskrift 1 2 2_AVA DVA EL" xfId="34030" xr:uid="{00000000-0005-0000-0000-0000C4BE0000}"/>
    <cellStyle name="Overskrift 1 2 3" xfId="34031" xr:uid="{00000000-0005-0000-0000-0000C5BE0000}"/>
    <cellStyle name="Overskrift 1 2 3 2" xfId="40133" xr:uid="{00000000-0005-0000-0000-0000C6BE0000}"/>
    <cellStyle name="Overskrift 1 2 4" xfId="51174" xr:uid="{00000000-0005-0000-0000-0000C7BE0000}"/>
    <cellStyle name="Overskrift 1 2_A02" xfId="55637"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4" xr:uid="{00000000-0005-0000-0000-0000CCBE0000}"/>
    <cellStyle name="Overskrift 1 3_AVA DVA EL" xfId="34035" xr:uid="{00000000-0005-0000-0000-0000CDBE0000}"/>
    <cellStyle name="Overskrift 1 4" xfId="34036" xr:uid="{00000000-0005-0000-0000-0000CEBE0000}"/>
    <cellStyle name="Overskrift 1 4 2" xfId="40135" xr:uid="{00000000-0005-0000-0000-0000CFBE0000}"/>
    <cellStyle name="Overskrift 1 5" xfId="34037" xr:uid="{00000000-0005-0000-0000-0000D0BE0000}"/>
    <cellStyle name="Overskrift 1 6" xfId="51175" xr:uid="{00000000-0005-0000-0000-0000D1BE0000}"/>
    <cellStyle name="Overskrift 1_4Q16" xfId="51176" xr:uid="{00000000-0005-0000-0000-0000D2BE0000}"/>
    <cellStyle name="Overskrift 2" xfId="36273"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6" xr:uid="{00000000-0005-0000-0000-0000D8BE0000}"/>
    <cellStyle name="Overskrift 2 2 2_AVA DVA EL" xfId="34041" xr:uid="{00000000-0005-0000-0000-0000D9BE0000}"/>
    <cellStyle name="Overskrift 2 2 3" xfId="34042" xr:uid="{00000000-0005-0000-0000-0000DABE0000}"/>
    <cellStyle name="Overskrift 2 2 3 2" xfId="40137" xr:uid="{00000000-0005-0000-0000-0000DBBE0000}"/>
    <cellStyle name="Overskrift 2 2 4" xfId="51177" xr:uid="{00000000-0005-0000-0000-0000DCBE0000}"/>
    <cellStyle name="Overskrift 2 2_A02" xfId="55638"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8" xr:uid="{00000000-0005-0000-0000-0000E1BE0000}"/>
    <cellStyle name="Overskrift 2 3_AVA DVA EL" xfId="34046" xr:uid="{00000000-0005-0000-0000-0000E2BE0000}"/>
    <cellStyle name="Overskrift 2 4" xfId="34047" xr:uid="{00000000-0005-0000-0000-0000E3BE0000}"/>
    <cellStyle name="Overskrift 2 4 2" xfId="40139" xr:uid="{00000000-0005-0000-0000-0000E4BE0000}"/>
    <cellStyle name="Overskrift 2 5" xfId="34048" xr:uid="{00000000-0005-0000-0000-0000E5BE0000}"/>
    <cellStyle name="Overskrift 2 6" xfId="51178" xr:uid="{00000000-0005-0000-0000-0000E6BE0000}"/>
    <cellStyle name="Overskrift 2_4Q16" xfId="51179" xr:uid="{00000000-0005-0000-0000-0000E7BE0000}"/>
    <cellStyle name="Overskrift 3" xfId="36274" xr:uid="{00000000-0005-0000-0000-0000E8BE0000}"/>
    <cellStyle name="Overskrift 3 10" xfId="51180"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40"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1"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1" xr:uid="{00000000-0005-0000-0000-000006BF0000}"/>
    <cellStyle name="Overskrift 3 2_A02" xfId="55639"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2"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3"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2" xr:uid="{00000000-0005-0000-0000-000024BF0000}"/>
    <cellStyle name="Overskrift 4" xfId="36275"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4" xr:uid="{00000000-0005-0000-0000-00002ABF0000}"/>
    <cellStyle name="Overskrift 4 2 2_AVA DVA EL" xfId="34103" xr:uid="{00000000-0005-0000-0000-00002BBF0000}"/>
    <cellStyle name="Overskrift 4 2 3" xfId="34104" xr:uid="{00000000-0005-0000-0000-00002CBF0000}"/>
    <cellStyle name="Overskrift 4 2 3 2" xfId="40145" xr:uid="{00000000-0005-0000-0000-00002DBF0000}"/>
    <cellStyle name="Overskrift 4 2 4" xfId="51183" xr:uid="{00000000-0005-0000-0000-00002EBF0000}"/>
    <cellStyle name="Overskrift 4 2_A02" xfId="55640"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6" xr:uid="{00000000-0005-0000-0000-000033BF0000}"/>
    <cellStyle name="Overskrift 4 3_AVA DVA EL" xfId="34108" xr:uid="{00000000-0005-0000-0000-000034BF0000}"/>
    <cellStyle name="Overskrift 4 4" xfId="34109" xr:uid="{00000000-0005-0000-0000-000035BF0000}"/>
    <cellStyle name="Overskrift 4 4 2" xfId="40147" xr:uid="{00000000-0005-0000-0000-000036BF0000}"/>
    <cellStyle name="Overskrift 4 5" xfId="34110" xr:uid="{00000000-0005-0000-0000-000037BF0000}"/>
    <cellStyle name="Overskrift 4 6" xfId="51184" xr:uid="{00000000-0005-0000-0000-000038BF0000}"/>
    <cellStyle name="Overskrift 4_4Q16" xfId="51185"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6" xr:uid="{00000000-0005-0000-0000-00003DBF0000}"/>
    <cellStyle name="Page header 2_3. Chng in credit spreads" xfId="51187"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8" xr:uid="{00000000-0005-0000-0000-000046BF0000}"/>
    <cellStyle name="Page header 4" xfId="34119" xr:uid="{00000000-0005-0000-0000-000047BF0000}"/>
    <cellStyle name="Page header_1" xfId="51189"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1" xr:uid="{B0F6CC95-D713-4FE5-9253-EAF59E64AFF9}"/>
    <cellStyle name="Paryškinimas 2" xfId="9746" xr:uid="{00000000-0005-0000-0000-000058BF0000}"/>
    <cellStyle name="Paryškinimas 2 2" xfId="34133" xr:uid="{00000000-0005-0000-0000-000059BF0000}"/>
    <cellStyle name="Paryškinimas 2_A02" xfId="55642" xr:uid="{754D637C-BE5E-4B59-AB93-C7AB6FD3B4EB}"/>
    <cellStyle name="Paryškinimas 3" xfId="9747" xr:uid="{00000000-0005-0000-0000-00005BBF0000}"/>
    <cellStyle name="Paryškinimas 3 2" xfId="34134" xr:uid="{00000000-0005-0000-0000-00005CBF0000}"/>
    <cellStyle name="Paryškinimas 3_A02" xfId="55643" xr:uid="{9ABAFD07-FD30-4982-A975-3FCAB484001D}"/>
    <cellStyle name="Paryškinimas 4" xfId="9748" xr:uid="{00000000-0005-0000-0000-00005EBF0000}"/>
    <cellStyle name="Paryškinimas 4 2" xfId="34135" xr:uid="{00000000-0005-0000-0000-00005FBF0000}"/>
    <cellStyle name="Paryškinimas 4_A02" xfId="55644" xr:uid="{BA70B261-473C-43F8-84FA-3860CB5B018C}"/>
    <cellStyle name="Paryškinimas 5" xfId="9749" xr:uid="{00000000-0005-0000-0000-000061BF0000}"/>
    <cellStyle name="Paryškinimas 5 2" xfId="34136" xr:uid="{00000000-0005-0000-0000-000062BF0000}"/>
    <cellStyle name="Paryškinimas 5_A02" xfId="55645" xr:uid="{0BF63B1C-374B-4C83-85DB-E1C50F824C98}"/>
    <cellStyle name="Paryškinimas 6" xfId="9750" xr:uid="{00000000-0005-0000-0000-000064BF0000}"/>
    <cellStyle name="Paryškinimas 6 2" xfId="34137" xr:uid="{00000000-0005-0000-0000-000065BF0000}"/>
    <cellStyle name="Paryškinimas 6_A02" xfId="55646"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1"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1" xr:uid="{00000000-0005-0000-0000-000078BF0000}"/>
    <cellStyle name="Pastaba 3 13" xfId="36746"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6" xr:uid="{00000000-0005-0000-0000-0000B2BF0000}"/>
    <cellStyle name="Pastaba 9" xfId="36906" xr:uid="{00000000-0005-0000-0000-0000B3BF0000}"/>
    <cellStyle name="Pastaba_3. Chng in credit spreads" xfId="51190" xr:uid="{00000000-0005-0000-0000-0000B4BF0000}"/>
    <cellStyle name="Pavadinimas" xfId="9822" xr:uid="{00000000-0005-0000-0000-0000B5BF0000}"/>
    <cellStyle name="Pavadinimas 2" xfId="34139" xr:uid="{00000000-0005-0000-0000-0000B6BF0000}"/>
    <cellStyle name="Pavadinimas_A02" xfId="55647" xr:uid="{791D51D7-594D-4135-8539-8DBA15BBA63E}"/>
    <cellStyle name="pb_page_heading_LS" xfId="34140" xr:uid="{00000000-0005-0000-0000-0000B8BF0000}"/>
    <cellStyle name="Percent" xfId="55772" xr:uid="{27A3DA3D-13FD-40B7-BA8D-FC8B03929506}"/>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1"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2"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3" xr:uid="{00000000-0005-0000-0000-0000D1BF0000}"/>
    <cellStyle name="Percent 10 5" xfId="53193"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7"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8" xr:uid="{00000000-0005-0000-0000-000053C00000}"/>
    <cellStyle name="Percent 21" xfId="36287" xr:uid="{00000000-0005-0000-0000-000054C00000}"/>
    <cellStyle name="Percent 22" xfId="36435" xr:uid="{00000000-0005-0000-0000-000055C00000}"/>
    <cellStyle name="Percent 23" xfId="36804"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5" xr:uid="{00000000-0005-0000-0000-000063C00000}"/>
    <cellStyle name="Percent 3 5" xfId="36000" xr:uid="{00000000-0005-0000-0000-000064C00000}"/>
    <cellStyle name="Percent 3 6" xfId="36087"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8"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4"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5"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6" xr:uid="{00000000-0005-0000-0000-0000CBC00000}"/>
    <cellStyle name="Percentneg_3. Chng in credit spreads" xfId="51197"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8"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8" xr:uid="{00000000-0005-0000-0000-0000EBC00000}"/>
    <cellStyle name="Prosent 10" xfId="9864" xr:uid="{00000000-0005-0000-0000-0000ECC00000}"/>
    <cellStyle name="Prosent 10 2" xfId="9865" xr:uid="{00000000-0005-0000-0000-0000EDC00000}"/>
    <cellStyle name="Prosent 10 2 2" xfId="9866" xr:uid="{00000000-0005-0000-0000-0000EEC00000}"/>
    <cellStyle name="Prosent 10 2 2 2" xfId="51199" xr:uid="{00000000-0005-0000-0000-0000EFC00000}"/>
    <cellStyle name="Prosent 10 2 3" xfId="51200" xr:uid="{00000000-0005-0000-0000-0000F0C00000}"/>
    <cellStyle name="Prosent 10 2_3. Chng in credit spreads" xfId="51201" xr:uid="{00000000-0005-0000-0000-0000F1C00000}"/>
    <cellStyle name="Prosent 10 3" xfId="9867" xr:uid="{00000000-0005-0000-0000-0000F2C00000}"/>
    <cellStyle name="Prosent 10 3 2" xfId="36573" xr:uid="{00000000-0005-0000-0000-0000F3C00000}"/>
    <cellStyle name="Prosent 10 3 3" xfId="36123" xr:uid="{00000000-0005-0000-0000-0000F4C00000}"/>
    <cellStyle name="Prosent 10 4" xfId="9868" xr:uid="{00000000-0005-0000-0000-0000F5C00000}"/>
    <cellStyle name="Prosent 10 4 2" xfId="36577" xr:uid="{00000000-0005-0000-0000-0000F6C00000}"/>
    <cellStyle name="Prosent 10 4 3" xfId="36236" xr:uid="{00000000-0005-0000-0000-0000F7C00000}"/>
    <cellStyle name="Prosent 10 5" xfId="36301" xr:uid="{00000000-0005-0000-0000-0000F8C00000}"/>
    <cellStyle name="Prosent 10 5 2" xfId="36600" xr:uid="{00000000-0005-0000-0000-0000F9C00000}"/>
    <cellStyle name="Prosent 10 6" xfId="36909" xr:uid="{00000000-0005-0000-0000-0000FAC00000}"/>
    <cellStyle name="Prosent 10_3. Chng in credit spreads" xfId="51202"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3" xr:uid="{00000000-0005-0000-0000-0000FFC00000}"/>
    <cellStyle name="Prosent 11 2 3" xfId="36532" xr:uid="{00000000-0005-0000-0000-000000C10000}"/>
    <cellStyle name="Prosent 11 2_CR4_19" xfId="9872" xr:uid="{00000000-0005-0000-0000-000001C10000}"/>
    <cellStyle name="Prosent 11 3" xfId="9873" xr:uid="{00000000-0005-0000-0000-000002C10000}"/>
    <cellStyle name="Prosent 11 3 2" xfId="36183" xr:uid="{00000000-0005-0000-0000-000003C10000}"/>
    <cellStyle name="Prosent 11 4" xfId="36126" xr:uid="{00000000-0005-0000-0000-000004C10000}"/>
    <cellStyle name="Prosent 11_3. Chng in credit spreads" xfId="51203"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6" xr:uid="{00000000-0005-0000-0000-000009C10000}"/>
    <cellStyle name="Prosent 12 2 2 2 2" xfId="51204" xr:uid="{00000000-0005-0000-0000-00000AC10000}"/>
    <cellStyle name="Prosent 12 2 2 2 2 2" xfId="51205" xr:uid="{00000000-0005-0000-0000-00000BC10000}"/>
    <cellStyle name="Prosent 12 2 2 2 3" xfId="51206" xr:uid="{00000000-0005-0000-0000-00000CC10000}"/>
    <cellStyle name="Prosent 12 2 2 2 3 2" xfId="51207" xr:uid="{00000000-0005-0000-0000-00000DC10000}"/>
    <cellStyle name="Prosent 12 2 2 2 4" xfId="51208" xr:uid="{00000000-0005-0000-0000-00000EC10000}"/>
    <cellStyle name="Prosent 12 2 2 2_3. Chng in credit spreads" xfId="51209" xr:uid="{00000000-0005-0000-0000-00000FC10000}"/>
    <cellStyle name="Prosent 12 2 2 3" xfId="51210" xr:uid="{00000000-0005-0000-0000-000010C10000}"/>
    <cellStyle name="Prosent 12 2 2 3 2" xfId="51211" xr:uid="{00000000-0005-0000-0000-000011C10000}"/>
    <cellStyle name="Prosent 12 2 2 4" xfId="51212" xr:uid="{00000000-0005-0000-0000-000012C10000}"/>
    <cellStyle name="Prosent 12 2 2 4 2" xfId="51213" xr:uid="{00000000-0005-0000-0000-000013C10000}"/>
    <cellStyle name="Prosent 12 2 2 5" xfId="51214" xr:uid="{00000000-0005-0000-0000-000014C10000}"/>
    <cellStyle name="Prosent 12 2 2_3. Chng in credit spreads" xfId="51215" xr:uid="{00000000-0005-0000-0000-000015C10000}"/>
    <cellStyle name="Prosent 12 2 3" xfId="36533" xr:uid="{00000000-0005-0000-0000-000016C10000}"/>
    <cellStyle name="Prosent 12 2 3 2" xfId="51216" xr:uid="{00000000-0005-0000-0000-000017C10000}"/>
    <cellStyle name="Prosent 12 2 3 2 2" xfId="51217" xr:uid="{00000000-0005-0000-0000-000018C10000}"/>
    <cellStyle name="Prosent 12 2 3 2 2 2" xfId="51218" xr:uid="{00000000-0005-0000-0000-000019C10000}"/>
    <cellStyle name="Prosent 12 2 3 2 3" xfId="51219" xr:uid="{00000000-0005-0000-0000-00001AC10000}"/>
    <cellStyle name="Prosent 12 2 3 2 3 2" xfId="51220" xr:uid="{00000000-0005-0000-0000-00001BC10000}"/>
    <cellStyle name="Prosent 12 2 3 2 4" xfId="51221" xr:uid="{00000000-0005-0000-0000-00001CC10000}"/>
    <cellStyle name="Prosent 12 2 3 2_3. Chng in credit spreads" xfId="51222" xr:uid="{00000000-0005-0000-0000-00001DC10000}"/>
    <cellStyle name="Prosent 12 2 3 3" xfId="51223" xr:uid="{00000000-0005-0000-0000-00001EC10000}"/>
    <cellStyle name="Prosent 12 2 3 3 2" xfId="51224" xr:uid="{00000000-0005-0000-0000-00001FC10000}"/>
    <cellStyle name="Prosent 12 2 3 4" xfId="51225" xr:uid="{00000000-0005-0000-0000-000020C10000}"/>
    <cellStyle name="Prosent 12 2 3 4 2" xfId="51226" xr:uid="{00000000-0005-0000-0000-000021C10000}"/>
    <cellStyle name="Prosent 12 2 3 5" xfId="51227" xr:uid="{00000000-0005-0000-0000-000022C10000}"/>
    <cellStyle name="Prosent 12 2 3_3. Chng in credit spreads" xfId="51228" xr:uid="{00000000-0005-0000-0000-000023C10000}"/>
    <cellStyle name="Prosent 12 2 4" xfId="51229" xr:uid="{00000000-0005-0000-0000-000024C10000}"/>
    <cellStyle name="Prosent 12 2 4 2" xfId="51230" xr:uid="{00000000-0005-0000-0000-000025C10000}"/>
    <cellStyle name="Prosent 12 2 4 2 2" xfId="51231" xr:uid="{00000000-0005-0000-0000-000026C10000}"/>
    <cellStyle name="Prosent 12 2 4 3" xfId="51232" xr:uid="{00000000-0005-0000-0000-000027C10000}"/>
    <cellStyle name="Prosent 12 2 4 3 2" xfId="51233" xr:uid="{00000000-0005-0000-0000-000028C10000}"/>
    <cellStyle name="Prosent 12 2 4 4" xfId="51234" xr:uid="{00000000-0005-0000-0000-000029C10000}"/>
    <cellStyle name="Prosent 12 2 4_3. Chng in credit spreads" xfId="51235" xr:uid="{00000000-0005-0000-0000-00002AC10000}"/>
    <cellStyle name="Prosent 12 2 5" xfId="51236" xr:uid="{00000000-0005-0000-0000-00002BC10000}"/>
    <cellStyle name="Prosent 12 2 5 2" xfId="51237" xr:uid="{00000000-0005-0000-0000-00002CC10000}"/>
    <cellStyle name="Prosent 12 2 6" xfId="51238" xr:uid="{00000000-0005-0000-0000-00002DC10000}"/>
    <cellStyle name="Prosent 12 2 6 2" xfId="51239" xr:uid="{00000000-0005-0000-0000-00002EC10000}"/>
    <cellStyle name="Prosent 12 2 7" xfId="51240" xr:uid="{00000000-0005-0000-0000-00002FC10000}"/>
    <cellStyle name="Prosent 12 2_3. Chng in credit spreads" xfId="51241" xr:uid="{00000000-0005-0000-0000-000030C10000}"/>
    <cellStyle name="Prosent 12 3" xfId="36186" xr:uid="{00000000-0005-0000-0000-000031C10000}"/>
    <cellStyle name="Prosent 12 3 2" xfId="51242" xr:uid="{00000000-0005-0000-0000-000032C10000}"/>
    <cellStyle name="Prosent 12 3 2 2" xfId="51243" xr:uid="{00000000-0005-0000-0000-000033C10000}"/>
    <cellStyle name="Prosent 12 3 2 2 2" xfId="51244" xr:uid="{00000000-0005-0000-0000-000034C10000}"/>
    <cellStyle name="Prosent 12 3 2 2 2 2" xfId="51245" xr:uid="{00000000-0005-0000-0000-000035C10000}"/>
    <cellStyle name="Prosent 12 3 2 2 3" xfId="51246" xr:uid="{00000000-0005-0000-0000-000036C10000}"/>
    <cellStyle name="Prosent 12 3 2 2 3 2" xfId="51247" xr:uid="{00000000-0005-0000-0000-000037C10000}"/>
    <cellStyle name="Prosent 12 3 2 2 4" xfId="51248" xr:uid="{00000000-0005-0000-0000-000038C10000}"/>
    <cellStyle name="Prosent 12 3 2 2_3. Chng in credit spreads" xfId="51249" xr:uid="{00000000-0005-0000-0000-000039C10000}"/>
    <cellStyle name="Prosent 12 3 2 3" xfId="51250" xr:uid="{00000000-0005-0000-0000-00003AC10000}"/>
    <cellStyle name="Prosent 12 3 2 3 2" xfId="51251" xr:uid="{00000000-0005-0000-0000-00003BC10000}"/>
    <cellStyle name="Prosent 12 3 2 4" xfId="51252" xr:uid="{00000000-0005-0000-0000-00003CC10000}"/>
    <cellStyle name="Prosent 12 3 2 4 2" xfId="51253" xr:uid="{00000000-0005-0000-0000-00003DC10000}"/>
    <cellStyle name="Prosent 12 3 2 5" xfId="51254" xr:uid="{00000000-0005-0000-0000-00003EC10000}"/>
    <cellStyle name="Prosent 12 3 2_3. Chng in credit spreads" xfId="51255" xr:uid="{00000000-0005-0000-0000-00003FC10000}"/>
    <cellStyle name="Prosent 12 3 3" xfId="51256" xr:uid="{00000000-0005-0000-0000-000040C10000}"/>
    <cellStyle name="Prosent 12 3 3 2" xfId="51257" xr:uid="{00000000-0005-0000-0000-000041C10000}"/>
    <cellStyle name="Prosent 12 3 3 2 2" xfId="51258" xr:uid="{00000000-0005-0000-0000-000042C10000}"/>
    <cellStyle name="Prosent 12 3 3 2 2 2" xfId="51259" xr:uid="{00000000-0005-0000-0000-000043C10000}"/>
    <cellStyle name="Prosent 12 3 3 2 3" xfId="51260" xr:uid="{00000000-0005-0000-0000-000044C10000}"/>
    <cellStyle name="Prosent 12 3 3 2 3 2" xfId="51261" xr:uid="{00000000-0005-0000-0000-000045C10000}"/>
    <cellStyle name="Prosent 12 3 3 2 4" xfId="51262" xr:uid="{00000000-0005-0000-0000-000046C10000}"/>
    <cellStyle name="Prosent 12 3 3 2_3. Chng in credit spreads" xfId="51263" xr:uid="{00000000-0005-0000-0000-000047C10000}"/>
    <cellStyle name="Prosent 12 3 3 3" xfId="51264" xr:uid="{00000000-0005-0000-0000-000048C10000}"/>
    <cellStyle name="Prosent 12 3 3 3 2" xfId="51265" xr:uid="{00000000-0005-0000-0000-000049C10000}"/>
    <cellStyle name="Prosent 12 3 3 4" xfId="51266" xr:uid="{00000000-0005-0000-0000-00004AC10000}"/>
    <cellStyle name="Prosent 12 3 3 4 2" xfId="51267" xr:uid="{00000000-0005-0000-0000-00004BC10000}"/>
    <cellStyle name="Prosent 12 3 3 5" xfId="51268" xr:uid="{00000000-0005-0000-0000-00004CC10000}"/>
    <cellStyle name="Prosent 12 3 3_3. Chng in credit spreads" xfId="51269" xr:uid="{00000000-0005-0000-0000-00004DC10000}"/>
    <cellStyle name="Prosent 12 3 4" xfId="51270" xr:uid="{00000000-0005-0000-0000-00004EC10000}"/>
    <cellStyle name="Prosent 12 3 4 2" xfId="51271" xr:uid="{00000000-0005-0000-0000-00004FC10000}"/>
    <cellStyle name="Prosent 12 3 4 2 2" xfId="51272" xr:uid="{00000000-0005-0000-0000-000050C10000}"/>
    <cellStyle name="Prosent 12 3 4 3" xfId="51273" xr:uid="{00000000-0005-0000-0000-000051C10000}"/>
    <cellStyle name="Prosent 12 3 4 3 2" xfId="51274" xr:uid="{00000000-0005-0000-0000-000052C10000}"/>
    <cellStyle name="Prosent 12 3 4 4" xfId="51275" xr:uid="{00000000-0005-0000-0000-000053C10000}"/>
    <cellStyle name="Prosent 12 3 4_3. Chng in credit spreads" xfId="51276" xr:uid="{00000000-0005-0000-0000-000054C10000}"/>
    <cellStyle name="Prosent 12 3 5" xfId="51277" xr:uid="{00000000-0005-0000-0000-000055C10000}"/>
    <cellStyle name="Prosent 12 3 5 2" xfId="51278" xr:uid="{00000000-0005-0000-0000-000056C10000}"/>
    <cellStyle name="Prosent 12 3 6" xfId="51279" xr:uid="{00000000-0005-0000-0000-000057C10000}"/>
    <cellStyle name="Prosent 12 3 6 2" xfId="51280" xr:uid="{00000000-0005-0000-0000-000058C10000}"/>
    <cellStyle name="Prosent 12 3 7" xfId="51281" xr:uid="{00000000-0005-0000-0000-000059C10000}"/>
    <cellStyle name="Prosent 12 3_3. Chng in credit spreads" xfId="51282" xr:uid="{00000000-0005-0000-0000-00005AC10000}"/>
    <cellStyle name="Prosent 12 4" xfId="36129" xr:uid="{00000000-0005-0000-0000-00005BC10000}"/>
    <cellStyle name="Prosent 12 4 2" xfId="51283" xr:uid="{00000000-0005-0000-0000-00005CC10000}"/>
    <cellStyle name="Prosent 12 4 2 2" xfId="51284" xr:uid="{00000000-0005-0000-0000-00005DC10000}"/>
    <cellStyle name="Prosent 12 4 2 2 2" xfId="51285" xr:uid="{00000000-0005-0000-0000-00005EC10000}"/>
    <cellStyle name="Prosent 12 4 2 3" xfId="51286" xr:uid="{00000000-0005-0000-0000-00005FC10000}"/>
    <cellStyle name="Prosent 12 4 2 3 2" xfId="51287" xr:uid="{00000000-0005-0000-0000-000060C10000}"/>
    <cellStyle name="Prosent 12 4 2 4" xfId="51288" xr:uid="{00000000-0005-0000-0000-000061C10000}"/>
    <cellStyle name="Prosent 12 4 2_3. Chng in credit spreads" xfId="51289" xr:uid="{00000000-0005-0000-0000-000062C10000}"/>
    <cellStyle name="Prosent 12 4 3" xfId="51290" xr:uid="{00000000-0005-0000-0000-000063C10000}"/>
    <cellStyle name="Prosent 12 4 3 2" xfId="51291" xr:uid="{00000000-0005-0000-0000-000064C10000}"/>
    <cellStyle name="Prosent 12 4 4" xfId="51292" xr:uid="{00000000-0005-0000-0000-000065C10000}"/>
    <cellStyle name="Prosent 12 4 4 2" xfId="51293" xr:uid="{00000000-0005-0000-0000-000066C10000}"/>
    <cellStyle name="Prosent 12 4 5" xfId="51294" xr:uid="{00000000-0005-0000-0000-000067C10000}"/>
    <cellStyle name="Prosent 12 4_3. Chng in credit spreads" xfId="51295" xr:uid="{00000000-0005-0000-0000-000068C10000}"/>
    <cellStyle name="Prosent 12 5" xfId="51296" xr:uid="{00000000-0005-0000-0000-000069C10000}"/>
    <cellStyle name="Prosent 12 5 2" xfId="51297" xr:uid="{00000000-0005-0000-0000-00006AC10000}"/>
    <cellStyle name="Prosent 12 5 2 2" xfId="51298" xr:uid="{00000000-0005-0000-0000-00006BC10000}"/>
    <cellStyle name="Prosent 12 5 2 2 2" xfId="51299" xr:uid="{00000000-0005-0000-0000-00006CC10000}"/>
    <cellStyle name="Prosent 12 5 2 3" xfId="51300" xr:uid="{00000000-0005-0000-0000-00006DC10000}"/>
    <cellStyle name="Prosent 12 5 2 3 2" xfId="51301" xr:uid="{00000000-0005-0000-0000-00006EC10000}"/>
    <cellStyle name="Prosent 12 5 2 4" xfId="51302" xr:uid="{00000000-0005-0000-0000-00006FC10000}"/>
    <cellStyle name="Prosent 12 5 2_3. Chng in credit spreads" xfId="51303" xr:uid="{00000000-0005-0000-0000-000070C10000}"/>
    <cellStyle name="Prosent 12 5 3" xfId="51304" xr:uid="{00000000-0005-0000-0000-000071C10000}"/>
    <cellStyle name="Prosent 12 5 3 2" xfId="51305" xr:uid="{00000000-0005-0000-0000-000072C10000}"/>
    <cellStyle name="Prosent 12 5 4" xfId="51306" xr:uid="{00000000-0005-0000-0000-000073C10000}"/>
    <cellStyle name="Prosent 12 5 4 2" xfId="51307" xr:uid="{00000000-0005-0000-0000-000074C10000}"/>
    <cellStyle name="Prosent 12 5 5" xfId="51308" xr:uid="{00000000-0005-0000-0000-000075C10000}"/>
    <cellStyle name="Prosent 12 5_3. Chng in credit spreads" xfId="51309" xr:uid="{00000000-0005-0000-0000-000076C10000}"/>
    <cellStyle name="Prosent 12 6" xfId="51310" xr:uid="{00000000-0005-0000-0000-000077C10000}"/>
    <cellStyle name="Prosent 12 6 2" xfId="51311" xr:uid="{00000000-0005-0000-0000-000078C10000}"/>
    <cellStyle name="Prosent 12 6 2 2" xfId="51312" xr:uid="{00000000-0005-0000-0000-000079C10000}"/>
    <cellStyle name="Prosent 12 6 3" xfId="51313" xr:uid="{00000000-0005-0000-0000-00007AC10000}"/>
    <cellStyle name="Prosent 12 6 3 2" xfId="51314" xr:uid="{00000000-0005-0000-0000-00007BC10000}"/>
    <cellStyle name="Prosent 12 6 4" xfId="51315" xr:uid="{00000000-0005-0000-0000-00007CC10000}"/>
    <cellStyle name="Prosent 12 6_3. Chng in credit spreads" xfId="51316" xr:uid="{00000000-0005-0000-0000-00007DC10000}"/>
    <cellStyle name="Prosent 12 7" xfId="51317" xr:uid="{00000000-0005-0000-0000-00007EC10000}"/>
    <cellStyle name="Prosent 12 7 2" xfId="51318" xr:uid="{00000000-0005-0000-0000-00007FC10000}"/>
    <cellStyle name="Prosent 12 8" xfId="51319" xr:uid="{00000000-0005-0000-0000-000080C10000}"/>
    <cellStyle name="Prosent 12 8 2" xfId="51320" xr:uid="{00000000-0005-0000-0000-000081C10000}"/>
    <cellStyle name="Prosent 12 9" xfId="51321" xr:uid="{00000000-0005-0000-0000-000082C10000}"/>
    <cellStyle name="Prosent 12_3. Chng in credit spreads" xfId="51322" xr:uid="{00000000-0005-0000-0000-000083C10000}"/>
    <cellStyle name="Prosent 13" xfId="9877" xr:uid="{00000000-0005-0000-0000-000084C10000}"/>
    <cellStyle name="Prosent 13 2" xfId="9878" xr:uid="{00000000-0005-0000-0000-000085C10000}"/>
    <cellStyle name="Prosent 13 2 2" xfId="36190" xr:uid="{00000000-0005-0000-0000-000086C10000}"/>
    <cellStyle name="Prosent 13 3" xfId="36534" xr:uid="{00000000-0005-0000-0000-000087C10000}"/>
    <cellStyle name="Prosent 13_3. Chng in credit spreads" xfId="51323" xr:uid="{00000000-0005-0000-0000-000088C10000}"/>
    <cellStyle name="Prosent 14" xfId="34384" xr:uid="{00000000-0005-0000-0000-000089C10000}"/>
    <cellStyle name="Prosent 14 2" xfId="36579" xr:uid="{00000000-0005-0000-0000-00008AC10000}"/>
    <cellStyle name="Prosent 14 3" xfId="36238" xr:uid="{00000000-0005-0000-0000-00008BC10000}"/>
    <cellStyle name="Prosent 15" xfId="40245" xr:uid="{00000000-0005-0000-0000-00008CC10000}"/>
    <cellStyle name="Prosent 15 2" xfId="51324" xr:uid="{00000000-0005-0000-0000-00008DC10000}"/>
    <cellStyle name="Prosent 15 2 2" xfId="51325" xr:uid="{00000000-0005-0000-0000-00008EC10000}"/>
    <cellStyle name="Prosent 15 2 2 2" xfId="51326" xr:uid="{00000000-0005-0000-0000-00008FC10000}"/>
    <cellStyle name="Prosent 15 2 2 2 2" xfId="51327" xr:uid="{00000000-0005-0000-0000-000090C10000}"/>
    <cellStyle name="Prosent 15 2 2 3" xfId="51328" xr:uid="{00000000-0005-0000-0000-000091C10000}"/>
    <cellStyle name="Prosent 15 2 2 3 2" xfId="51329" xr:uid="{00000000-0005-0000-0000-000092C10000}"/>
    <cellStyle name="Prosent 15 2 2 4" xfId="51330" xr:uid="{00000000-0005-0000-0000-000093C10000}"/>
    <cellStyle name="Prosent 15 2 2_3. Chng in credit spreads" xfId="51331" xr:uid="{00000000-0005-0000-0000-000094C10000}"/>
    <cellStyle name="Prosent 15 2 3" xfId="51332" xr:uid="{00000000-0005-0000-0000-000095C10000}"/>
    <cellStyle name="Prosent 15 2 3 2" xfId="51333" xr:uid="{00000000-0005-0000-0000-000096C10000}"/>
    <cellStyle name="Prosent 15 2 4" xfId="51334" xr:uid="{00000000-0005-0000-0000-000097C10000}"/>
    <cellStyle name="Prosent 15 2 4 2" xfId="51335" xr:uid="{00000000-0005-0000-0000-000098C10000}"/>
    <cellStyle name="Prosent 15 2 5" xfId="51336" xr:uid="{00000000-0005-0000-0000-000099C10000}"/>
    <cellStyle name="Prosent 15 2_3. Chng in credit spreads" xfId="51337" xr:uid="{00000000-0005-0000-0000-00009AC10000}"/>
    <cellStyle name="Prosent 15 3" xfId="51338" xr:uid="{00000000-0005-0000-0000-00009BC10000}"/>
    <cellStyle name="Prosent 15 3 2" xfId="51339" xr:uid="{00000000-0005-0000-0000-00009CC10000}"/>
    <cellStyle name="Prosent 15 3 2 2" xfId="51340" xr:uid="{00000000-0005-0000-0000-00009DC10000}"/>
    <cellStyle name="Prosent 15 3 2 2 2" xfId="51341" xr:uid="{00000000-0005-0000-0000-00009EC10000}"/>
    <cellStyle name="Prosent 15 3 2 3" xfId="51342" xr:uid="{00000000-0005-0000-0000-00009FC10000}"/>
    <cellStyle name="Prosent 15 3 2 3 2" xfId="51343" xr:uid="{00000000-0005-0000-0000-0000A0C10000}"/>
    <cellStyle name="Prosent 15 3 2 4" xfId="51344" xr:uid="{00000000-0005-0000-0000-0000A1C10000}"/>
    <cellStyle name="Prosent 15 3 2_3. Chng in credit spreads" xfId="51345" xr:uid="{00000000-0005-0000-0000-0000A2C10000}"/>
    <cellStyle name="Prosent 15 3 3" xfId="51346" xr:uid="{00000000-0005-0000-0000-0000A3C10000}"/>
    <cellStyle name="Prosent 15 3 3 2" xfId="51347" xr:uid="{00000000-0005-0000-0000-0000A4C10000}"/>
    <cellStyle name="Prosent 15 3 4" xfId="51348" xr:uid="{00000000-0005-0000-0000-0000A5C10000}"/>
    <cellStyle name="Prosent 15 3 4 2" xfId="51349" xr:uid="{00000000-0005-0000-0000-0000A6C10000}"/>
    <cellStyle name="Prosent 15 3 5" xfId="51350" xr:uid="{00000000-0005-0000-0000-0000A7C10000}"/>
    <cellStyle name="Prosent 15 3_3. Chng in credit spreads" xfId="51351" xr:uid="{00000000-0005-0000-0000-0000A8C10000}"/>
    <cellStyle name="Prosent 15 4" xfId="51352" xr:uid="{00000000-0005-0000-0000-0000A9C10000}"/>
    <cellStyle name="Prosent 15 4 2" xfId="51353" xr:uid="{00000000-0005-0000-0000-0000AAC10000}"/>
    <cellStyle name="Prosent 15 4 2 2" xfId="51354" xr:uid="{00000000-0005-0000-0000-0000ABC10000}"/>
    <cellStyle name="Prosent 15 4 3" xfId="51355" xr:uid="{00000000-0005-0000-0000-0000ACC10000}"/>
    <cellStyle name="Prosent 15 4 3 2" xfId="51356" xr:uid="{00000000-0005-0000-0000-0000ADC10000}"/>
    <cellStyle name="Prosent 15 4 4" xfId="51357" xr:uid="{00000000-0005-0000-0000-0000AEC10000}"/>
    <cellStyle name="Prosent 15 4_3. Chng in credit spreads" xfId="51358" xr:uid="{00000000-0005-0000-0000-0000AFC10000}"/>
    <cellStyle name="Prosent 15 5" xfId="51359" xr:uid="{00000000-0005-0000-0000-0000B0C10000}"/>
    <cellStyle name="Prosent 15 5 2" xfId="51360" xr:uid="{00000000-0005-0000-0000-0000B1C10000}"/>
    <cellStyle name="Prosent 15 6" xfId="51361" xr:uid="{00000000-0005-0000-0000-0000B2C10000}"/>
    <cellStyle name="Prosent 15 6 2" xfId="51362" xr:uid="{00000000-0005-0000-0000-0000B3C10000}"/>
    <cellStyle name="Prosent 15 7" xfId="51363" xr:uid="{00000000-0005-0000-0000-0000B4C10000}"/>
    <cellStyle name="Prosent 15_3. Chng in credit spreads" xfId="51364" xr:uid="{00000000-0005-0000-0000-0000B5C10000}"/>
    <cellStyle name="Prosent 16" xfId="51365" xr:uid="{00000000-0005-0000-0000-0000B6C10000}"/>
    <cellStyle name="Prosent 16 2" xfId="51366" xr:uid="{00000000-0005-0000-0000-0000B7C10000}"/>
    <cellStyle name="Prosent 16 2 2" xfId="51367" xr:uid="{00000000-0005-0000-0000-0000B8C10000}"/>
    <cellStyle name="Prosent 16 3" xfId="51368" xr:uid="{00000000-0005-0000-0000-0000B9C10000}"/>
    <cellStyle name="Prosent 16 3 2" xfId="51369" xr:uid="{00000000-0005-0000-0000-0000BAC10000}"/>
    <cellStyle name="Prosent 16 4" xfId="51370" xr:uid="{00000000-0005-0000-0000-0000BBC10000}"/>
    <cellStyle name="Prosent 16_3. Chng in credit spreads" xfId="51371" xr:uid="{00000000-0005-0000-0000-0000BCC10000}"/>
    <cellStyle name="Prosent 17" xfId="51372" xr:uid="{00000000-0005-0000-0000-0000BDC10000}"/>
    <cellStyle name="Prosent 17 2" xfId="51373" xr:uid="{00000000-0005-0000-0000-0000BEC10000}"/>
    <cellStyle name="Prosent 17 2 2" xfId="51374" xr:uid="{00000000-0005-0000-0000-0000BFC10000}"/>
    <cellStyle name="Prosent 17 3" xfId="51375" xr:uid="{00000000-0005-0000-0000-0000C0C10000}"/>
    <cellStyle name="Prosent 17_3. Chng in credit spreads" xfId="51376" xr:uid="{00000000-0005-0000-0000-0000C1C10000}"/>
    <cellStyle name="Prosent 18" xfId="51377" xr:uid="{00000000-0005-0000-0000-0000C2C10000}"/>
    <cellStyle name="Prosent 18 2" xfId="51378" xr:uid="{00000000-0005-0000-0000-0000C3C10000}"/>
    <cellStyle name="Prosent 18 2 2" xfId="51379" xr:uid="{00000000-0005-0000-0000-0000C4C10000}"/>
    <cellStyle name="Prosent 18 2 2 2" xfId="51380" xr:uid="{00000000-0005-0000-0000-0000C5C10000}"/>
    <cellStyle name="Prosent 18 2 3" xfId="51381" xr:uid="{00000000-0005-0000-0000-0000C6C10000}"/>
    <cellStyle name="Prosent 18 2 3 2" xfId="51382" xr:uid="{00000000-0005-0000-0000-0000C7C10000}"/>
    <cellStyle name="Prosent 18 2 4" xfId="51383" xr:uid="{00000000-0005-0000-0000-0000C8C10000}"/>
    <cellStyle name="Prosent 18 2_3. Chng in credit spreads" xfId="51384" xr:uid="{00000000-0005-0000-0000-0000C9C10000}"/>
    <cellStyle name="Prosent 18 3" xfId="51385" xr:uid="{00000000-0005-0000-0000-0000CAC10000}"/>
    <cellStyle name="Prosent 18 3 2" xfId="51386" xr:uid="{00000000-0005-0000-0000-0000CBC10000}"/>
    <cellStyle name="Prosent 18 4" xfId="51387" xr:uid="{00000000-0005-0000-0000-0000CCC10000}"/>
    <cellStyle name="Prosent 18 4 2" xfId="51388" xr:uid="{00000000-0005-0000-0000-0000CDC10000}"/>
    <cellStyle name="Prosent 18 5" xfId="51389" xr:uid="{00000000-0005-0000-0000-0000CEC10000}"/>
    <cellStyle name="Prosent 18_3. Chng in credit spreads" xfId="51390" xr:uid="{00000000-0005-0000-0000-0000CFC10000}"/>
    <cellStyle name="Prosent 19" xfId="51391" xr:uid="{00000000-0005-0000-0000-0000D0C10000}"/>
    <cellStyle name="Prosent 19 2" xfId="51392" xr:uid="{00000000-0005-0000-0000-0000D1C10000}"/>
    <cellStyle name="Prosent 2" xfId="9879" xr:uid="{00000000-0005-0000-0000-0000D2C10000}"/>
    <cellStyle name="Prosent 2 10" xfId="51393" xr:uid="{00000000-0005-0000-0000-0000D3C10000}"/>
    <cellStyle name="Prosent 2 10 2" xfId="51394" xr:uid="{00000000-0005-0000-0000-0000D4C10000}"/>
    <cellStyle name="Prosent 2 10 2 2" xfId="51395" xr:uid="{00000000-0005-0000-0000-0000D5C10000}"/>
    <cellStyle name="Prosent 2 10 2 2 2" xfId="51396" xr:uid="{00000000-0005-0000-0000-0000D6C10000}"/>
    <cellStyle name="Prosent 2 10 2 3" xfId="51397" xr:uid="{00000000-0005-0000-0000-0000D7C10000}"/>
    <cellStyle name="Prosent 2 10 2_3. Chng in credit spreads" xfId="51398" xr:uid="{00000000-0005-0000-0000-0000D8C10000}"/>
    <cellStyle name="Prosent 2 10 3" xfId="51399" xr:uid="{00000000-0005-0000-0000-0000D9C10000}"/>
    <cellStyle name="Prosent 2 10 3 2" xfId="51400" xr:uid="{00000000-0005-0000-0000-0000DAC10000}"/>
    <cellStyle name="Prosent 2 10 3 2 2" xfId="51401" xr:uid="{00000000-0005-0000-0000-0000DBC10000}"/>
    <cellStyle name="Prosent 2 10 3 3" xfId="51402" xr:uid="{00000000-0005-0000-0000-0000DCC10000}"/>
    <cellStyle name="Prosent 2 10 3_3. Chng in credit spreads" xfId="51403" xr:uid="{00000000-0005-0000-0000-0000DDC10000}"/>
    <cellStyle name="Prosent 2 10 4" xfId="51404" xr:uid="{00000000-0005-0000-0000-0000DEC10000}"/>
    <cellStyle name="Prosent 2 10 4 2" xfId="51405" xr:uid="{00000000-0005-0000-0000-0000DFC10000}"/>
    <cellStyle name="Prosent 2 10 5" xfId="51406" xr:uid="{00000000-0005-0000-0000-0000E0C10000}"/>
    <cellStyle name="Prosent 2 10_3. Chng in credit spreads" xfId="51407" xr:uid="{00000000-0005-0000-0000-0000E1C10000}"/>
    <cellStyle name="Prosent 2 11" xfId="51408" xr:uid="{00000000-0005-0000-0000-0000E2C10000}"/>
    <cellStyle name="Prosent 2 11 2" xfId="51409" xr:uid="{00000000-0005-0000-0000-0000E3C10000}"/>
    <cellStyle name="Prosent 2 11 2 2" xfId="51410" xr:uid="{00000000-0005-0000-0000-0000E4C10000}"/>
    <cellStyle name="Prosent 2 11 3" xfId="51411" xr:uid="{00000000-0005-0000-0000-0000E5C10000}"/>
    <cellStyle name="Prosent 2 11 3 2" xfId="51412" xr:uid="{00000000-0005-0000-0000-0000E6C10000}"/>
    <cellStyle name="Prosent 2 11 4" xfId="51413" xr:uid="{00000000-0005-0000-0000-0000E7C10000}"/>
    <cellStyle name="Prosent 2 11_3. Chng in credit spreads" xfId="51414" xr:uid="{00000000-0005-0000-0000-0000E8C10000}"/>
    <cellStyle name="Prosent 2 12" xfId="51415" xr:uid="{00000000-0005-0000-0000-0000E9C10000}"/>
    <cellStyle name="Prosent 2 12 2" xfId="51416" xr:uid="{00000000-0005-0000-0000-0000EAC10000}"/>
    <cellStyle name="Prosent 2 12 2 2" xfId="51417" xr:uid="{00000000-0005-0000-0000-0000EBC10000}"/>
    <cellStyle name="Prosent 2 12 3" xfId="51418" xr:uid="{00000000-0005-0000-0000-0000ECC10000}"/>
    <cellStyle name="Prosent 2 12_3. Chng in credit spreads" xfId="51419" xr:uid="{00000000-0005-0000-0000-0000EDC10000}"/>
    <cellStyle name="Prosent 2 13" xfId="51420" xr:uid="{00000000-0005-0000-0000-0000EEC10000}"/>
    <cellStyle name="Prosent 2 13 2" xfId="51421" xr:uid="{00000000-0005-0000-0000-0000EFC10000}"/>
    <cellStyle name="Prosent 2 13 2 2" xfId="51422" xr:uid="{00000000-0005-0000-0000-0000F0C10000}"/>
    <cellStyle name="Prosent 2 13 3" xfId="51423" xr:uid="{00000000-0005-0000-0000-0000F1C10000}"/>
    <cellStyle name="Prosent 2 13_3. Chng in credit spreads" xfId="51424" xr:uid="{00000000-0005-0000-0000-0000F2C10000}"/>
    <cellStyle name="Prosent 2 14" xfId="51425" xr:uid="{00000000-0005-0000-0000-0000F3C10000}"/>
    <cellStyle name="Prosent 2 15" xfId="51426"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1" xr:uid="{00000000-0005-0000-0000-0000F8C10000}"/>
    <cellStyle name="Prosent 2 2 2 2 2 2" xfId="40150" xr:uid="{00000000-0005-0000-0000-0000F9C10000}"/>
    <cellStyle name="Prosent 2 2 2 2 2 2 2" xfId="51427" xr:uid="{00000000-0005-0000-0000-0000FAC10000}"/>
    <cellStyle name="Prosent 2 2 2 2 2 3" xfId="51428" xr:uid="{00000000-0005-0000-0000-0000FBC10000}"/>
    <cellStyle name="Prosent 2 2 2 2 2_3. Chng in credit spreads" xfId="51429" xr:uid="{00000000-0005-0000-0000-0000FCC10000}"/>
    <cellStyle name="Prosent 2 2 2 2 3" xfId="40149" xr:uid="{00000000-0005-0000-0000-0000FDC10000}"/>
    <cellStyle name="Prosent 2 2 2 2 3 2" xfId="51430" xr:uid="{00000000-0005-0000-0000-0000FEC10000}"/>
    <cellStyle name="Prosent 2 2 2 2 3 2 2" xfId="51431" xr:uid="{00000000-0005-0000-0000-0000FFC10000}"/>
    <cellStyle name="Prosent 2 2 2 2 3 3" xfId="51432" xr:uid="{00000000-0005-0000-0000-000000C20000}"/>
    <cellStyle name="Prosent 2 2 2 2 3_3. Chng in credit spreads" xfId="51433" xr:uid="{00000000-0005-0000-0000-000001C20000}"/>
    <cellStyle name="Prosent 2 2 2 2 4" xfId="51434" xr:uid="{00000000-0005-0000-0000-000002C20000}"/>
    <cellStyle name="Prosent 2 2 2 2 4 2" xfId="51435" xr:uid="{00000000-0005-0000-0000-000003C20000}"/>
    <cellStyle name="Prosent 2 2 2 2 4 2 2" xfId="51436" xr:uid="{00000000-0005-0000-0000-000004C20000}"/>
    <cellStyle name="Prosent 2 2 2 2 4 3" xfId="51437" xr:uid="{00000000-0005-0000-0000-000005C20000}"/>
    <cellStyle name="Prosent 2 2 2 2 4_3. Chng in credit spreads" xfId="51438" xr:uid="{00000000-0005-0000-0000-000006C20000}"/>
    <cellStyle name="Prosent 2 2 2 2 5" xfId="51439" xr:uid="{00000000-0005-0000-0000-000007C20000}"/>
    <cellStyle name="Prosent 2 2 2 2 5 2" xfId="51440" xr:uid="{00000000-0005-0000-0000-000008C20000}"/>
    <cellStyle name="Prosent 2 2 2 2 6" xfId="51441" xr:uid="{00000000-0005-0000-0000-000009C20000}"/>
    <cellStyle name="Prosent 2 2 2 2_3. Chng in credit spreads" xfId="51442" xr:uid="{00000000-0005-0000-0000-00000AC20000}"/>
    <cellStyle name="Prosent 2 2 2 3" xfId="40151" xr:uid="{00000000-0005-0000-0000-00000BC20000}"/>
    <cellStyle name="Prosent 2 2 2 3 2" xfId="51443" xr:uid="{00000000-0005-0000-0000-00000CC20000}"/>
    <cellStyle name="Prosent 2 2 2 3 2 2" xfId="51444" xr:uid="{00000000-0005-0000-0000-00000DC20000}"/>
    <cellStyle name="Prosent 2 2 2 3 3" xfId="51445" xr:uid="{00000000-0005-0000-0000-00000EC20000}"/>
    <cellStyle name="Prosent 2 2 2 3 3 2" xfId="51446" xr:uid="{00000000-0005-0000-0000-00000FC20000}"/>
    <cellStyle name="Prosent 2 2 2 3 4" xfId="51447" xr:uid="{00000000-0005-0000-0000-000010C20000}"/>
    <cellStyle name="Prosent 2 2 2 3_3. Chng in credit spreads" xfId="51448" xr:uid="{00000000-0005-0000-0000-000011C20000}"/>
    <cellStyle name="Prosent 2 2 2 4" xfId="40152" xr:uid="{00000000-0005-0000-0000-000012C20000}"/>
    <cellStyle name="Prosent 2 2 2 4 2" xfId="51449" xr:uid="{00000000-0005-0000-0000-000013C20000}"/>
    <cellStyle name="Prosent 2 2 2 4 2 2" xfId="51450" xr:uid="{00000000-0005-0000-0000-000014C20000}"/>
    <cellStyle name="Prosent 2 2 2 4 3" xfId="51451" xr:uid="{00000000-0005-0000-0000-000015C20000}"/>
    <cellStyle name="Prosent 2 2 2 4_3. Chng in credit spreads" xfId="51452" xr:uid="{00000000-0005-0000-0000-000016C20000}"/>
    <cellStyle name="Prosent 2 2 2 5" xfId="40148" xr:uid="{00000000-0005-0000-0000-000017C20000}"/>
    <cellStyle name="Prosent 2 2 2 5 2" xfId="51453" xr:uid="{00000000-0005-0000-0000-000018C20000}"/>
    <cellStyle name="Prosent 2 2 2 5 2 2" xfId="51454" xr:uid="{00000000-0005-0000-0000-000019C20000}"/>
    <cellStyle name="Prosent 2 2 2 5 3" xfId="51455" xr:uid="{00000000-0005-0000-0000-00001AC20000}"/>
    <cellStyle name="Prosent 2 2 2 5_3. Chng in credit spreads" xfId="51456" xr:uid="{00000000-0005-0000-0000-00001BC20000}"/>
    <cellStyle name="Prosent 2 2 2 6" xfId="51457" xr:uid="{00000000-0005-0000-0000-00001CC20000}"/>
    <cellStyle name="Prosent 2 2 2 6 2" xfId="51458" xr:uid="{00000000-0005-0000-0000-00001DC20000}"/>
    <cellStyle name="Prosent 2 2 2 6 2 2" xfId="51459" xr:uid="{00000000-0005-0000-0000-00001EC20000}"/>
    <cellStyle name="Prosent 2 2 2 6 3" xfId="51460" xr:uid="{00000000-0005-0000-0000-00001FC20000}"/>
    <cellStyle name="Prosent 2 2 2 6_3. Chng in credit spreads" xfId="51461" xr:uid="{00000000-0005-0000-0000-000020C20000}"/>
    <cellStyle name="Prosent 2 2 2 7" xfId="51462" xr:uid="{00000000-0005-0000-0000-000021C20000}"/>
    <cellStyle name="Prosent 2 2 2_3. Chng in credit spreads" xfId="51463" xr:uid="{00000000-0005-0000-0000-000022C20000}"/>
    <cellStyle name="Prosent 2 2 3" xfId="34386" xr:uid="{00000000-0005-0000-0000-000023C20000}"/>
    <cellStyle name="Prosent 2 2 3 2" xfId="36077" xr:uid="{00000000-0005-0000-0000-000024C20000}"/>
    <cellStyle name="Prosent 2 2 3 2 2" xfId="40154" xr:uid="{00000000-0005-0000-0000-000025C20000}"/>
    <cellStyle name="Prosent 2 2 3 2 2 2" xfId="51464" xr:uid="{00000000-0005-0000-0000-000026C20000}"/>
    <cellStyle name="Prosent 2 2 3 2 2 2 2" xfId="51465" xr:uid="{00000000-0005-0000-0000-000027C20000}"/>
    <cellStyle name="Prosent 2 2 3 2 2 3" xfId="51466" xr:uid="{00000000-0005-0000-0000-000028C20000}"/>
    <cellStyle name="Prosent 2 2 3 2 2_3. Chng in credit spreads" xfId="51467" xr:uid="{00000000-0005-0000-0000-000029C20000}"/>
    <cellStyle name="Prosent 2 2 3 2 3" xfId="51468" xr:uid="{00000000-0005-0000-0000-00002AC20000}"/>
    <cellStyle name="Prosent 2 2 3 2 3 2" xfId="51469" xr:uid="{00000000-0005-0000-0000-00002BC20000}"/>
    <cellStyle name="Prosent 2 2 3 2 3 2 2" xfId="51470" xr:uid="{00000000-0005-0000-0000-00002CC20000}"/>
    <cellStyle name="Prosent 2 2 3 2 3 3" xfId="51471" xr:uid="{00000000-0005-0000-0000-00002DC20000}"/>
    <cellStyle name="Prosent 2 2 3 2 3_3. Chng in credit spreads" xfId="51472" xr:uid="{00000000-0005-0000-0000-00002EC20000}"/>
    <cellStyle name="Prosent 2 2 3 2 4" xfId="51473" xr:uid="{00000000-0005-0000-0000-00002FC20000}"/>
    <cellStyle name="Prosent 2 2 3 2 4 2" xfId="51474" xr:uid="{00000000-0005-0000-0000-000030C20000}"/>
    <cellStyle name="Prosent 2 2 3 2 4 2 2" xfId="51475" xr:uid="{00000000-0005-0000-0000-000031C20000}"/>
    <cellStyle name="Prosent 2 2 3 2 4 3" xfId="51476" xr:uid="{00000000-0005-0000-0000-000032C20000}"/>
    <cellStyle name="Prosent 2 2 3 2 4_3. Chng in credit spreads" xfId="51477" xr:uid="{00000000-0005-0000-0000-000033C20000}"/>
    <cellStyle name="Prosent 2 2 3 2 5" xfId="51478" xr:uid="{00000000-0005-0000-0000-000034C20000}"/>
    <cellStyle name="Prosent 2 2 3 2 5 2" xfId="51479" xr:uid="{00000000-0005-0000-0000-000035C20000}"/>
    <cellStyle name="Prosent 2 2 3 2 6" xfId="51480" xr:uid="{00000000-0005-0000-0000-000036C20000}"/>
    <cellStyle name="Prosent 2 2 3 2_3. Chng in credit spreads" xfId="51481" xr:uid="{00000000-0005-0000-0000-000037C20000}"/>
    <cellStyle name="Prosent 2 2 3 3" xfId="40153" xr:uid="{00000000-0005-0000-0000-000038C20000}"/>
    <cellStyle name="Prosent 2 2 3 3 2" xfId="51482" xr:uid="{00000000-0005-0000-0000-000039C20000}"/>
    <cellStyle name="Prosent 2 2 3 3 2 2" xfId="51483" xr:uid="{00000000-0005-0000-0000-00003AC20000}"/>
    <cellStyle name="Prosent 2 2 3 3 3" xfId="51484" xr:uid="{00000000-0005-0000-0000-00003BC20000}"/>
    <cellStyle name="Prosent 2 2 3 3_3. Chng in credit spreads" xfId="51485" xr:uid="{00000000-0005-0000-0000-00003CC20000}"/>
    <cellStyle name="Prosent 2 2 3 4" xfId="51486" xr:uid="{00000000-0005-0000-0000-00003DC20000}"/>
    <cellStyle name="Prosent 2 2 3 4 2" xfId="51487" xr:uid="{00000000-0005-0000-0000-00003EC20000}"/>
    <cellStyle name="Prosent 2 2 3 4 2 2" xfId="51488" xr:uid="{00000000-0005-0000-0000-00003FC20000}"/>
    <cellStyle name="Prosent 2 2 3 4 3" xfId="51489" xr:uid="{00000000-0005-0000-0000-000040C20000}"/>
    <cellStyle name="Prosent 2 2 3 4_3. Chng in credit spreads" xfId="51490" xr:uid="{00000000-0005-0000-0000-000041C20000}"/>
    <cellStyle name="Prosent 2 2 3 5" xfId="51491" xr:uid="{00000000-0005-0000-0000-000042C20000}"/>
    <cellStyle name="Prosent 2 2 3 5 2" xfId="51492" xr:uid="{00000000-0005-0000-0000-000043C20000}"/>
    <cellStyle name="Prosent 2 2 3 5 2 2" xfId="51493" xr:uid="{00000000-0005-0000-0000-000044C20000}"/>
    <cellStyle name="Prosent 2 2 3 5 3" xfId="51494" xr:uid="{00000000-0005-0000-0000-000045C20000}"/>
    <cellStyle name="Prosent 2 2 3 5_3. Chng in credit spreads" xfId="51495" xr:uid="{00000000-0005-0000-0000-000046C20000}"/>
    <cellStyle name="Prosent 2 2 3 6" xfId="51496" xr:uid="{00000000-0005-0000-0000-000047C20000}"/>
    <cellStyle name="Prosent 2 2 3 6 2" xfId="51497" xr:uid="{00000000-0005-0000-0000-000048C20000}"/>
    <cellStyle name="Prosent 2 2 3 7" xfId="51498" xr:uid="{00000000-0005-0000-0000-000049C20000}"/>
    <cellStyle name="Prosent 2 2 3_3. Chng in credit spreads" xfId="51499" xr:uid="{00000000-0005-0000-0000-00004AC20000}"/>
    <cellStyle name="Prosent 2 2 4" xfId="36132" xr:uid="{00000000-0005-0000-0000-00004BC20000}"/>
    <cellStyle name="Prosent 2 2 4 2" xfId="40156" xr:uid="{00000000-0005-0000-0000-00004CC20000}"/>
    <cellStyle name="Prosent 2 2 4 2 2" xfId="51500" xr:uid="{00000000-0005-0000-0000-00004DC20000}"/>
    <cellStyle name="Prosent 2 2 4 2 2 2" xfId="51501" xr:uid="{00000000-0005-0000-0000-00004EC20000}"/>
    <cellStyle name="Prosent 2 2 4 2 2 2 2" xfId="51502" xr:uid="{00000000-0005-0000-0000-00004FC20000}"/>
    <cellStyle name="Prosent 2 2 4 2 2 3" xfId="51503" xr:uid="{00000000-0005-0000-0000-000050C20000}"/>
    <cellStyle name="Prosent 2 2 4 2 2_3. Chng in credit spreads" xfId="51504" xr:uid="{00000000-0005-0000-0000-000051C20000}"/>
    <cellStyle name="Prosent 2 2 4 2 3" xfId="51505" xr:uid="{00000000-0005-0000-0000-000052C20000}"/>
    <cellStyle name="Prosent 2 2 4 2 3 2" xfId="51506" xr:uid="{00000000-0005-0000-0000-000053C20000}"/>
    <cellStyle name="Prosent 2 2 4 2 3 2 2" xfId="51507" xr:uid="{00000000-0005-0000-0000-000054C20000}"/>
    <cellStyle name="Prosent 2 2 4 2 3 3" xfId="51508" xr:uid="{00000000-0005-0000-0000-000055C20000}"/>
    <cellStyle name="Prosent 2 2 4 2 3_3. Chng in credit spreads" xfId="51509" xr:uid="{00000000-0005-0000-0000-000056C20000}"/>
    <cellStyle name="Prosent 2 2 4 2 4" xfId="51510" xr:uid="{00000000-0005-0000-0000-000057C20000}"/>
    <cellStyle name="Prosent 2 2 4 2 4 2" xfId="51511" xr:uid="{00000000-0005-0000-0000-000058C20000}"/>
    <cellStyle name="Prosent 2 2 4 2 5" xfId="51512" xr:uid="{00000000-0005-0000-0000-000059C20000}"/>
    <cellStyle name="Prosent 2 2 4 2_3. Chng in credit spreads" xfId="51513" xr:uid="{00000000-0005-0000-0000-00005AC20000}"/>
    <cellStyle name="Prosent 2 2 4 3" xfId="40155" xr:uid="{00000000-0005-0000-0000-00005BC20000}"/>
    <cellStyle name="Prosent 2 2 4 3 2" xfId="51514" xr:uid="{00000000-0005-0000-0000-00005CC20000}"/>
    <cellStyle name="Prosent 2 2 4 3 2 2" xfId="51515" xr:uid="{00000000-0005-0000-0000-00005DC20000}"/>
    <cellStyle name="Prosent 2 2 4 3 3" xfId="51516" xr:uid="{00000000-0005-0000-0000-00005EC20000}"/>
    <cellStyle name="Prosent 2 2 4 3_3. Chng in credit spreads" xfId="51517" xr:uid="{00000000-0005-0000-0000-00005FC20000}"/>
    <cellStyle name="Prosent 2 2 4 4" xfId="51518" xr:uid="{00000000-0005-0000-0000-000060C20000}"/>
    <cellStyle name="Prosent 2 2 4 4 2" xfId="51519" xr:uid="{00000000-0005-0000-0000-000061C20000}"/>
    <cellStyle name="Prosent 2 2 4 4 2 2" xfId="51520" xr:uid="{00000000-0005-0000-0000-000062C20000}"/>
    <cellStyle name="Prosent 2 2 4 4 3" xfId="51521" xr:uid="{00000000-0005-0000-0000-000063C20000}"/>
    <cellStyle name="Prosent 2 2 4 4_3. Chng in credit spreads" xfId="51522" xr:uid="{00000000-0005-0000-0000-000064C20000}"/>
    <cellStyle name="Prosent 2 2 4 5" xfId="51523" xr:uid="{00000000-0005-0000-0000-000065C20000}"/>
    <cellStyle name="Prosent 2 2 4 5 2" xfId="51524" xr:uid="{00000000-0005-0000-0000-000066C20000}"/>
    <cellStyle name="Prosent 2 2 4 5 2 2" xfId="51525" xr:uid="{00000000-0005-0000-0000-000067C20000}"/>
    <cellStyle name="Prosent 2 2 4 5 3" xfId="51526" xr:uid="{00000000-0005-0000-0000-000068C20000}"/>
    <cellStyle name="Prosent 2 2 4 5_3. Chng in credit spreads" xfId="51527" xr:uid="{00000000-0005-0000-0000-000069C20000}"/>
    <cellStyle name="Prosent 2 2 4 6" xfId="51528" xr:uid="{00000000-0005-0000-0000-00006AC20000}"/>
    <cellStyle name="Prosent 2 2 4 6 2" xfId="51529" xr:uid="{00000000-0005-0000-0000-00006BC20000}"/>
    <cellStyle name="Prosent 2 2 4 7" xfId="51530" xr:uid="{00000000-0005-0000-0000-00006CC20000}"/>
    <cellStyle name="Prosent 2 2 4_3. Chng in credit spreads" xfId="51531" xr:uid="{00000000-0005-0000-0000-00006DC20000}"/>
    <cellStyle name="Prosent 2 2 5" xfId="40157" xr:uid="{00000000-0005-0000-0000-00006EC20000}"/>
    <cellStyle name="Prosent 2 2 5 2" xfId="51532" xr:uid="{00000000-0005-0000-0000-00006FC20000}"/>
    <cellStyle name="Prosent 2 2 5 2 2" xfId="51533" xr:uid="{00000000-0005-0000-0000-000070C20000}"/>
    <cellStyle name="Prosent 2 2 5 2 2 2" xfId="51534" xr:uid="{00000000-0005-0000-0000-000071C20000}"/>
    <cellStyle name="Prosent 2 2 5 2 3" xfId="51535" xr:uid="{00000000-0005-0000-0000-000072C20000}"/>
    <cellStyle name="Prosent 2 2 5 2_3. Chng in credit spreads" xfId="51536" xr:uid="{00000000-0005-0000-0000-000073C20000}"/>
    <cellStyle name="Prosent 2 2 5 3" xfId="51537" xr:uid="{00000000-0005-0000-0000-000074C20000}"/>
    <cellStyle name="Prosent 2 2 5 3 2" xfId="51538" xr:uid="{00000000-0005-0000-0000-000075C20000}"/>
    <cellStyle name="Prosent 2 2 5 3 2 2" xfId="51539" xr:uid="{00000000-0005-0000-0000-000076C20000}"/>
    <cellStyle name="Prosent 2 2 5 3 3" xfId="51540" xr:uid="{00000000-0005-0000-0000-000077C20000}"/>
    <cellStyle name="Prosent 2 2 5 3_3. Chng in credit spreads" xfId="51541" xr:uid="{00000000-0005-0000-0000-000078C20000}"/>
    <cellStyle name="Prosent 2 2 5 4" xfId="51542" xr:uid="{00000000-0005-0000-0000-000079C20000}"/>
    <cellStyle name="Prosent 2 2 5 4 2" xfId="51543" xr:uid="{00000000-0005-0000-0000-00007AC20000}"/>
    <cellStyle name="Prosent 2 2 5 4 2 2" xfId="51544" xr:uid="{00000000-0005-0000-0000-00007BC20000}"/>
    <cellStyle name="Prosent 2 2 5 4 3" xfId="51545" xr:uid="{00000000-0005-0000-0000-00007CC20000}"/>
    <cellStyle name="Prosent 2 2 5 4_3. Chng in credit spreads" xfId="51546" xr:uid="{00000000-0005-0000-0000-00007DC20000}"/>
    <cellStyle name="Prosent 2 2 5 5" xfId="51547" xr:uid="{00000000-0005-0000-0000-00007EC20000}"/>
    <cellStyle name="Prosent 2 2 5 5 2" xfId="51548" xr:uid="{00000000-0005-0000-0000-00007FC20000}"/>
    <cellStyle name="Prosent 2 2 5 6" xfId="51549" xr:uid="{00000000-0005-0000-0000-000080C20000}"/>
    <cellStyle name="Prosent 2 2 5_3. Chng in credit spreads" xfId="51550" xr:uid="{00000000-0005-0000-0000-000081C20000}"/>
    <cellStyle name="Prosent 2 2 6" xfId="40158" xr:uid="{00000000-0005-0000-0000-000082C20000}"/>
    <cellStyle name="Prosent 2 2 6 2" xfId="51551" xr:uid="{00000000-0005-0000-0000-000083C20000}"/>
    <cellStyle name="Prosent 2 2 6 2 2" xfId="51552" xr:uid="{00000000-0005-0000-0000-000084C20000}"/>
    <cellStyle name="Prosent 2 2 6 3" xfId="51553" xr:uid="{00000000-0005-0000-0000-000085C20000}"/>
    <cellStyle name="Prosent 2 2 6 3 2" xfId="51554" xr:uid="{00000000-0005-0000-0000-000086C20000}"/>
    <cellStyle name="Prosent 2 2 6 4" xfId="51555" xr:uid="{00000000-0005-0000-0000-000087C20000}"/>
    <cellStyle name="Prosent 2 2 6_3. Chng in credit spreads" xfId="51556" xr:uid="{00000000-0005-0000-0000-000088C20000}"/>
    <cellStyle name="Prosent 2 2 7" xfId="51557" xr:uid="{00000000-0005-0000-0000-000089C20000}"/>
    <cellStyle name="Prosent 2 2 7 2" xfId="51558" xr:uid="{00000000-0005-0000-0000-00008AC20000}"/>
    <cellStyle name="Prosent 2 2 7 2 2" xfId="51559" xr:uid="{00000000-0005-0000-0000-00008BC20000}"/>
    <cellStyle name="Prosent 2 2 7 3" xfId="51560" xr:uid="{00000000-0005-0000-0000-00008CC20000}"/>
    <cellStyle name="Prosent 2 2 7_3. Chng in credit spreads" xfId="51561" xr:uid="{00000000-0005-0000-0000-00008DC20000}"/>
    <cellStyle name="Prosent 2 2 8" xfId="51562" xr:uid="{00000000-0005-0000-0000-00008EC20000}"/>
    <cellStyle name="Prosent 2 2 8 2" xfId="51563" xr:uid="{00000000-0005-0000-0000-00008FC20000}"/>
    <cellStyle name="Prosent 2 2 8 2 2" xfId="51564" xr:uid="{00000000-0005-0000-0000-000090C20000}"/>
    <cellStyle name="Prosent 2 2 8 3" xfId="51565" xr:uid="{00000000-0005-0000-0000-000091C20000}"/>
    <cellStyle name="Prosent 2 2 8_3. Chng in credit spreads" xfId="51566" xr:uid="{00000000-0005-0000-0000-000092C20000}"/>
    <cellStyle name="Prosent 2 2_3. Chng in credit spreads" xfId="51567" xr:uid="{00000000-0005-0000-0000-000093C20000}"/>
    <cellStyle name="Prosent 2 3" xfId="9882" xr:uid="{00000000-0005-0000-0000-000094C20000}"/>
    <cellStyle name="Prosent 2 3 2" xfId="34387" xr:uid="{00000000-0005-0000-0000-000095C20000}"/>
    <cellStyle name="Prosent 2 3 2 2" xfId="36160" xr:uid="{00000000-0005-0000-0000-000096C20000}"/>
    <cellStyle name="Prosent 2 3 2 2 2" xfId="51568" xr:uid="{00000000-0005-0000-0000-000097C20000}"/>
    <cellStyle name="Prosent 2 3 2 2 2 2" xfId="51569" xr:uid="{00000000-0005-0000-0000-000098C20000}"/>
    <cellStyle name="Prosent 2 3 2 2 2 2 2" xfId="51570" xr:uid="{00000000-0005-0000-0000-000099C20000}"/>
    <cellStyle name="Prosent 2 3 2 2 2 3" xfId="51571" xr:uid="{00000000-0005-0000-0000-00009AC20000}"/>
    <cellStyle name="Prosent 2 3 2 2 2_3. Chng in credit spreads" xfId="51572" xr:uid="{00000000-0005-0000-0000-00009BC20000}"/>
    <cellStyle name="Prosent 2 3 2 2 3" xfId="51573" xr:uid="{00000000-0005-0000-0000-00009CC20000}"/>
    <cellStyle name="Prosent 2 3 2 2 3 2" xfId="51574" xr:uid="{00000000-0005-0000-0000-00009DC20000}"/>
    <cellStyle name="Prosent 2 3 2 2 3 2 2" xfId="51575" xr:uid="{00000000-0005-0000-0000-00009EC20000}"/>
    <cellStyle name="Prosent 2 3 2 2 3 3" xfId="51576" xr:uid="{00000000-0005-0000-0000-00009FC20000}"/>
    <cellStyle name="Prosent 2 3 2 2 3_3. Chng in credit spreads" xfId="51577" xr:uid="{00000000-0005-0000-0000-0000A0C20000}"/>
    <cellStyle name="Prosent 2 3 2 2 4" xfId="51578" xr:uid="{00000000-0005-0000-0000-0000A1C20000}"/>
    <cellStyle name="Prosent 2 3 2 2 4 2" xfId="51579" xr:uid="{00000000-0005-0000-0000-0000A2C20000}"/>
    <cellStyle name="Prosent 2 3 2 2 4 2 2" xfId="51580" xr:uid="{00000000-0005-0000-0000-0000A3C20000}"/>
    <cellStyle name="Prosent 2 3 2 2 4 3" xfId="51581" xr:uid="{00000000-0005-0000-0000-0000A4C20000}"/>
    <cellStyle name="Prosent 2 3 2 2 4_3. Chng in credit spreads" xfId="51582" xr:uid="{00000000-0005-0000-0000-0000A5C20000}"/>
    <cellStyle name="Prosent 2 3 2 2 5" xfId="51583" xr:uid="{00000000-0005-0000-0000-0000A6C20000}"/>
    <cellStyle name="Prosent 2 3 2 2 5 2" xfId="51584" xr:uid="{00000000-0005-0000-0000-0000A7C20000}"/>
    <cellStyle name="Prosent 2 3 2 2 6" xfId="51585" xr:uid="{00000000-0005-0000-0000-0000A8C20000}"/>
    <cellStyle name="Prosent 2 3 2 2_3. Chng in credit spreads" xfId="51586" xr:uid="{00000000-0005-0000-0000-0000A9C20000}"/>
    <cellStyle name="Prosent 2 3 2 3" xfId="51587" xr:uid="{00000000-0005-0000-0000-0000AAC20000}"/>
    <cellStyle name="Prosent 2 3 2 3 2" xfId="51588" xr:uid="{00000000-0005-0000-0000-0000ABC20000}"/>
    <cellStyle name="Prosent 2 3 2 3 2 2" xfId="51589" xr:uid="{00000000-0005-0000-0000-0000ACC20000}"/>
    <cellStyle name="Prosent 2 3 2 3 3" xfId="51590" xr:uid="{00000000-0005-0000-0000-0000ADC20000}"/>
    <cellStyle name="Prosent 2 3 2 3_3. Chng in credit spreads" xfId="51591" xr:uid="{00000000-0005-0000-0000-0000AEC20000}"/>
    <cellStyle name="Prosent 2 3 2 4" xfId="51592" xr:uid="{00000000-0005-0000-0000-0000AFC20000}"/>
    <cellStyle name="Prosent 2 3 2 4 2" xfId="51593" xr:uid="{00000000-0005-0000-0000-0000B0C20000}"/>
    <cellStyle name="Prosent 2 3 2 4 2 2" xfId="51594" xr:uid="{00000000-0005-0000-0000-0000B1C20000}"/>
    <cellStyle name="Prosent 2 3 2 4 3" xfId="51595" xr:uid="{00000000-0005-0000-0000-0000B2C20000}"/>
    <cellStyle name="Prosent 2 3 2 4_3. Chng in credit spreads" xfId="51596" xr:uid="{00000000-0005-0000-0000-0000B3C20000}"/>
    <cellStyle name="Prosent 2 3 2 5" xfId="51597" xr:uid="{00000000-0005-0000-0000-0000B4C20000}"/>
    <cellStyle name="Prosent 2 3 2 5 2" xfId="51598" xr:uid="{00000000-0005-0000-0000-0000B5C20000}"/>
    <cellStyle name="Prosent 2 3 2 5 2 2" xfId="51599" xr:uid="{00000000-0005-0000-0000-0000B6C20000}"/>
    <cellStyle name="Prosent 2 3 2 5 3" xfId="51600" xr:uid="{00000000-0005-0000-0000-0000B7C20000}"/>
    <cellStyle name="Prosent 2 3 2 5_3. Chng in credit spreads" xfId="51601" xr:uid="{00000000-0005-0000-0000-0000B8C20000}"/>
    <cellStyle name="Prosent 2 3 2 6" xfId="51602" xr:uid="{00000000-0005-0000-0000-0000B9C20000}"/>
    <cellStyle name="Prosent 2 3 2 6 2" xfId="51603" xr:uid="{00000000-0005-0000-0000-0000BAC20000}"/>
    <cellStyle name="Prosent 2 3 2 6 2 2" xfId="51604" xr:uid="{00000000-0005-0000-0000-0000BBC20000}"/>
    <cellStyle name="Prosent 2 3 2 6 3" xfId="51605" xr:uid="{00000000-0005-0000-0000-0000BCC20000}"/>
    <cellStyle name="Prosent 2 3 2 6_3. Chng in credit spreads" xfId="51606" xr:uid="{00000000-0005-0000-0000-0000BDC20000}"/>
    <cellStyle name="Prosent 2 3 2 7" xfId="51607" xr:uid="{00000000-0005-0000-0000-0000BEC20000}"/>
    <cellStyle name="Prosent 2 3 2_3. Chng in credit spreads" xfId="51608" xr:uid="{00000000-0005-0000-0000-0000BFC20000}"/>
    <cellStyle name="Prosent 2 3 3" xfId="36312" xr:uid="{00000000-0005-0000-0000-0000C0C20000}"/>
    <cellStyle name="Prosent 2 3 3 2" xfId="51609" xr:uid="{00000000-0005-0000-0000-0000C1C20000}"/>
    <cellStyle name="Prosent 2 3 3 2 2" xfId="51610" xr:uid="{00000000-0005-0000-0000-0000C2C20000}"/>
    <cellStyle name="Prosent 2 3 3 2 2 2" xfId="51611" xr:uid="{00000000-0005-0000-0000-0000C3C20000}"/>
    <cellStyle name="Prosent 2 3 3 2 2 2 2" xfId="51612" xr:uid="{00000000-0005-0000-0000-0000C4C20000}"/>
    <cellStyle name="Prosent 2 3 3 2 2 3" xfId="51613" xr:uid="{00000000-0005-0000-0000-0000C5C20000}"/>
    <cellStyle name="Prosent 2 3 3 2 2_3. Chng in credit spreads" xfId="51614" xr:uid="{00000000-0005-0000-0000-0000C6C20000}"/>
    <cellStyle name="Prosent 2 3 3 2 3" xfId="51615" xr:uid="{00000000-0005-0000-0000-0000C7C20000}"/>
    <cellStyle name="Prosent 2 3 3 2 3 2" xfId="51616" xr:uid="{00000000-0005-0000-0000-0000C8C20000}"/>
    <cellStyle name="Prosent 2 3 3 2 3 2 2" xfId="51617" xr:uid="{00000000-0005-0000-0000-0000C9C20000}"/>
    <cellStyle name="Prosent 2 3 3 2 3 3" xfId="51618" xr:uid="{00000000-0005-0000-0000-0000CAC20000}"/>
    <cellStyle name="Prosent 2 3 3 2 3_3. Chng in credit spreads" xfId="51619" xr:uid="{00000000-0005-0000-0000-0000CBC20000}"/>
    <cellStyle name="Prosent 2 3 3 2 4" xfId="51620" xr:uid="{00000000-0005-0000-0000-0000CCC20000}"/>
    <cellStyle name="Prosent 2 3 3 2 4 2" xfId="51621" xr:uid="{00000000-0005-0000-0000-0000CDC20000}"/>
    <cellStyle name="Prosent 2 3 3 2 4 2 2" xfId="51622" xr:uid="{00000000-0005-0000-0000-0000CEC20000}"/>
    <cellStyle name="Prosent 2 3 3 2 4 3" xfId="51623" xr:uid="{00000000-0005-0000-0000-0000CFC20000}"/>
    <cellStyle name="Prosent 2 3 3 2 4_3. Chng in credit spreads" xfId="51624" xr:uid="{00000000-0005-0000-0000-0000D0C20000}"/>
    <cellStyle name="Prosent 2 3 3 2 5" xfId="51625" xr:uid="{00000000-0005-0000-0000-0000D1C20000}"/>
    <cellStyle name="Prosent 2 3 3 2 5 2" xfId="51626" xr:uid="{00000000-0005-0000-0000-0000D2C20000}"/>
    <cellStyle name="Prosent 2 3 3 2 6" xfId="51627" xr:uid="{00000000-0005-0000-0000-0000D3C20000}"/>
    <cellStyle name="Prosent 2 3 3 2_3. Chng in credit spreads" xfId="51628" xr:uid="{00000000-0005-0000-0000-0000D4C20000}"/>
    <cellStyle name="Prosent 2 3 3 3" xfId="51629" xr:uid="{00000000-0005-0000-0000-0000D5C20000}"/>
    <cellStyle name="Prosent 2 3 3 3 2" xfId="51630" xr:uid="{00000000-0005-0000-0000-0000D6C20000}"/>
    <cellStyle name="Prosent 2 3 3 3 2 2" xfId="51631" xr:uid="{00000000-0005-0000-0000-0000D7C20000}"/>
    <cellStyle name="Prosent 2 3 3 3 3" xfId="51632" xr:uid="{00000000-0005-0000-0000-0000D8C20000}"/>
    <cellStyle name="Prosent 2 3 3 3_3. Chng in credit spreads" xfId="51633" xr:uid="{00000000-0005-0000-0000-0000D9C20000}"/>
    <cellStyle name="Prosent 2 3 3 4" xfId="51634" xr:uid="{00000000-0005-0000-0000-0000DAC20000}"/>
    <cellStyle name="Prosent 2 3 3 4 2" xfId="51635" xr:uid="{00000000-0005-0000-0000-0000DBC20000}"/>
    <cellStyle name="Prosent 2 3 3 4 2 2" xfId="51636" xr:uid="{00000000-0005-0000-0000-0000DCC20000}"/>
    <cellStyle name="Prosent 2 3 3 4 3" xfId="51637" xr:uid="{00000000-0005-0000-0000-0000DDC20000}"/>
    <cellStyle name="Prosent 2 3 3 4_3. Chng in credit spreads" xfId="51638" xr:uid="{00000000-0005-0000-0000-0000DEC20000}"/>
    <cellStyle name="Prosent 2 3 3 5" xfId="51639" xr:uid="{00000000-0005-0000-0000-0000DFC20000}"/>
    <cellStyle name="Prosent 2 3 3 5 2" xfId="51640" xr:uid="{00000000-0005-0000-0000-0000E0C20000}"/>
    <cellStyle name="Prosent 2 3 3 5 2 2" xfId="51641" xr:uid="{00000000-0005-0000-0000-0000E1C20000}"/>
    <cellStyle name="Prosent 2 3 3 5 3" xfId="51642" xr:uid="{00000000-0005-0000-0000-0000E2C20000}"/>
    <cellStyle name="Prosent 2 3 3 5_3. Chng in credit spreads" xfId="51643" xr:uid="{00000000-0005-0000-0000-0000E3C20000}"/>
    <cellStyle name="Prosent 2 3 3 6" xfId="51644" xr:uid="{00000000-0005-0000-0000-0000E4C20000}"/>
    <cellStyle name="Prosent 2 3 3 6 2" xfId="51645" xr:uid="{00000000-0005-0000-0000-0000E5C20000}"/>
    <cellStyle name="Prosent 2 3 3 7" xfId="51646" xr:uid="{00000000-0005-0000-0000-0000E6C20000}"/>
    <cellStyle name="Prosent 2 3 3_3. Chng in credit spreads" xfId="51647" xr:uid="{00000000-0005-0000-0000-0000E7C20000}"/>
    <cellStyle name="Prosent 2 3 4" xfId="51648" xr:uid="{00000000-0005-0000-0000-0000E8C20000}"/>
    <cellStyle name="Prosent 2 3 4 2" xfId="51649" xr:uid="{00000000-0005-0000-0000-0000E9C20000}"/>
    <cellStyle name="Prosent 2 3 4 2 2" xfId="51650" xr:uid="{00000000-0005-0000-0000-0000EAC20000}"/>
    <cellStyle name="Prosent 2 3 4 2 2 2" xfId="51651" xr:uid="{00000000-0005-0000-0000-0000EBC20000}"/>
    <cellStyle name="Prosent 2 3 4 2 3" xfId="51652" xr:uid="{00000000-0005-0000-0000-0000ECC20000}"/>
    <cellStyle name="Prosent 2 3 4 2_3. Chng in credit spreads" xfId="51653" xr:uid="{00000000-0005-0000-0000-0000EDC20000}"/>
    <cellStyle name="Prosent 2 3 4 3" xfId="51654" xr:uid="{00000000-0005-0000-0000-0000EEC20000}"/>
    <cellStyle name="Prosent 2 3 4 3 2" xfId="51655" xr:uid="{00000000-0005-0000-0000-0000EFC20000}"/>
    <cellStyle name="Prosent 2 3 4 3 2 2" xfId="51656" xr:uid="{00000000-0005-0000-0000-0000F0C20000}"/>
    <cellStyle name="Prosent 2 3 4 3 3" xfId="51657" xr:uid="{00000000-0005-0000-0000-0000F1C20000}"/>
    <cellStyle name="Prosent 2 3 4 3_3. Chng in credit spreads" xfId="51658" xr:uid="{00000000-0005-0000-0000-0000F2C20000}"/>
    <cellStyle name="Prosent 2 3 4 4" xfId="51659" xr:uid="{00000000-0005-0000-0000-0000F3C20000}"/>
    <cellStyle name="Prosent 2 3 4 4 2" xfId="51660" xr:uid="{00000000-0005-0000-0000-0000F4C20000}"/>
    <cellStyle name="Prosent 2 3 4 4 2 2" xfId="51661" xr:uid="{00000000-0005-0000-0000-0000F5C20000}"/>
    <cellStyle name="Prosent 2 3 4 4 3" xfId="51662" xr:uid="{00000000-0005-0000-0000-0000F6C20000}"/>
    <cellStyle name="Prosent 2 3 4 4_3. Chng in credit spreads" xfId="51663" xr:uid="{00000000-0005-0000-0000-0000F7C20000}"/>
    <cellStyle name="Prosent 2 3 4 5" xfId="51664" xr:uid="{00000000-0005-0000-0000-0000F8C20000}"/>
    <cellStyle name="Prosent 2 3 4 5 2" xfId="51665" xr:uid="{00000000-0005-0000-0000-0000F9C20000}"/>
    <cellStyle name="Prosent 2 3 4 6" xfId="51666" xr:uid="{00000000-0005-0000-0000-0000FAC20000}"/>
    <cellStyle name="Prosent 2 3 4_3. Chng in credit spreads" xfId="51667" xr:uid="{00000000-0005-0000-0000-0000FBC20000}"/>
    <cellStyle name="Prosent 2 3 5" xfId="51668" xr:uid="{00000000-0005-0000-0000-0000FCC20000}"/>
    <cellStyle name="Prosent 2 3 5 2" xfId="51669" xr:uid="{00000000-0005-0000-0000-0000FDC20000}"/>
    <cellStyle name="Prosent 2 3 5 2 2" xfId="51670" xr:uid="{00000000-0005-0000-0000-0000FEC20000}"/>
    <cellStyle name="Prosent 2 3 5 3" xfId="51671" xr:uid="{00000000-0005-0000-0000-0000FFC20000}"/>
    <cellStyle name="Prosent 2 3 5 3 2" xfId="51672" xr:uid="{00000000-0005-0000-0000-000000C30000}"/>
    <cellStyle name="Prosent 2 3 5 4" xfId="51673" xr:uid="{00000000-0005-0000-0000-000001C30000}"/>
    <cellStyle name="Prosent 2 3 5_3. Chng in credit spreads" xfId="51674" xr:uid="{00000000-0005-0000-0000-000002C30000}"/>
    <cellStyle name="Prosent 2 3 6" xfId="51675" xr:uid="{00000000-0005-0000-0000-000003C30000}"/>
    <cellStyle name="Prosent 2 3 6 2" xfId="51676" xr:uid="{00000000-0005-0000-0000-000004C30000}"/>
    <cellStyle name="Prosent 2 3 6 2 2" xfId="51677" xr:uid="{00000000-0005-0000-0000-000005C30000}"/>
    <cellStyle name="Prosent 2 3 6 3" xfId="51678" xr:uid="{00000000-0005-0000-0000-000006C30000}"/>
    <cellStyle name="Prosent 2 3 6_3. Chng in credit spreads" xfId="51679" xr:uid="{00000000-0005-0000-0000-000007C30000}"/>
    <cellStyle name="Prosent 2 3 7" xfId="51680" xr:uid="{00000000-0005-0000-0000-000008C30000}"/>
    <cellStyle name="Prosent 2 3 7 2" xfId="51681" xr:uid="{00000000-0005-0000-0000-000009C30000}"/>
    <cellStyle name="Prosent 2 3 7 2 2" xfId="51682" xr:uid="{00000000-0005-0000-0000-00000AC30000}"/>
    <cellStyle name="Prosent 2 3 7 3" xfId="51683" xr:uid="{00000000-0005-0000-0000-00000BC30000}"/>
    <cellStyle name="Prosent 2 3 7_3. Chng in credit spreads" xfId="51684" xr:uid="{00000000-0005-0000-0000-00000CC30000}"/>
    <cellStyle name="Prosent 2 3 8" xfId="51685" xr:uid="{00000000-0005-0000-0000-00000DC30000}"/>
    <cellStyle name="Prosent 2 3 8 2" xfId="51686" xr:uid="{00000000-0005-0000-0000-00000EC30000}"/>
    <cellStyle name="Prosent 2 3 8 2 2" xfId="51687" xr:uid="{00000000-0005-0000-0000-00000FC30000}"/>
    <cellStyle name="Prosent 2 3 8 3" xfId="51688" xr:uid="{00000000-0005-0000-0000-000010C30000}"/>
    <cellStyle name="Prosent 2 3 8_3. Chng in credit spreads" xfId="51689" xr:uid="{00000000-0005-0000-0000-000011C30000}"/>
    <cellStyle name="Prosent 2 3_3. Chng in credit spreads" xfId="51690" xr:uid="{00000000-0005-0000-0000-000012C30000}"/>
    <cellStyle name="Prosent 2 4" xfId="36076" xr:uid="{00000000-0005-0000-0000-000013C30000}"/>
    <cellStyle name="Prosent 2 4 2" xfId="36316" xr:uid="{00000000-0005-0000-0000-000014C30000}"/>
    <cellStyle name="Prosent 2 4 2 2" xfId="40161" xr:uid="{00000000-0005-0000-0000-000015C30000}"/>
    <cellStyle name="Prosent 2 4 2 2 2" xfId="51691" xr:uid="{00000000-0005-0000-0000-000016C30000}"/>
    <cellStyle name="Prosent 2 4 2 2 2 2" xfId="51692" xr:uid="{00000000-0005-0000-0000-000017C30000}"/>
    <cellStyle name="Prosent 2 4 2 2 3" xfId="51693" xr:uid="{00000000-0005-0000-0000-000018C30000}"/>
    <cellStyle name="Prosent 2 4 2 2_3. Chng in credit spreads" xfId="51694" xr:uid="{00000000-0005-0000-0000-000019C30000}"/>
    <cellStyle name="Prosent 2 4 2 3" xfId="40160" xr:uid="{00000000-0005-0000-0000-00001AC30000}"/>
    <cellStyle name="Prosent 2 4 2 3 2" xfId="51695" xr:uid="{00000000-0005-0000-0000-00001BC30000}"/>
    <cellStyle name="Prosent 2 4 2 3 2 2" xfId="51696" xr:uid="{00000000-0005-0000-0000-00001CC30000}"/>
    <cellStyle name="Prosent 2 4 2 3 3" xfId="51697" xr:uid="{00000000-0005-0000-0000-00001DC30000}"/>
    <cellStyle name="Prosent 2 4 2 3_3. Chng in credit spreads" xfId="51698" xr:uid="{00000000-0005-0000-0000-00001EC30000}"/>
    <cellStyle name="Prosent 2 4 2 4" xfId="51699" xr:uid="{00000000-0005-0000-0000-00001FC30000}"/>
    <cellStyle name="Prosent 2 4 2 4 2" xfId="51700" xr:uid="{00000000-0005-0000-0000-000020C30000}"/>
    <cellStyle name="Prosent 2 4 2 4 2 2" xfId="51701" xr:uid="{00000000-0005-0000-0000-000021C30000}"/>
    <cellStyle name="Prosent 2 4 2 4 3" xfId="51702" xr:uid="{00000000-0005-0000-0000-000022C30000}"/>
    <cellStyle name="Prosent 2 4 2 4_3. Chng in credit spreads" xfId="51703" xr:uid="{00000000-0005-0000-0000-000023C30000}"/>
    <cellStyle name="Prosent 2 4 2 5" xfId="51704" xr:uid="{00000000-0005-0000-0000-000024C30000}"/>
    <cellStyle name="Prosent 2 4 2 5 2" xfId="51705" xr:uid="{00000000-0005-0000-0000-000025C30000}"/>
    <cellStyle name="Prosent 2 4 2 6" xfId="51706" xr:uid="{00000000-0005-0000-0000-000026C30000}"/>
    <cellStyle name="Prosent 2 4 2_3. Chng in credit spreads" xfId="51707" xr:uid="{00000000-0005-0000-0000-000027C30000}"/>
    <cellStyle name="Prosent 2 4 3" xfId="40162" xr:uid="{00000000-0005-0000-0000-000028C30000}"/>
    <cellStyle name="Prosent 2 4 3 2" xfId="51708" xr:uid="{00000000-0005-0000-0000-000029C30000}"/>
    <cellStyle name="Prosent 2 4 3 2 2" xfId="51709" xr:uid="{00000000-0005-0000-0000-00002AC30000}"/>
    <cellStyle name="Prosent 2 4 3 3" xfId="51710" xr:uid="{00000000-0005-0000-0000-00002BC30000}"/>
    <cellStyle name="Prosent 2 4 3_3. Chng in credit spreads" xfId="51711" xr:uid="{00000000-0005-0000-0000-00002CC30000}"/>
    <cellStyle name="Prosent 2 4 4" xfId="40163" xr:uid="{00000000-0005-0000-0000-00002DC30000}"/>
    <cellStyle name="Prosent 2 4 4 2" xfId="51712" xr:uid="{00000000-0005-0000-0000-00002EC30000}"/>
    <cellStyle name="Prosent 2 4 4 2 2" xfId="51713" xr:uid="{00000000-0005-0000-0000-00002FC30000}"/>
    <cellStyle name="Prosent 2 4 4 3" xfId="51714" xr:uid="{00000000-0005-0000-0000-000030C30000}"/>
    <cellStyle name="Prosent 2 4 4_3. Chng in credit spreads" xfId="51715" xr:uid="{00000000-0005-0000-0000-000031C30000}"/>
    <cellStyle name="Prosent 2 4 5" xfId="40159" xr:uid="{00000000-0005-0000-0000-000032C30000}"/>
    <cellStyle name="Prosent 2 4 5 2" xfId="51716" xr:uid="{00000000-0005-0000-0000-000033C30000}"/>
    <cellStyle name="Prosent 2 4 5 2 2" xfId="51717" xr:uid="{00000000-0005-0000-0000-000034C30000}"/>
    <cellStyle name="Prosent 2 4 5 3" xfId="51718" xr:uid="{00000000-0005-0000-0000-000035C30000}"/>
    <cellStyle name="Prosent 2 4 5_3. Chng in credit spreads" xfId="51719" xr:uid="{00000000-0005-0000-0000-000036C30000}"/>
    <cellStyle name="Prosent 2 4 6" xfId="51720" xr:uid="{00000000-0005-0000-0000-000037C30000}"/>
    <cellStyle name="Prosent 2 4 6 2" xfId="51721" xr:uid="{00000000-0005-0000-0000-000038C30000}"/>
    <cellStyle name="Prosent 2 4 6 2 2" xfId="51722" xr:uid="{00000000-0005-0000-0000-000039C30000}"/>
    <cellStyle name="Prosent 2 4 6 3" xfId="51723" xr:uid="{00000000-0005-0000-0000-00003AC30000}"/>
    <cellStyle name="Prosent 2 4 6_3. Chng in credit spreads" xfId="51724" xr:uid="{00000000-0005-0000-0000-00003BC30000}"/>
    <cellStyle name="Prosent 2 4 7" xfId="51725" xr:uid="{00000000-0005-0000-0000-00003CC30000}"/>
    <cellStyle name="Prosent 2 4_3. Chng in credit spreads" xfId="51726" xr:uid="{00000000-0005-0000-0000-00003DC30000}"/>
    <cellStyle name="Prosent 2 5" xfId="36105" xr:uid="{00000000-0005-0000-0000-00003EC30000}"/>
    <cellStyle name="Prosent 2 5 2" xfId="40165" xr:uid="{00000000-0005-0000-0000-00003FC30000}"/>
    <cellStyle name="Prosent 2 5 2 2" xfId="51727" xr:uid="{00000000-0005-0000-0000-000040C30000}"/>
    <cellStyle name="Prosent 2 5 2 2 2" xfId="51728" xr:uid="{00000000-0005-0000-0000-000041C30000}"/>
    <cellStyle name="Prosent 2 5 2 2 2 2" xfId="51729" xr:uid="{00000000-0005-0000-0000-000042C30000}"/>
    <cellStyle name="Prosent 2 5 2 2 3" xfId="51730" xr:uid="{00000000-0005-0000-0000-000043C30000}"/>
    <cellStyle name="Prosent 2 5 2 2_3. Chng in credit spreads" xfId="51731" xr:uid="{00000000-0005-0000-0000-000044C30000}"/>
    <cellStyle name="Prosent 2 5 2 3" xfId="51732" xr:uid="{00000000-0005-0000-0000-000045C30000}"/>
    <cellStyle name="Prosent 2 5 2 3 2" xfId="51733" xr:uid="{00000000-0005-0000-0000-000046C30000}"/>
    <cellStyle name="Prosent 2 5 2 3 2 2" xfId="51734" xr:uid="{00000000-0005-0000-0000-000047C30000}"/>
    <cellStyle name="Prosent 2 5 2 3 3" xfId="51735" xr:uid="{00000000-0005-0000-0000-000048C30000}"/>
    <cellStyle name="Prosent 2 5 2 3_3. Chng in credit spreads" xfId="51736" xr:uid="{00000000-0005-0000-0000-000049C30000}"/>
    <cellStyle name="Prosent 2 5 2 4" xfId="51737" xr:uid="{00000000-0005-0000-0000-00004AC30000}"/>
    <cellStyle name="Prosent 2 5 2 4 2" xfId="51738" xr:uid="{00000000-0005-0000-0000-00004BC30000}"/>
    <cellStyle name="Prosent 2 5 2 4 2 2" xfId="51739" xr:uid="{00000000-0005-0000-0000-00004CC30000}"/>
    <cellStyle name="Prosent 2 5 2 4 3" xfId="51740" xr:uid="{00000000-0005-0000-0000-00004DC30000}"/>
    <cellStyle name="Prosent 2 5 2 4_3. Chng in credit spreads" xfId="51741" xr:uid="{00000000-0005-0000-0000-00004EC30000}"/>
    <cellStyle name="Prosent 2 5 2 5" xfId="51742" xr:uid="{00000000-0005-0000-0000-00004FC30000}"/>
    <cellStyle name="Prosent 2 5 2 5 2" xfId="51743" xr:uid="{00000000-0005-0000-0000-000050C30000}"/>
    <cellStyle name="Prosent 2 5 2 6" xfId="51744" xr:uid="{00000000-0005-0000-0000-000051C30000}"/>
    <cellStyle name="Prosent 2 5 2_3. Chng in credit spreads" xfId="51745" xr:uid="{00000000-0005-0000-0000-000052C30000}"/>
    <cellStyle name="Prosent 2 5 3" xfId="40166" xr:uid="{00000000-0005-0000-0000-000053C30000}"/>
    <cellStyle name="Prosent 2 5 3 2" xfId="51746" xr:uid="{00000000-0005-0000-0000-000054C30000}"/>
    <cellStyle name="Prosent 2 5 3 2 2" xfId="51747" xr:uid="{00000000-0005-0000-0000-000055C30000}"/>
    <cellStyle name="Prosent 2 5 3 3" xfId="51748" xr:uid="{00000000-0005-0000-0000-000056C30000}"/>
    <cellStyle name="Prosent 2 5 3_3. Chng in credit spreads" xfId="51749" xr:uid="{00000000-0005-0000-0000-000057C30000}"/>
    <cellStyle name="Prosent 2 5 4" xfId="40164" xr:uid="{00000000-0005-0000-0000-000058C30000}"/>
    <cellStyle name="Prosent 2 5 4 2" xfId="51750" xr:uid="{00000000-0005-0000-0000-000059C30000}"/>
    <cellStyle name="Prosent 2 5 4 2 2" xfId="51751" xr:uid="{00000000-0005-0000-0000-00005AC30000}"/>
    <cellStyle name="Prosent 2 5 4 3" xfId="51752" xr:uid="{00000000-0005-0000-0000-00005BC30000}"/>
    <cellStyle name="Prosent 2 5 4_3. Chng in credit spreads" xfId="51753" xr:uid="{00000000-0005-0000-0000-00005CC30000}"/>
    <cellStyle name="Prosent 2 5 5" xfId="51754" xr:uid="{00000000-0005-0000-0000-00005DC30000}"/>
    <cellStyle name="Prosent 2 5 5 2" xfId="51755" xr:uid="{00000000-0005-0000-0000-00005EC30000}"/>
    <cellStyle name="Prosent 2 5 5 2 2" xfId="51756" xr:uid="{00000000-0005-0000-0000-00005FC30000}"/>
    <cellStyle name="Prosent 2 5 5 3" xfId="51757" xr:uid="{00000000-0005-0000-0000-000060C30000}"/>
    <cellStyle name="Prosent 2 5 5_3. Chng in credit spreads" xfId="51758" xr:uid="{00000000-0005-0000-0000-000061C30000}"/>
    <cellStyle name="Prosent 2 5 6" xfId="51759" xr:uid="{00000000-0005-0000-0000-000062C30000}"/>
    <cellStyle name="Prosent 2 5 6 2" xfId="51760" xr:uid="{00000000-0005-0000-0000-000063C30000}"/>
    <cellStyle name="Prosent 2 5 6 2 2" xfId="51761" xr:uid="{00000000-0005-0000-0000-000064C30000}"/>
    <cellStyle name="Prosent 2 5 6 3" xfId="51762" xr:uid="{00000000-0005-0000-0000-000065C30000}"/>
    <cellStyle name="Prosent 2 5 6_3. Chng in credit spreads" xfId="51763" xr:uid="{00000000-0005-0000-0000-000066C30000}"/>
    <cellStyle name="Prosent 2 5 7" xfId="51764" xr:uid="{00000000-0005-0000-0000-000067C30000}"/>
    <cellStyle name="Prosent 2 5_3. Chng in credit spreads" xfId="51765" xr:uid="{00000000-0005-0000-0000-000068C30000}"/>
    <cellStyle name="Prosent 2 6" xfId="35985" xr:uid="{00000000-0005-0000-0000-000069C30000}"/>
    <cellStyle name="Prosent 2 6 2" xfId="40167" xr:uid="{00000000-0005-0000-0000-00006AC30000}"/>
    <cellStyle name="Prosent 2 6 2 2" xfId="51766" xr:uid="{00000000-0005-0000-0000-00006BC30000}"/>
    <cellStyle name="Prosent 2 6 2 2 2" xfId="51767" xr:uid="{00000000-0005-0000-0000-00006CC30000}"/>
    <cellStyle name="Prosent 2 6 2 2 2 2" xfId="51768" xr:uid="{00000000-0005-0000-0000-00006DC30000}"/>
    <cellStyle name="Prosent 2 6 2 2 3" xfId="51769" xr:uid="{00000000-0005-0000-0000-00006EC30000}"/>
    <cellStyle name="Prosent 2 6 2 2_3. Chng in credit spreads" xfId="51770" xr:uid="{00000000-0005-0000-0000-00006FC30000}"/>
    <cellStyle name="Prosent 2 6 2 3" xfId="51771" xr:uid="{00000000-0005-0000-0000-000070C30000}"/>
    <cellStyle name="Prosent 2 6 2 3 2" xfId="51772" xr:uid="{00000000-0005-0000-0000-000071C30000}"/>
    <cellStyle name="Prosent 2 6 2 3 2 2" xfId="51773" xr:uid="{00000000-0005-0000-0000-000072C30000}"/>
    <cellStyle name="Prosent 2 6 2 3 3" xfId="51774" xr:uid="{00000000-0005-0000-0000-000073C30000}"/>
    <cellStyle name="Prosent 2 6 2 3_3. Chng in credit spreads" xfId="51775" xr:uid="{00000000-0005-0000-0000-000074C30000}"/>
    <cellStyle name="Prosent 2 6 2 4" xfId="51776" xr:uid="{00000000-0005-0000-0000-000075C30000}"/>
    <cellStyle name="Prosent 2 6 2 4 2" xfId="51777" xr:uid="{00000000-0005-0000-0000-000076C30000}"/>
    <cellStyle name="Prosent 2 6 2 4 2 2" xfId="51778" xr:uid="{00000000-0005-0000-0000-000077C30000}"/>
    <cellStyle name="Prosent 2 6 2 4 3" xfId="51779" xr:uid="{00000000-0005-0000-0000-000078C30000}"/>
    <cellStyle name="Prosent 2 6 2 4_3. Chng in credit spreads" xfId="51780" xr:uid="{00000000-0005-0000-0000-000079C30000}"/>
    <cellStyle name="Prosent 2 6 2 5" xfId="51781" xr:uid="{00000000-0005-0000-0000-00007AC30000}"/>
    <cellStyle name="Prosent 2 6 2 5 2" xfId="51782" xr:uid="{00000000-0005-0000-0000-00007BC30000}"/>
    <cellStyle name="Prosent 2 6 2 6" xfId="51783" xr:uid="{00000000-0005-0000-0000-00007CC30000}"/>
    <cellStyle name="Prosent 2 6 2_3. Chng in credit spreads" xfId="51784" xr:uid="{00000000-0005-0000-0000-00007DC30000}"/>
    <cellStyle name="Prosent 2 6 3" xfId="51785" xr:uid="{00000000-0005-0000-0000-00007EC30000}"/>
    <cellStyle name="Prosent 2 6 3 2" xfId="51786" xr:uid="{00000000-0005-0000-0000-00007FC30000}"/>
    <cellStyle name="Prosent 2 6 3 2 2" xfId="51787" xr:uid="{00000000-0005-0000-0000-000080C30000}"/>
    <cellStyle name="Prosent 2 6 3 3" xfId="51788" xr:uid="{00000000-0005-0000-0000-000081C30000}"/>
    <cellStyle name="Prosent 2 6 3_3. Chng in credit spreads" xfId="51789" xr:uid="{00000000-0005-0000-0000-000082C30000}"/>
    <cellStyle name="Prosent 2 6 4" xfId="51790" xr:uid="{00000000-0005-0000-0000-000083C30000}"/>
    <cellStyle name="Prosent 2 6 4 2" xfId="51791" xr:uid="{00000000-0005-0000-0000-000084C30000}"/>
    <cellStyle name="Prosent 2 6 4 2 2" xfId="51792" xr:uid="{00000000-0005-0000-0000-000085C30000}"/>
    <cellStyle name="Prosent 2 6 4 3" xfId="51793" xr:uid="{00000000-0005-0000-0000-000086C30000}"/>
    <cellStyle name="Prosent 2 6 4_3. Chng in credit spreads" xfId="51794" xr:uid="{00000000-0005-0000-0000-000087C30000}"/>
    <cellStyle name="Prosent 2 6 5" xfId="51795" xr:uid="{00000000-0005-0000-0000-000088C30000}"/>
    <cellStyle name="Prosent 2 6 5 2" xfId="51796" xr:uid="{00000000-0005-0000-0000-000089C30000}"/>
    <cellStyle name="Prosent 2 6 5 2 2" xfId="51797" xr:uid="{00000000-0005-0000-0000-00008AC30000}"/>
    <cellStyle name="Prosent 2 6 5 3" xfId="51798" xr:uid="{00000000-0005-0000-0000-00008BC30000}"/>
    <cellStyle name="Prosent 2 6 5_3. Chng in credit spreads" xfId="51799" xr:uid="{00000000-0005-0000-0000-00008CC30000}"/>
    <cellStyle name="Prosent 2 6 6" xfId="51800" xr:uid="{00000000-0005-0000-0000-00008DC30000}"/>
    <cellStyle name="Prosent 2 6 6 2" xfId="51801" xr:uid="{00000000-0005-0000-0000-00008EC30000}"/>
    <cellStyle name="Prosent 2 6 7" xfId="51802" xr:uid="{00000000-0005-0000-0000-00008FC30000}"/>
    <cellStyle name="Prosent 2 6_3. Chng in credit spreads" xfId="51803" xr:uid="{00000000-0005-0000-0000-000090C30000}"/>
    <cellStyle name="Prosent 2 7" xfId="36099" xr:uid="{00000000-0005-0000-0000-000091C30000}"/>
    <cellStyle name="Prosent 2 7 2" xfId="40168" xr:uid="{00000000-0005-0000-0000-000092C30000}"/>
    <cellStyle name="Prosent 2 7 2 2" xfId="51804" xr:uid="{00000000-0005-0000-0000-000093C30000}"/>
    <cellStyle name="Prosent 2 7 2 2 2" xfId="51805" xr:uid="{00000000-0005-0000-0000-000094C30000}"/>
    <cellStyle name="Prosent 2 7 2 2 2 2" xfId="51806" xr:uid="{00000000-0005-0000-0000-000095C30000}"/>
    <cellStyle name="Prosent 2 7 2 2 3" xfId="51807" xr:uid="{00000000-0005-0000-0000-000096C30000}"/>
    <cellStyle name="Prosent 2 7 2 2_3. Chng in credit spreads" xfId="51808" xr:uid="{00000000-0005-0000-0000-000097C30000}"/>
    <cellStyle name="Prosent 2 7 2 3" xfId="51809" xr:uid="{00000000-0005-0000-0000-000098C30000}"/>
    <cellStyle name="Prosent 2 7 2 3 2" xfId="51810" xr:uid="{00000000-0005-0000-0000-000099C30000}"/>
    <cellStyle name="Prosent 2 7 2 3 2 2" xfId="51811" xr:uid="{00000000-0005-0000-0000-00009AC30000}"/>
    <cellStyle name="Prosent 2 7 2 3 3" xfId="51812" xr:uid="{00000000-0005-0000-0000-00009BC30000}"/>
    <cellStyle name="Prosent 2 7 2 3_3. Chng in credit spreads" xfId="51813" xr:uid="{00000000-0005-0000-0000-00009CC30000}"/>
    <cellStyle name="Prosent 2 7 2 4" xfId="51814" xr:uid="{00000000-0005-0000-0000-00009DC30000}"/>
    <cellStyle name="Prosent 2 7 2 4 2" xfId="51815" xr:uid="{00000000-0005-0000-0000-00009EC30000}"/>
    <cellStyle name="Prosent 2 7 2 5" xfId="51816" xr:uid="{00000000-0005-0000-0000-00009FC30000}"/>
    <cellStyle name="Prosent 2 7 2_3. Chng in credit spreads" xfId="51817" xr:uid="{00000000-0005-0000-0000-0000A0C30000}"/>
    <cellStyle name="Prosent 2 7 3" xfId="51818" xr:uid="{00000000-0005-0000-0000-0000A1C30000}"/>
    <cellStyle name="Prosent 2 7 3 2" xfId="51819" xr:uid="{00000000-0005-0000-0000-0000A2C30000}"/>
    <cellStyle name="Prosent 2 7 3 2 2" xfId="51820" xr:uid="{00000000-0005-0000-0000-0000A3C30000}"/>
    <cellStyle name="Prosent 2 7 3 3" xfId="51821" xr:uid="{00000000-0005-0000-0000-0000A4C30000}"/>
    <cellStyle name="Prosent 2 7 3_3. Chng in credit spreads" xfId="51822" xr:uid="{00000000-0005-0000-0000-0000A5C30000}"/>
    <cellStyle name="Prosent 2 7 4" xfId="51823" xr:uid="{00000000-0005-0000-0000-0000A6C30000}"/>
    <cellStyle name="Prosent 2 7 4 2" xfId="51824" xr:uid="{00000000-0005-0000-0000-0000A7C30000}"/>
    <cellStyle name="Prosent 2 7 4 2 2" xfId="51825" xr:uid="{00000000-0005-0000-0000-0000A8C30000}"/>
    <cellStyle name="Prosent 2 7 4 3" xfId="51826" xr:uid="{00000000-0005-0000-0000-0000A9C30000}"/>
    <cellStyle name="Prosent 2 7 4_3. Chng in credit spreads" xfId="51827" xr:uid="{00000000-0005-0000-0000-0000AAC30000}"/>
    <cellStyle name="Prosent 2 7 5" xfId="51828" xr:uid="{00000000-0005-0000-0000-0000ABC30000}"/>
    <cellStyle name="Prosent 2 7 5 2" xfId="51829" xr:uid="{00000000-0005-0000-0000-0000ACC30000}"/>
    <cellStyle name="Prosent 2 7 5 2 2" xfId="51830" xr:uid="{00000000-0005-0000-0000-0000ADC30000}"/>
    <cellStyle name="Prosent 2 7 5 3" xfId="51831" xr:uid="{00000000-0005-0000-0000-0000AEC30000}"/>
    <cellStyle name="Prosent 2 7 5_3. Chng in credit spreads" xfId="51832" xr:uid="{00000000-0005-0000-0000-0000AFC30000}"/>
    <cellStyle name="Prosent 2 7 6" xfId="51833" xr:uid="{00000000-0005-0000-0000-0000B0C30000}"/>
    <cellStyle name="Prosent 2 7 6 2" xfId="51834" xr:uid="{00000000-0005-0000-0000-0000B1C30000}"/>
    <cellStyle name="Prosent 2 7 7" xfId="51835" xr:uid="{00000000-0005-0000-0000-0000B2C30000}"/>
    <cellStyle name="Prosent 2 7_3. Chng in credit spreads" xfId="51836" xr:uid="{00000000-0005-0000-0000-0000B3C30000}"/>
    <cellStyle name="Prosent 2 8" xfId="36910" xr:uid="{00000000-0005-0000-0000-0000B4C30000}"/>
    <cellStyle name="Prosent 2 8 2" xfId="51837" xr:uid="{00000000-0005-0000-0000-0000B5C30000}"/>
    <cellStyle name="Prosent 2 8 2 2" xfId="51838" xr:uid="{00000000-0005-0000-0000-0000B6C30000}"/>
    <cellStyle name="Prosent 2 8 3" xfId="51839" xr:uid="{00000000-0005-0000-0000-0000B7C30000}"/>
    <cellStyle name="Prosent 2 8 3 2" xfId="51840" xr:uid="{00000000-0005-0000-0000-0000B8C30000}"/>
    <cellStyle name="Prosent 2 8 4" xfId="51841" xr:uid="{00000000-0005-0000-0000-0000B9C30000}"/>
    <cellStyle name="Prosent 2 8 4 2" xfId="51842" xr:uid="{00000000-0005-0000-0000-0000BAC30000}"/>
    <cellStyle name="Prosent 2 8 5" xfId="51843" xr:uid="{00000000-0005-0000-0000-0000BBC30000}"/>
    <cellStyle name="Prosent 2 8 5 2" xfId="51844" xr:uid="{00000000-0005-0000-0000-0000BCC30000}"/>
    <cellStyle name="Prosent 2 8 6" xfId="51845" xr:uid="{00000000-0005-0000-0000-0000BDC30000}"/>
    <cellStyle name="Prosent 2 8_3. Chng in credit spreads" xfId="51846" xr:uid="{00000000-0005-0000-0000-0000BEC30000}"/>
    <cellStyle name="Prosent 2 9" xfId="51847" xr:uid="{00000000-0005-0000-0000-0000BFC30000}"/>
    <cellStyle name="Prosent 2 9 2" xfId="51848" xr:uid="{00000000-0005-0000-0000-0000C0C30000}"/>
    <cellStyle name="Prosent 2 9 2 2" xfId="51849" xr:uid="{00000000-0005-0000-0000-0000C1C30000}"/>
    <cellStyle name="Prosent 2 9 2 2 2" xfId="51850" xr:uid="{00000000-0005-0000-0000-0000C2C30000}"/>
    <cellStyle name="Prosent 2 9 2 3" xfId="51851" xr:uid="{00000000-0005-0000-0000-0000C3C30000}"/>
    <cellStyle name="Prosent 2 9 2_3. Chng in credit spreads" xfId="51852" xr:uid="{00000000-0005-0000-0000-0000C4C30000}"/>
    <cellStyle name="Prosent 2 9 3" xfId="51853" xr:uid="{00000000-0005-0000-0000-0000C5C30000}"/>
    <cellStyle name="Prosent 2 9 3 2" xfId="51854" xr:uid="{00000000-0005-0000-0000-0000C6C30000}"/>
    <cellStyle name="Prosent 2 9 3 2 2" xfId="51855" xr:uid="{00000000-0005-0000-0000-0000C7C30000}"/>
    <cellStyle name="Prosent 2 9 3 3" xfId="51856" xr:uid="{00000000-0005-0000-0000-0000C8C30000}"/>
    <cellStyle name="Prosent 2 9 3_3. Chng in credit spreads" xfId="51857" xr:uid="{00000000-0005-0000-0000-0000C9C30000}"/>
    <cellStyle name="Prosent 2 9 4" xfId="51858" xr:uid="{00000000-0005-0000-0000-0000CAC30000}"/>
    <cellStyle name="Prosent 2 9 4 2" xfId="51859" xr:uid="{00000000-0005-0000-0000-0000CBC30000}"/>
    <cellStyle name="Prosent 2 9 5" xfId="51860" xr:uid="{00000000-0005-0000-0000-0000CCC30000}"/>
    <cellStyle name="Prosent 2 9_3. Chng in credit spreads" xfId="51861" xr:uid="{00000000-0005-0000-0000-0000CDC30000}"/>
    <cellStyle name="Prosent 2_3. Chng in credit spreads" xfId="51862" xr:uid="{00000000-0005-0000-0000-0000CEC30000}"/>
    <cellStyle name="Prosent 20" xfId="51863" xr:uid="{00000000-0005-0000-0000-0000CFC30000}"/>
    <cellStyle name="Prosent 20 2" xfId="51864"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8" xr:uid="{00000000-0005-0000-0000-0000D6C30000}"/>
    <cellStyle name="Prosent 3 2 2_AVA DVA EL" xfId="34391" xr:uid="{00000000-0005-0000-0000-0000D7C30000}"/>
    <cellStyle name="Prosent 3 2 3" xfId="34392" xr:uid="{00000000-0005-0000-0000-0000D8C30000}"/>
    <cellStyle name="Prosent 3 2 3 2" xfId="36133" xr:uid="{00000000-0005-0000-0000-0000D9C30000}"/>
    <cellStyle name="Prosent 3 2 4" xfId="36002" xr:uid="{00000000-0005-0000-0000-0000DAC30000}"/>
    <cellStyle name="Prosent 3 2 5" xfId="36086" xr:uid="{00000000-0005-0000-0000-0000DBC30000}"/>
    <cellStyle name="Prosent 3 2_3. Chng in credit spreads" xfId="51865" xr:uid="{00000000-0005-0000-0000-0000DCC30000}"/>
    <cellStyle name="Prosent 3 3" xfId="9885" xr:uid="{00000000-0005-0000-0000-0000DDC30000}"/>
    <cellStyle name="Prosent 3 3 2" xfId="34393" xr:uid="{00000000-0005-0000-0000-0000DEC30000}"/>
    <cellStyle name="Prosent 3 3 2 2" xfId="36162" xr:uid="{00000000-0005-0000-0000-0000DFC30000}"/>
    <cellStyle name="Prosent 3 3 3" xfId="51866" xr:uid="{00000000-0005-0000-0000-0000E0C30000}"/>
    <cellStyle name="Prosent 3 3 3 2" xfId="51867" xr:uid="{00000000-0005-0000-0000-0000E1C30000}"/>
    <cellStyle name="Prosent 3 3 4" xfId="51868" xr:uid="{00000000-0005-0000-0000-0000E2C30000}"/>
    <cellStyle name="Prosent 3 3_3. Chng in credit spreads" xfId="51869" xr:uid="{00000000-0005-0000-0000-0000E3C30000}"/>
    <cellStyle name="Prosent 3 4" xfId="9886" xr:uid="{00000000-0005-0000-0000-0000E4C30000}"/>
    <cellStyle name="Prosent 3 4 2" xfId="34394" xr:uid="{00000000-0005-0000-0000-0000E5C30000}"/>
    <cellStyle name="Prosent 3 4 2 2" xfId="36319" xr:uid="{00000000-0005-0000-0000-0000E6C30000}"/>
    <cellStyle name="Prosent 3 4 3" xfId="34395" xr:uid="{00000000-0005-0000-0000-0000E7C30000}"/>
    <cellStyle name="Prosent 3 4 4" xfId="51870" xr:uid="{00000000-0005-0000-0000-0000E8C30000}"/>
    <cellStyle name="Prosent 3 4_AVA DVA EL" xfId="34396" xr:uid="{00000000-0005-0000-0000-0000E9C30000}"/>
    <cellStyle name="Prosent 3 5" xfId="34397" xr:uid="{00000000-0005-0000-0000-0000EAC30000}"/>
    <cellStyle name="Prosent 3 6" xfId="35991" xr:uid="{00000000-0005-0000-0000-0000EBC30000}"/>
    <cellStyle name="Prosent 3 7" xfId="36094" xr:uid="{00000000-0005-0000-0000-0000ECC30000}"/>
    <cellStyle name="Prosent 3 8" xfId="36911" xr:uid="{00000000-0005-0000-0000-0000EDC30000}"/>
    <cellStyle name="Prosent 3_3. Chng in credit spreads" xfId="51871" xr:uid="{00000000-0005-0000-0000-0000EEC30000}"/>
    <cellStyle name="Prosent 4" xfId="9887" xr:uid="{00000000-0005-0000-0000-0000EFC30000}"/>
    <cellStyle name="Prosent 4 10" xfId="36912" xr:uid="{00000000-0005-0000-0000-0000F0C30000}"/>
    <cellStyle name="Prosent 4 2" xfId="9888" xr:uid="{00000000-0005-0000-0000-0000F1C30000}"/>
    <cellStyle name="Prosent 4 2 2" xfId="34398" xr:uid="{00000000-0005-0000-0000-0000F2C30000}"/>
    <cellStyle name="Prosent 4 2 2 2" xfId="36080" xr:uid="{00000000-0005-0000-0000-0000F3C30000}"/>
    <cellStyle name="Prosent 4 2 3" xfId="36001" xr:uid="{00000000-0005-0000-0000-0000F4C30000}"/>
    <cellStyle name="Prosent 4 2 3 2" xfId="51872" xr:uid="{00000000-0005-0000-0000-0000F5C30000}"/>
    <cellStyle name="Prosent 4 2_3. Chng in credit spreads" xfId="51873" xr:uid="{00000000-0005-0000-0000-0000F6C30000}"/>
    <cellStyle name="Prosent 4 3" xfId="9889" xr:uid="{00000000-0005-0000-0000-0000F7C30000}"/>
    <cellStyle name="Prosent 4 3 2" xfId="9890" xr:uid="{00000000-0005-0000-0000-0000F8C30000}"/>
    <cellStyle name="Prosent 4 3 2 2" xfId="36165" xr:uid="{00000000-0005-0000-0000-0000F9C30000}"/>
    <cellStyle name="Prosent 4 3 3" xfId="51874"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2"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9"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9" xr:uid="{00000000-0005-0000-0000-000008C40000}"/>
    <cellStyle name="Prosent 4 6_AVA DVA EL" xfId="34408" xr:uid="{00000000-0005-0000-0000-000009C40000}"/>
    <cellStyle name="Prosent 4 7" xfId="34409" xr:uid="{00000000-0005-0000-0000-00000AC40000}"/>
    <cellStyle name="Prosent 4 8" xfId="35992" xr:uid="{00000000-0005-0000-0000-00000BC40000}"/>
    <cellStyle name="Prosent 4 9" xfId="36093" xr:uid="{00000000-0005-0000-0000-00000CC40000}"/>
    <cellStyle name="Prosent 4_3. Chng in credit spreads" xfId="51875" xr:uid="{00000000-0005-0000-0000-00000DC40000}"/>
    <cellStyle name="Prosent 5" xfId="9893" xr:uid="{00000000-0005-0000-0000-00000EC40000}"/>
    <cellStyle name="Prosent 5 10" xfId="36913"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6" xr:uid="{00000000-0005-0000-0000-000013C40000}"/>
    <cellStyle name="Prosent 5 2 2_AVA DVA EL" xfId="34410" xr:uid="{00000000-0005-0000-0000-000014C40000}"/>
    <cellStyle name="Prosent 5 2 3" xfId="9897" xr:uid="{00000000-0005-0000-0000-000015C40000}"/>
    <cellStyle name="Prosent 5 2 3 2" xfId="36138" xr:uid="{00000000-0005-0000-0000-000016C40000}"/>
    <cellStyle name="Prosent 5 2 4" xfId="36914" xr:uid="{00000000-0005-0000-0000-000017C40000}"/>
    <cellStyle name="Prosent 5 2_3. Chng in credit spreads" xfId="51877" xr:uid="{00000000-0005-0000-0000-000018C40000}"/>
    <cellStyle name="Prosent 5 3" xfId="9898" xr:uid="{00000000-0005-0000-0000-000019C40000}"/>
    <cellStyle name="Prosent 5 3 2" xfId="9899" xr:uid="{00000000-0005-0000-0000-00001AC40000}"/>
    <cellStyle name="Prosent 5 3 2 2" xfId="36168" xr:uid="{00000000-0005-0000-0000-00001BC40000}"/>
    <cellStyle name="Prosent 5 3 3" xfId="51878"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5" xr:uid="{00000000-0005-0000-0000-000020C40000}"/>
    <cellStyle name="Prosent 5 4 3" xfId="51879" xr:uid="{00000000-0005-0000-0000-000021C40000}"/>
    <cellStyle name="Prosent 5 4_AVA DVA EL" xfId="34412" xr:uid="{00000000-0005-0000-0000-000022C40000}"/>
    <cellStyle name="Prosent 5 5" xfId="34413" xr:uid="{00000000-0005-0000-0000-000023C40000}"/>
    <cellStyle name="Prosent 5 5 2" xfId="36081" xr:uid="{00000000-0005-0000-0000-000024C40000}"/>
    <cellStyle name="Prosent 5 6" xfId="36110" xr:uid="{00000000-0005-0000-0000-000025C40000}"/>
    <cellStyle name="Prosent 5 7" xfId="36420" xr:uid="{00000000-0005-0000-0000-000026C40000}"/>
    <cellStyle name="Prosent 5 8" xfId="35993" xr:uid="{00000000-0005-0000-0000-000027C40000}"/>
    <cellStyle name="Prosent 5 9" xfId="36092" xr:uid="{00000000-0005-0000-0000-000028C40000}"/>
    <cellStyle name="Prosent 5_3. Chng in credit spreads" xfId="51880" xr:uid="{00000000-0005-0000-0000-000029C40000}"/>
    <cellStyle name="Prosent 6" xfId="9902" xr:uid="{00000000-0005-0000-0000-00002AC40000}"/>
    <cellStyle name="Prosent 6 10" xfId="36084"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1" xr:uid="{00000000-0005-0000-0000-000031C40000}"/>
    <cellStyle name="Prosent 6 2 4" xfId="36915"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1" xr:uid="{00000000-0005-0000-0000-000039C40000}"/>
    <cellStyle name="Prosent 6 3 4" xfId="36916"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8" xr:uid="{00000000-0005-0000-0000-000041C40000}"/>
    <cellStyle name="Prosent 6 4 4" xfId="36917"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2" xr:uid="{00000000-0005-0000-0000-00004CC40000}"/>
    <cellStyle name="Prosent 6 8" xfId="36424" xr:uid="{00000000-0005-0000-0000-00004DC40000}"/>
    <cellStyle name="Prosent 6 9" xfId="36005" xr:uid="{00000000-0005-0000-0000-00004EC40000}"/>
    <cellStyle name="Prosent 6_3. Chng in credit spreads" xfId="51881"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2" xr:uid="{00000000-0005-0000-0000-000054C40000}"/>
    <cellStyle name="Prosent 7 2 2_AVA DVA EL" xfId="34425" xr:uid="{00000000-0005-0000-0000-000055C40000}"/>
    <cellStyle name="Prosent 7 2 3" xfId="9922" xr:uid="{00000000-0005-0000-0000-000056C40000}"/>
    <cellStyle name="Prosent 7 2 3 2" xfId="36144" xr:uid="{00000000-0005-0000-0000-000057C40000}"/>
    <cellStyle name="Prosent 7 2 4" xfId="36919" xr:uid="{00000000-0005-0000-0000-000058C40000}"/>
    <cellStyle name="Prosent 7 2_3. Chng in credit spreads" xfId="51883" xr:uid="{00000000-0005-0000-0000-000059C40000}"/>
    <cellStyle name="Prosent 7 3" xfId="9923" xr:uid="{00000000-0005-0000-0000-00005AC40000}"/>
    <cellStyle name="Prosent 7 3 2" xfId="9924" xr:uid="{00000000-0005-0000-0000-00005BC40000}"/>
    <cellStyle name="Prosent 7 3 2 2" xfId="36174" xr:uid="{00000000-0005-0000-0000-00005CC40000}"/>
    <cellStyle name="Prosent 7 3 3" xfId="51884" xr:uid="{00000000-0005-0000-0000-00005DC40000}"/>
    <cellStyle name="Prosent 7 3_AVA DVA EL" xfId="34426" xr:uid="{00000000-0005-0000-0000-00005EC40000}"/>
    <cellStyle name="Prosent 7 4" xfId="9925" xr:uid="{00000000-0005-0000-0000-00005FC40000}"/>
    <cellStyle name="Prosent 7 4 2" xfId="36115" xr:uid="{00000000-0005-0000-0000-000060C40000}"/>
    <cellStyle name="Prosent 7 5" xfId="36918" xr:uid="{00000000-0005-0000-0000-000061C40000}"/>
    <cellStyle name="Prosent 7 5 2" xfId="51885" xr:uid="{00000000-0005-0000-0000-000062C40000}"/>
    <cellStyle name="Prosent 7_3. Chng in credit spreads" xfId="51886"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7" xr:uid="{00000000-0005-0000-0000-000067C40000}"/>
    <cellStyle name="Prosent 8 2 3" xfId="51887" xr:uid="{00000000-0005-0000-0000-000068C40000}"/>
    <cellStyle name="Prosent 8 2_3. Chng in credit spreads" xfId="51888" xr:uid="{00000000-0005-0000-0000-000069C40000}"/>
    <cellStyle name="Prosent 8 3" xfId="9929" xr:uid="{00000000-0005-0000-0000-00006AC40000}"/>
    <cellStyle name="Prosent 8 3 2" xfId="36177" xr:uid="{00000000-0005-0000-0000-00006BC40000}"/>
    <cellStyle name="Prosent 8 4" xfId="9930" xr:uid="{00000000-0005-0000-0000-00006CC40000}"/>
    <cellStyle name="Prosent 8 4 2" xfId="36118" xr:uid="{00000000-0005-0000-0000-00006DC40000}"/>
    <cellStyle name="Prosent 8 5" xfId="36920" xr:uid="{00000000-0005-0000-0000-00006EC40000}"/>
    <cellStyle name="Prosent 8_3. Chng in credit spreads" xfId="51889"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50" xr:uid="{00000000-0005-0000-0000-000073C40000}"/>
    <cellStyle name="Prosent 9 2 3" xfId="51890" xr:uid="{00000000-0005-0000-0000-000074C40000}"/>
    <cellStyle name="Prosent 9 2_AVA DVA EL" xfId="34427" xr:uid="{00000000-0005-0000-0000-000075C40000}"/>
    <cellStyle name="Prosent 9 3" xfId="9934" xr:uid="{00000000-0005-0000-0000-000076C40000}"/>
    <cellStyle name="Prosent 9 3 2" xfId="36180" xr:uid="{00000000-0005-0000-0000-000077C40000}"/>
    <cellStyle name="Prosent 9 4" xfId="36121" xr:uid="{00000000-0005-0000-0000-000078C40000}"/>
    <cellStyle name="Prosent 9 4 2" xfId="51891" xr:uid="{00000000-0005-0000-0000-000079C40000}"/>
    <cellStyle name="Prosent 9 5" xfId="36921" xr:uid="{00000000-0005-0000-0000-00007AC40000}"/>
    <cellStyle name="Prosent 9_3. Chng in credit spreads" xfId="51892"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3"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4"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5" xr:uid="{00000000-0005-0000-0000-000098C40000}"/>
    <cellStyle name="RaekkeNiv1 2 2 2" xfId="51896" xr:uid="{00000000-0005-0000-0000-000099C40000}"/>
    <cellStyle name="RaekkeNiv1 2 2 3" xfId="51897" xr:uid="{00000000-0005-0000-0000-00009AC40000}"/>
    <cellStyle name="RaekkeNiv1 2 2 4" xfId="51898" xr:uid="{00000000-0005-0000-0000-00009BC40000}"/>
    <cellStyle name="RaekkeNiv1 2 2_Results &amp; key fig." xfId="51899" xr:uid="{00000000-0005-0000-0000-00009CC40000}"/>
    <cellStyle name="RaekkeNiv1 2 3" xfId="51900" xr:uid="{00000000-0005-0000-0000-00009DC40000}"/>
    <cellStyle name="RaekkeNiv1 2 4" xfId="51901" xr:uid="{00000000-0005-0000-0000-00009EC40000}"/>
    <cellStyle name="RaekkeNiv1 2 5" xfId="51902" xr:uid="{00000000-0005-0000-0000-00009FC40000}"/>
    <cellStyle name="RaekkeNiv1 2_3. Chng in credit spreads" xfId="51903" xr:uid="{00000000-0005-0000-0000-0000A0C40000}"/>
    <cellStyle name="RaekkeNiv1 3" xfId="51904" xr:uid="{00000000-0005-0000-0000-0000A1C40000}"/>
    <cellStyle name="RaekkeNiv1 3 2" xfId="51905" xr:uid="{00000000-0005-0000-0000-0000A2C40000}"/>
    <cellStyle name="RaekkeNiv1 3 3" xfId="51906" xr:uid="{00000000-0005-0000-0000-0000A3C40000}"/>
    <cellStyle name="RaekkeNiv1 3 4" xfId="51907" xr:uid="{00000000-0005-0000-0000-0000A4C40000}"/>
    <cellStyle name="RaekkeNiv1 4" xfId="51908" xr:uid="{00000000-0005-0000-0000-0000A5C40000}"/>
    <cellStyle name="RaekkeNiv1 5" xfId="51909" xr:uid="{00000000-0005-0000-0000-0000A6C40000}"/>
    <cellStyle name="RaekkeNiv1 6" xfId="51910" xr:uid="{00000000-0005-0000-0000-0000A7C40000}"/>
    <cellStyle name="RaekkeNiv1_3. Chng in credit spreads" xfId="51911" xr:uid="{00000000-0005-0000-0000-0000A8C40000}"/>
    <cellStyle name="RaekkeNiv2" xfId="9942" xr:uid="{00000000-0005-0000-0000-0000A9C40000}"/>
    <cellStyle name="RaekkeNiv2 2" xfId="34447" xr:uid="{00000000-0005-0000-0000-0000AAC40000}"/>
    <cellStyle name="RaekkeNiv2 2 2" xfId="51912" xr:uid="{00000000-0005-0000-0000-0000ABC40000}"/>
    <cellStyle name="RaekkeNiv2 2 2 2" xfId="51913" xr:uid="{00000000-0005-0000-0000-0000ACC40000}"/>
    <cellStyle name="RaekkeNiv2 2 2 3" xfId="51914" xr:uid="{00000000-0005-0000-0000-0000ADC40000}"/>
    <cellStyle name="RaekkeNiv2 2 2 4" xfId="51915" xr:uid="{00000000-0005-0000-0000-0000AEC40000}"/>
    <cellStyle name="RaekkeNiv2 2 2_Results &amp; key fig." xfId="51916" xr:uid="{00000000-0005-0000-0000-0000AFC40000}"/>
    <cellStyle name="RaekkeNiv2 2 3" xfId="51917" xr:uid="{00000000-0005-0000-0000-0000B0C40000}"/>
    <cellStyle name="RaekkeNiv2 2 4" xfId="51918" xr:uid="{00000000-0005-0000-0000-0000B1C40000}"/>
    <cellStyle name="RaekkeNiv2 2 5" xfId="51919" xr:uid="{00000000-0005-0000-0000-0000B2C40000}"/>
    <cellStyle name="RaekkeNiv2 2_3. Chng in credit spreads" xfId="51920" xr:uid="{00000000-0005-0000-0000-0000B3C40000}"/>
    <cellStyle name="RaekkeNiv2 3" xfId="34448" xr:uid="{00000000-0005-0000-0000-0000B4C40000}"/>
    <cellStyle name="RaekkeNiv2 3 2" xfId="51921" xr:uid="{00000000-0005-0000-0000-0000B5C40000}"/>
    <cellStyle name="RaekkeNiv2 3 3" xfId="51922" xr:uid="{00000000-0005-0000-0000-0000B6C40000}"/>
    <cellStyle name="RaekkeNiv2 3 4" xfId="51923" xr:uid="{00000000-0005-0000-0000-0000B7C40000}"/>
    <cellStyle name="RaekkeNiv2 3 5" xfId="51924" xr:uid="{00000000-0005-0000-0000-0000B8C40000}"/>
    <cellStyle name="RaekkeNiv2 4" xfId="51925" xr:uid="{00000000-0005-0000-0000-0000B9C40000}"/>
    <cellStyle name="RaekkeNiv2 5" xfId="51926" xr:uid="{00000000-0005-0000-0000-0000BAC40000}"/>
    <cellStyle name="RaekkeNiv2 6" xfId="51927" xr:uid="{00000000-0005-0000-0000-0000BBC40000}"/>
    <cellStyle name="RaekkeNiv2_3. Chng in credit spreads" xfId="51928" xr:uid="{00000000-0005-0000-0000-0000BCC40000}"/>
    <cellStyle name="RaekkeNiv3" xfId="34449" xr:uid="{00000000-0005-0000-0000-0000BDC40000}"/>
    <cellStyle name="RaekkeNiv3 2" xfId="34450" xr:uid="{00000000-0005-0000-0000-0000BEC40000}"/>
    <cellStyle name="RaekkeNiv3 2 2" xfId="51929" xr:uid="{00000000-0005-0000-0000-0000BFC40000}"/>
    <cellStyle name="RaekkeNiv3 2 2 2" xfId="51930" xr:uid="{00000000-0005-0000-0000-0000C0C40000}"/>
    <cellStyle name="RaekkeNiv3 2 2 3" xfId="51931" xr:uid="{00000000-0005-0000-0000-0000C1C40000}"/>
    <cellStyle name="RaekkeNiv3 2 2 4" xfId="51932" xr:uid="{00000000-0005-0000-0000-0000C2C40000}"/>
    <cellStyle name="RaekkeNiv3 2 2_Results &amp; key fig." xfId="51933" xr:uid="{00000000-0005-0000-0000-0000C3C40000}"/>
    <cellStyle name="RaekkeNiv3 2 3" xfId="51934" xr:uid="{00000000-0005-0000-0000-0000C4C40000}"/>
    <cellStyle name="RaekkeNiv3 2 4" xfId="51935" xr:uid="{00000000-0005-0000-0000-0000C5C40000}"/>
    <cellStyle name="RaekkeNiv3 2 5" xfId="51936" xr:uid="{00000000-0005-0000-0000-0000C6C40000}"/>
    <cellStyle name="RaekkeNiv3 2_3. Chng in credit spreads" xfId="51937" xr:uid="{00000000-0005-0000-0000-0000C7C40000}"/>
    <cellStyle name="RaekkeNiv3 3" xfId="34451" xr:uid="{00000000-0005-0000-0000-0000C8C40000}"/>
    <cellStyle name="RaekkeNiv3 3 2" xfId="51938" xr:uid="{00000000-0005-0000-0000-0000C9C40000}"/>
    <cellStyle name="RaekkeNiv3 3 3" xfId="51939" xr:uid="{00000000-0005-0000-0000-0000CAC40000}"/>
    <cellStyle name="RaekkeNiv3 3 4" xfId="51940" xr:uid="{00000000-0005-0000-0000-0000CBC40000}"/>
    <cellStyle name="RaekkeNiv3 3 5" xfId="51941" xr:uid="{00000000-0005-0000-0000-0000CCC40000}"/>
    <cellStyle name="RaekkeNiv3 4" xfId="51942" xr:uid="{00000000-0005-0000-0000-0000CDC40000}"/>
    <cellStyle name="RaekkeNiv3 5" xfId="51943" xr:uid="{00000000-0005-0000-0000-0000CEC40000}"/>
    <cellStyle name="RaekkeNiv3 6" xfId="51944" xr:uid="{00000000-0005-0000-0000-0000CFC40000}"/>
    <cellStyle name="RaekkeNiv3_3. Chng in credit spreads" xfId="51945" xr:uid="{00000000-0005-0000-0000-0000D0C40000}"/>
    <cellStyle name="RaekkeNiv4" xfId="34452" xr:uid="{00000000-0005-0000-0000-0000D1C40000}"/>
    <cellStyle name="RaekkeNiv4 2" xfId="34453" xr:uid="{00000000-0005-0000-0000-0000D2C40000}"/>
    <cellStyle name="RaekkeNiv4 2 2" xfId="51946" xr:uid="{00000000-0005-0000-0000-0000D3C40000}"/>
    <cellStyle name="RaekkeNiv4 2 2 2" xfId="51947" xr:uid="{00000000-0005-0000-0000-0000D4C40000}"/>
    <cellStyle name="RaekkeNiv4 2 2 3" xfId="51948" xr:uid="{00000000-0005-0000-0000-0000D5C40000}"/>
    <cellStyle name="RaekkeNiv4 2 2 4" xfId="51949" xr:uid="{00000000-0005-0000-0000-0000D6C40000}"/>
    <cellStyle name="RaekkeNiv4 2 2_Results &amp; key fig." xfId="51950" xr:uid="{00000000-0005-0000-0000-0000D7C40000}"/>
    <cellStyle name="RaekkeNiv4 2 3" xfId="51951" xr:uid="{00000000-0005-0000-0000-0000D8C40000}"/>
    <cellStyle name="RaekkeNiv4 2 4" xfId="51952" xr:uid="{00000000-0005-0000-0000-0000D9C40000}"/>
    <cellStyle name="RaekkeNiv4 2 5" xfId="51953" xr:uid="{00000000-0005-0000-0000-0000DAC40000}"/>
    <cellStyle name="RaekkeNiv4 2_3. Chng in credit spreads" xfId="51954" xr:uid="{00000000-0005-0000-0000-0000DBC40000}"/>
    <cellStyle name="RaekkeNiv4 3" xfId="34454" xr:uid="{00000000-0005-0000-0000-0000DCC40000}"/>
    <cellStyle name="RaekkeNiv4 3 2" xfId="51955" xr:uid="{00000000-0005-0000-0000-0000DDC40000}"/>
    <cellStyle name="RaekkeNiv4 3 3" xfId="51956" xr:uid="{00000000-0005-0000-0000-0000DEC40000}"/>
    <cellStyle name="RaekkeNiv4 3 4" xfId="51957" xr:uid="{00000000-0005-0000-0000-0000DFC40000}"/>
    <cellStyle name="RaekkeNiv4 3 5" xfId="51958" xr:uid="{00000000-0005-0000-0000-0000E0C40000}"/>
    <cellStyle name="RaekkeNiv4 4" xfId="51959" xr:uid="{00000000-0005-0000-0000-0000E1C40000}"/>
    <cellStyle name="RaekkeNiv4 5" xfId="51960" xr:uid="{00000000-0005-0000-0000-0000E2C40000}"/>
    <cellStyle name="RaekkeNiv4 6" xfId="51961" xr:uid="{00000000-0005-0000-0000-0000E3C40000}"/>
    <cellStyle name="RaekkeNiv4_3. Chng in credit spreads" xfId="51962"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3"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4"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5"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6"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7"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2"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2" xr:uid="{00000000-0005-0000-0000-0000D0C50000}"/>
    <cellStyle name="Salida 3 13" xfId="36747"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5" xr:uid="{00000000-0005-0000-0000-00000AC60000}"/>
    <cellStyle name="Salida_A02" xfId="55649"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8"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5" xr:uid="{00000000-0005-0000-0000-000024C60000}"/>
    <cellStyle name="showExposure 2 3" xfId="36773" xr:uid="{00000000-0005-0000-0000-000025C60000}"/>
    <cellStyle name="showExposure 3" xfId="36644" xr:uid="{00000000-0005-0000-0000-000026C60000}"/>
    <cellStyle name="showExposure 3 2" xfId="36800"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4"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3" xr:uid="{00000000-0005-0000-0000-000044C60000}"/>
    <cellStyle name="Skaičiavimas 3 13" xfId="36748"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4" xr:uid="{00000000-0005-0000-0000-00007EC60000}"/>
    <cellStyle name="Skaičiavimas 9" xfId="36922" xr:uid="{00000000-0005-0000-0000-00007FC60000}"/>
    <cellStyle name="Skaičiavimas_A02" xfId="55650"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69" xr:uid="{00000000-0005-0000-0000-00009CC60000}"/>
    <cellStyle name="Stil 1 10 2" xfId="51970" xr:uid="{00000000-0005-0000-0000-00009DC60000}"/>
    <cellStyle name="Stil 1 11" xfId="51971" xr:uid="{00000000-0005-0000-0000-00009EC60000}"/>
    <cellStyle name="Stil 1 11 2" xfId="51972" xr:uid="{00000000-0005-0000-0000-00009FC60000}"/>
    <cellStyle name="Stil 1 12" xfId="51973" xr:uid="{00000000-0005-0000-0000-0000A0C60000}"/>
    <cellStyle name="Stil 1 12 2" xfId="51974" xr:uid="{00000000-0005-0000-0000-0000A1C60000}"/>
    <cellStyle name="Stil 1 13" xfId="51975" xr:uid="{00000000-0005-0000-0000-0000A2C60000}"/>
    <cellStyle name="Stil 1 13 2" xfId="51976" xr:uid="{00000000-0005-0000-0000-0000A3C60000}"/>
    <cellStyle name="Stil 1 14" xfId="51977" xr:uid="{00000000-0005-0000-0000-0000A4C60000}"/>
    <cellStyle name="Stil 1 14 2" xfId="51978" xr:uid="{00000000-0005-0000-0000-0000A5C60000}"/>
    <cellStyle name="Stil 1 15" xfId="51979"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70" xr:uid="{00000000-0005-0000-0000-0000AAC60000}"/>
    <cellStyle name="Stil 1 2 2 2 2 2" xfId="51980" xr:uid="{00000000-0005-0000-0000-0000ABC60000}"/>
    <cellStyle name="Stil 1 2 2 2 3" xfId="51981" xr:uid="{00000000-0005-0000-0000-0000ACC60000}"/>
    <cellStyle name="Stil 1 2 2 2_3. Chng in credit spreads" xfId="51982" xr:uid="{00000000-0005-0000-0000-0000ADC60000}"/>
    <cellStyle name="Stil 1 2 2 3" xfId="34510" xr:uid="{00000000-0005-0000-0000-0000AEC60000}"/>
    <cellStyle name="Stil 1 2 2 3 2" xfId="51983" xr:uid="{00000000-0005-0000-0000-0000AFC60000}"/>
    <cellStyle name="Stil 1 2 2 4" xfId="40169" xr:uid="{00000000-0005-0000-0000-0000B0C60000}"/>
    <cellStyle name="Stil 1 2 2_3. Chng in credit spreads" xfId="51984" xr:uid="{00000000-0005-0000-0000-0000B1C60000}"/>
    <cellStyle name="Stil 1 2 3" xfId="34511" xr:uid="{00000000-0005-0000-0000-0000B2C60000}"/>
    <cellStyle name="Stil 1 2 3 2" xfId="51985" xr:uid="{00000000-0005-0000-0000-0000B3C60000}"/>
    <cellStyle name="Stil 1 2 3 2 2" xfId="51986" xr:uid="{00000000-0005-0000-0000-0000B4C60000}"/>
    <cellStyle name="Stil 1 2 3 3" xfId="51987" xr:uid="{00000000-0005-0000-0000-0000B5C60000}"/>
    <cellStyle name="Stil 1 2 3 3 2" xfId="51988" xr:uid="{00000000-0005-0000-0000-0000B6C60000}"/>
    <cellStyle name="Stil 1 2 3 4" xfId="51989" xr:uid="{00000000-0005-0000-0000-0000B7C60000}"/>
    <cellStyle name="Stil 1 2 3_3. Chng in credit spreads" xfId="51990" xr:uid="{00000000-0005-0000-0000-0000B8C60000}"/>
    <cellStyle name="Stil 1 2 4" xfId="51991" xr:uid="{00000000-0005-0000-0000-0000B9C60000}"/>
    <cellStyle name="Stil 1 2 4 2" xfId="51992" xr:uid="{00000000-0005-0000-0000-0000BAC60000}"/>
    <cellStyle name="Stil 1 2 4 2 2" xfId="51993" xr:uid="{00000000-0005-0000-0000-0000BBC60000}"/>
    <cellStyle name="Stil 1 2 4 3" xfId="51994" xr:uid="{00000000-0005-0000-0000-0000BCC60000}"/>
    <cellStyle name="Stil 1 2 4_3. Chng in credit spreads" xfId="51995" xr:uid="{00000000-0005-0000-0000-0000BDC60000}"/>
    <cellStyle name="Stil 1 2_3. Chng in credit spreads" xfId="51996"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7" xr:uid="{00000000-0005-0000-0000-0000C6C60000}"/>
    <cellStyle name="Stil 1 3 2 4" xfId="34518" xr:uid="{00000000-0005-0000-0000-0000C7C60000}"/>
    <cellStyle name="Stil 1 3 2 5" xfId="51998" xr:uid="{00000000-0005-0000-0000-0000C8C60000}"/>
    <cellStyle name="Stil 1 3 2_3. Chng in credit spreads" xfId="51999" xr:uid="{00000000-0005-0000-0000-0000C9C60000}"/>
    <cellStyle name="Stil 1 3 3" xfId="34519" xr:uid="{00000000-0005-0000-0000-0000CAC60000}"/>
    <cellStyle name="Stil 1 3 3 2" xfId="34520" xr:uid="{00000000-0005-0000-0000-0000CBC60000}"/>
    <cellStyle name="Stil 1 3 3 2 2" xfId="52000" xr:uid="{00000000-0005-0000-0000-0000CCC60000}"/>
    <cellStyle name="Stil 1 3 3 3" xfId="34521" xr:uid="{00000000-0005-0000-0000-0000CDC60000}"/>
    <cellStyle name="Stil 1 3 3 3 2" xfId="52001" xr:uid="{00000000-0005-0000-0000-0000CEC60000}"/>
    <cellStyle name="Stil 1 3 3 4" xfId="52002" xr:uid="{00000000-0005-0000-0000-0000CFC60000}"/>
    <cellStyle name="Stil 1 3 3 4 2" xfId="52003" xr:uid="{00000000-0005-0000-0000-0000D0C60000}"/>
    <cellStyle name="Stil 1 3 3_3. Chng in credit spreads" xfId="52004" xr:uid="{00000000-0005-0000-0000-0000D1C60000}"/>
    <cellStyle name="Stil 1 3 4" xfId="34522" xr:uid="{00000000-0005-0000-0000-0000D2C60000}"/>
    <cellStyle name="Stil 1 3 4 2" xfId="52005" xr:uid="{00000000-0005-0000-0000-0000D3C60000}"/>
    <cellStyle name="Stil 1 3 5" xfId="52006" xr:uid="{00000000-0005-0000-0000-0000D4C60000}"/>
    <cellStyle name="Stil 1 3_3. Chng in credit spreads" xfId="52007" xr:uid="{00000000-0005-0000-0000-0000D5C60000}"/>
    <cellStyle name="Stil 1 4" xfId="10310" xr:uid="{00000000-0005-0000-0000-0000D6C60000}"/>
    <cellStyle name="Stil 1 4 2" xfId="34523" xr:uid="{00000000-0005-0000-0000-0000D7C60000}"/>
    <cellStyle name="Stil 1 4 2 2" xfId="52008" xr:uid="{00000000-0005-0000-0000-0000D8C60000}"/>
    <cellStyle name="Stil 1 4 2 2 2" xfId="52009" xr:uid="{00000000-0005-0000-0000-0000D9C60000}"/>
    <cellStyle name="Stil 1 4 2 3" xfId="52010" xr:uid="{00000000-0005-0000-0000-0000DAC60000}"/>
    <cellStyle name="Stil 1 4 2 3 2" xfId="52011" xr:uid="{00000000-0005-0000-0000-0000DBC60000}"/>
    <cellStyle name="Stil 1 4 2 4" xfId="52012" xr:uid="{00000000-0005-0000-0000-0000DCC60000}"/>
    <cellStyle name="Stil 1 4 2_3. Chng in credit spreads" xfId="52013" xr:uid="{00000000-0005-0000-0000-0000DDC60000}"/>
    <cellStyle name="Stil 1 4 3" xfId="34524" xr:uid="{00000000-0005-0000-0000-0000DEC60000}"/>
    <cellStyle name="Stil 1 4 3 2" xfId="52014" xr:uid="{00000000-0005-0000-0000-0000DFC60000}"/>
    <cellStyle name="Stil 1 4 4" xfId="52015" xr:uid="{00000000-0005-0000-0000-0000E0C60000}"/>
    <cellStyle name="Stil 1 4 4 2" xfId="52016" xr:uid="{00000000-0005-0000-0000-0000E1C60000}"/>
    <cellStyle name="Stil 1 4_3. Chng in credit spreads" xfId="52017" xr:uid="{00000000-0005-0000-0000-0000E2C60000}"/>
    <cellStyle name="Stil 1 5" xfId="34525" xr:uid="{00000000-0005-0000-0000-0000E3C60000}"/>
    <cellStyle name="Stil 1 5 2" xfId="52018" xr:uid="{00000000-0005-0000-0000-0000E4C60000}"/>
    <cellStyle name="Stil 1 5 2 2" xfId="52019" xr:uid="{00000000-0005-0000-0000-0000E5C60000}"/>
    <cellStyle name="Stil 1 5 2 2 2" xfId="52020" xr:uid="{00000000-0005-0000-0000-0000E6C60000}"/>
    <cellStyle name="Stil 1 5 2 3" xfId="52021" xr:uid="{00000000-0005-0000-0000-0000E7C60000}"/>
    <cellStyle name="Stil 1 5 2_3. Chng in credit spreads" xfId="52022" xr:uid="{00000000-0005-0000-0000-0000E8C60000}"/>
    <cellStyle name="Stil 1 5 3" xfId="52023" xr:uid="{00000000-0005-0000-0000-0000E9C60000}"/>
    <cellStyle name="Stil 1 5 3 2" xfId="52024" xr:uid="{00000000-0005-0000-0000-0000EAC60000}"/>
    <cellStyle name="Stil 1 5 4" xfId="52025" xr:uid="{00000000-0005-0000-0000-0000EBC60000}"/>
    <cellStyle name="Stil 1 5_3. Chng in credit spreads" xfId="52026" xr:uid="{00000000-0005-0000-0000-0000ECC60000}"/>
    <cellStyle name="Stil 1 6" xfId="36923" xr:uid="{00000000-0005-0000-0000-0000EDC60000}"/>
    <cellStyle name="Stil 1 6 2" xfId="52027" xr:uid="{00000000-0005-0000-0000-0000EEC60000}"/>
    <cellStyle name="Stil 1 6 2 2" xfId="52028" xr:uid="{00000000-0005-0000-0000-0000EFC60000}"/>
    <cellStyle name="Stil 1 6 2 2 2" xfId="52029" xr:uid="{00000000-0005-0000-0000-0000F0C60000}"/>
    <cellStyle name="Stil 1 6 2 3" xfId="52030" xr:uid="{00000000-0005-0000-0000-0000F1C60000}"/>
    <cellStyle name="Stil 1 6 2_3. Chng in credit spreads" xfId="52031" xr:uid="{00000000-0005-0000-0000-0000F2C60000}"/>
    <cellStyle name="Stil 1 6 3" xfId="52032" xr:uid="{00000000-0005-0000-0000-0000F3C60000}"/>
    <cellStyle name="Stil 1 6_3. Chng in credit spreads" xfId="52033" xr:uid="{00000000-0005-0000-0000-0000F4C60000}"/>
    <cellStyle name="Stil 1 7" xfId="52034" xr:uid="{00000000-0005-0000-0000-0000F5C60000}"/>
    <cellStyle name="Stil 1 7 2" xfId="52035" xr:uid="{00000000-0005-0000-0000-0000F6C60000}"/>
    <cellStyle name="Stil 1 7 2 2" xfId="52036" xr:uid="{00000000-0005-0000-0000-0000F7C60000}"/>
    <cellStyle name="Stil 1 7 2 2 2" xfId="52037" xr:uid="{00000000-0005-0000-0000-0000F8C60000}"/>
    <cellStyle name="Stil 1 7 2 3" xfId="52038" xr:uid="{00000000-0005-0000-0000-0000F9C60000}"/>
    <cellStyle name="Stil 1 7 2_3. Chng in credit spreads" xfId="52039" xr:uid="{00000000-0005-0000-0000-0000FAC60000}"/>
    <cellStyle name="Stil 1 7 3" xfId="52040" xr:uid="{00000000-0005-0000-0000-0000FBC60000}"/>
    <cellStyle name="Stil 1 7 3 2" xfId="52041" xr:uid="{00000000-0005-0000-0000-0000FCC60000}"/>
    <cellStyle name="Stil 1 7 4" xfId="52042" xr:uid="{00000000-0005-0000-0000-0000FDC60000}"/>
    <cellStyle name="Stil 1 7 4 2" xfId="52043" xr:uid="{00000000-0005-0000-0000-0000FEC60000}"/>
    <cellStyle name="Stil 1 7 5" xfId="52044" xr:uid="{00000000-0005-0000-0000-0000FFC60000}"/>
    <cellStyle name="Stil 1 7 5 2" xfId="52045" xr:uid="{00000000-0005-0000-0000-000000C70000}"/>
    <cellStyle name="Stil 1 7 6" xfId="52046" xr:uid="{00000000-0005-0000-0000-000001C70000}"/>
    <cellStyle name="Stil 1 7_3. Chng in credit spreads" xfId="52047" xr:uid="{00000000-0005-0000-0000-000002C70000}"/>
    <cellStyle name="Stil 1 8" xfId="52048" xr:uid="{00000000-0005-0000-0000-000003C70000}"/>
    <cellStyle name="Stil 1 8 2" xfId="52049" xr:uid="{00000000-0005-0000-0000-000004C70000}"/>
    <cellStyle name="Stil 1 8 2 2" xfId="52050" xr:uid="{00000000-0005-0000-0000-000005C70000}"/>
    <cellStyle name="Stil 1 8 3" xfId="52051" xr:uid="{00000000-0005-0000-0000-000006C70000}"/>
    <cellStyle name="Stil 1 8 3 2" xfId="52052" xr:uid="{00000000-0005-0000-0000-000007C70000}"/>
    <cellStyle name="Stil 1 8 4" xfId="52053" xr:uid="{00000000-0005-0000-0000-000008C70000}"/>
    <cellStyle name="Stil 1 8_3. Chng in credit spreads" xfId="52054" xr:uid="{00000000-0005-0000-0000-000009C70000}"/>
    <cellStyle name="Stil 1 9" xfId="52055" xr:uid="{00000000-0005-0000-0000-00000AC70000}"/>
    <cellStyle name="Stil 1 9 2" xfId="52056" xr:uid="{00000000-0005-0000-0000-00000BC70000}"/>
    <cellStyle name="Stil 1_3. Chng in credit spreads" xfId="52057" xr:uid="{00000000-0005-0000-0000-00000CC70000}"/>
    <cellStyle name="Stil 10" xfId="10311" xr:uid="{00000000-0005-0000-0000-00000DC70000}"/>
    <cellStyle name="Stil 10 2" xfId="52058" xr:uid="{00000000-0005-0000-0000-00000EC70000}"/>
    <cellStyle name="Stil 10 2 2" xfId="52059" xr:uid="{00000000-0005-0000-0000-00000FC70000}"/>
    <cellStyle name="Stil 10 3" xfId="52060" xr:uid="{00000000-0005-0000-0000-000010C70000}"/>
    <cellStyle name="Stil 10 4" xfId="52061" xr:uid="{00000000-0005-0000-0000-000011C70000}"/>
    <cellStyle name="Stil 10_3. Chng in credit spreads" xfId="52062" xr:uid="{00000000-0005-0000-0000-000012C70000}"/>
    <cellStyle name="Stil 11" xfId="10312" xr:uid="{00000000-0005-0000-0000-000013C70000}"/>
    <cellStyle name="Stil 11 2" xfId="52063" xr:uid="{00000000-0005-0000-0000-000014C70000}"/>
    <cellStyle name="Stil 11 2 2" xfId="52064" xr:uid="{00000000-0005-0000-0000-000015C70000}"/>
    <cellStyle name="Stil 11 3" xfId="52065" xr:uid="{00000000-0005-0000-0000-000016C70000}"/>
    <cellStyle name="Stil 11 4" xfId="52066" xr:uid="{00000000-0005-0000-0000-000017C70000}"/>
    <cellStyle name="Stil 11_3. Chng in credit spreads" xfId="52067" xr:uid="{00000000-0005-0000-0000-000018C70000}"/>
    <cellStyle name="Stil 12" xfId="10313" xr:uid="{00000000-0005-0000-0000-000019C70000}"/>
    <cellStyle name="Stil 12 2" xfId="52068" xr:uid="{00000000-0005-0000-0000-00001AC70000}"/>
    <cellStyle name="Stil 12 2 2" xfId="52069" xr:uid="{00000000-0005-0000-0000-00001BC70000}"/>
    <cellStyle name="Stil 12 3" xfId="52070" xr:uid="{00000000-0005-0000-0000-00001CC70000}"/>
    <cellStyle name="Stil 12 4" xfId="52071" xr:uid="{00000000-0005-0000-0000-00001DC70000}"/>
    <cellStyle name="Stil 12_3. Chng in credit spreads" xfId="52072" xr:uid="{00000000-0005-0000-0000-00001EC70000}"/>
    <cellStyle name="Stil 13" xfId="10314" xr:uid="{00000000-0005-0000-0000-00001FC70000}"/>
    <cellStyle name="Stil 13 2" xfId="52073" xr:uid="{00000000-0005-0000-0000-000020C70000}"/>
    <cellStyle name="Stil 14" xfId="10315" xr:uid="{00000000-0005-0000-0000-000021C70000}"/>
    <cellStyle name="Stil 14 2" xfId="52074" xr:uid="{00000000-0005-0000-0000-000022C70000}"/>
    <cellStyle name="Stil 14 2 2" xfId="52075" xr:uid="{00000000-0005-0000-0000-000023C70000}"/>
    <cellStyle name="Stil 14 3" xfId="52076" xr:uid="{00000000-0005-0000-0000-000024C70000}"/>
    <cellStyle name="Stil 14 4" xfId="52077" xr:uid="{00000000-0005-0000-0000-000025C70000}"/>
    <cellStyle name="Stil 14_3. Chng in credit spreads" xfId="52078" xr:uid="{00000000-0005-0000-0000-000026C70000}"/>
    <cellStyle name="Stil 15" xfId="10316" xr:uid="{00000000-0005-0000-0000-000027C70000}"/>
    <cellStyle name="Stil 15 2" xfId="52079" xr:uid="{00000000-0005-0000-0000-000028C70000}"/>
    <cellStyle name="Stil 15 2 2" xfId="52080" xr:uid="{00000000-0005-0000-0000-000029C70000}"/>
    <cellStyle name="Stil 15 3" xfId="52081" xr:uid="{00000000-0005-0000-0000-00002AC70000}"/>
    <cellStyle name="Stil 15 4" xfId="52082" xr:uid="{00000000-0005-0000-0000-00002BC70000}"/>
    <cellStyle name="Stil 15_3. Chng in credit spreads" xfId="52083" xr:uid="{00000000-0005-0000-0000-00002CC70000}"/>
    <cellStyle name="Stil 16" xfId="10317" xr:uid="{00000000-0005-0000-0000-00002DC70000}"/>
    <cellStyle name="Stil 16 2" xfId="52084" xr:uid="{00000000-0005-0000-0000-00002EC70000}"/>
    <cellStyle name="Stil 16 2 2" xfId="52085" xr:uid="{00000000-0005-0000-0000-00002FC70000}"/>
    <cellStyle name="Stil 16 3" xfId="52086" xr:uid="{00000000-0005-0000-0000-000030C70000}"/>
    <cellStyle name="Stil 16 4" xfId="52087" xr:uid="{00000000-0005-0000-0000-000031C70000}"/>
    <cellStyle name="Stil 16_3. Chng in credit spreads" xfId="52088" xr:uid="{00000000-0005-0000-0000-000032C70000}"/>
    <cellStyle name="Stil 17" xfId="10318" xr:uid="{00000000-0005-0000-0000-000033C70000}"/>
    <cellStyle name="Stil 17 2" xfId="52089" xr:uid="{00000000-0005-0000-0000-000034C70000}"/>
    <cellStyle name="Stil 17 2 2" xfId="52090" xr:uid="{00000000-0005-0000-0000-000035C70000}"/>
    <cellStyle name="Stil 17 3" xfId="52091" xr:uid="{00000000-0005-0000-0000-000036C70000}"/>
    <cellStyle name="Stil 17 4" xfId="52092" xr:uid="{00000000-0005-0000-0000-000037C70000}"/>
    <cellStyle name="Stil 17_3. Chng in credit spreads" xfId="52093" xr:uid="{00000000-0005-0000-0000-000038C70000}"/>
    <cellStyle name="Stil 18" xfId="10319" xr:uid="{00000000-0005-0000-0000-000039C70000}"/>
    <cellStyle name="Stil 18 2" xfId="52094" xr:uid="{00000000-0005-0000-0000-00003AC70000}"/>
    <cellStyle name="Stil 18 2 2" xfId="52095" xr:uid="{00000000-0005-0000-0000-00003BC70000}"/>
    <cellStyle name="Stil 18 3" xfId="52096" xr:uid="{00000000-0005-0000-0000-00003CC70000}"/>
    <cellStyle name="Stil 18 4" xfId="52097" xr:uid="{00000000-0005-0000-0000-00003DC70000}"/>
    <cellStyle name="Stil 18_3. Chng in credit spreads" xfId="52098" xr:uid="{00000000-0005-0000-0000-00003EC70000}"/>
    <cellStyle name="Stil 19" xfId="10320" xr:uid="{00000000-0005-0000-0000-00003FC70000}"/>
    <cellStyle name="Stil 19 2" xfId="52099" xr:uid="{00000000-0005-0000-0000-000040C70000}"/>
    <cellStyle name="Stil 19 2 2" xfId="52100" xr:uid="{00000000-0005-0000-0000-000041C70000}"/>
    <cellStyle name="Stil 19 3" xfId="52101" xr:uid="{00000000-0005-0000-0000-000042C70000}"/>
    <cellStyle name="Stil 19 4" xfId="52102" xr:uid="{00000000-0005-0000-0000-000043C70000}"/>
    <cellStyle name="Stil 19_3. Chng in credit spreads" xfId="52103" xr:uid="{00000000-0005-0000-0000-000044C70000}"/>
    <cellStyle name="Stil 2" xfId="10321" xr:uid="{00000000-0005-0000-0000-000045C70000}"/>
    <cellStyle name="Stil 2 2" xfId="34526" xr:uid="{00000000-0005-0000-0000-000046C70000}"/>
    <cellStyle name="Stil 2 2 2" xfId="52104" xr:uid="{00000000-0005-0000-0000-000047C70000}"/>
    <cellStyle name="Stil 2 3" xfId="34527" xr:uid="{00000000-0005-0000-0000-000048C70000}"/>
    <cellStyle name="Stil 2_3. Chng in credit spreads" xfId="52105" xr:uid="{00000000-0005-0000-0000-000049C70000}"/>
    <cellStyle name="Stil 20" xfId="10322" xr:uid="{00000000-0005-0000-0000-00004AC70000}"/>
    <cellStyle name="Stil 20 2" xfId="52106" xr:uid="{00000000-0005-0000-0000-00004BC70000}"/>
    <cellStyle name="Stil 20 2 2" xfId="52107" xr:uid="{00000000-0005-0000-0000-00004CC70000}"/>
    <cellStyle name="Stil 20 3" xfId="52108" xr:uid="{00000000-0005-0000-0000-00004DC70000}"/>
    <cellStyle name="Stil 20 4" xfId="52109" xr:uid="{00000000-0005-0000-0000-00004EC70000}"/>
    <cellStyle name="Stil 20_3. Chng in credit spreads" xfId="52110" xr:uid="{00000000-0005-0000-0000-00004FC70000}"/>
    <cellStyle name="Stil 21" xfId="10323" xr:uid="{00000000-0005-0000-0000-000050C70000}"/>
    <cellStyle name="Stil 21 2" xfId="52111" xr:uid="{00000000-0005-0000-0000-000051C70000}"/>
    <cellStyle name="Stil 21 2 2" xfId="52112" xr:uid="{00000000-0005-0000-0000-000052C70000}"/>
    <cellStyle name="Stil 21 3" xfId="52113" xr:uid="{00000000-0005-0000-0000-000053C70000}"/>
    <cellStyle name="Stil 21 4" xfId="52114" xr:uid="{00000000-0005-0000-0000-000054C70000}"/>
    <cellStyle name="Stil 21_3. Chng in credit spreads" xfId="52115" xr:uid="{00000000-0005-0000-0000-000055C70000}"/>
    <cellStyle name="Stil 22" xfId="10324" xr:uid="{00000000-0005-0000-0000-000056C70000}"/>
    <cellStyle name="Stil 22 2" xfId="52116" xr:uid="{00000000-0005-0000-0000-000057C70000}"/>
    <cellStyle name="Stil 22 2 2" xfId="52117" xr:uid="{00000000-0005-0000-0000-000058C70000}"/>
    <cellStyle name="Stil 22 3" xfId="52118" xr:uid="{00000000-0005-0000-0000-000059C70000}"/>
    <cellStyle name="Stil 22 4" xfId="52119" xr:uid="{00000000-0005-0000-0000-00005AC70000}"/>
    <cellStyle name="Stil 22_3. Chng in credit spreads" xfId="52120" xr:uid="{00000000-0005-0000-0000-00005BC70000}"/>
    <cellStyle name="Stil 23" xfId="10325" xr:uid="{00000000-0005-0000-0000-00005CC70000}"/>
    <cellStyle name="Stil 23 2" xfId="52121" xr:uid="{00000000-0005-0000-0000-00005DC70000}"/>
    <cellStyle name="Stil 23 2 2" xfId="52122" xr:uid="{00000000-0005-0000-0000-00005EC70000}"/>
    <cellStyle name="Stil 23 3" xfId="52123" xr:uid="{00000000-0005-0000-0000-00005FC70000}"/>
    <cellStyle name="Stil 23 4" xfId="52124" xr:uid="{00000000-0005-0000-0000-000060C70000}"/>
    <cellStyle name="Stil 23_3. Chng in credit spreads" xfId="52125" xr:uid="{00000000-0005-0000-0000-000061C70000}"/>
    <cellStyle name="Stil 24" xfId="10326" xr:uid="{00000000-0005-0000-0000-000062C70000}"/>
    <cellStyle name="Stil 24 2" xfId="52126" xr:uid="{00000000-0005-0000-0000-000063C70000}"/>
    <cellStyle name="Stil 24 2 2" xfId="52127" xr:uid="{00000000-0005-0000-0000-000064C70000}"/>
    <cellStyle name="Stil 24 3" xfId="52128" xr:uid="{00000000-0005-0000-0000-000065C70000}"/>
    <cellStyle name="Stil 24 4" xfId="52129" xr:uid="{00000000-0005-0000-0000-000066C70000}"/>
    <cellStyle name="Stil 24_3. Chng in credit spreads" xfId="52130" xr:uid="{00000000-0005-0000-0000-000067C70000}"/>
    <cellStyle name="Stil 25" xfId="10327" xr:uid="{00000000-0005-0000-0000-000068C70000}"/>
    <cellStyle name="Stil 25 2" xfId="52131" xr:uid="{00000000-0005-0000-0000-000069C70000}"/>
    <cellStyle name="Stil 25 2 2" xfId="52132" xr:uid="{00000000-0005-0000-0000-00006AC70000}"/>
    <cellStyle name="Stil 25 3" xfId="52133" xr:uid="{00000000-0005-0000-0000-00006BC70000}"/>
    <cellStyle name="Stil 25 4" xfId="52134" xr:uid="{00000000-0005-0000-0000-00006CC70000}"/>
    <cellStyle name="Stil 25_3. Chng in credit spreads" xfId="52135" xr:uid="{00000000-0005-0000-0000-00006DC70000}"/>
    <cellStyle name="Stil 26" xfId="10328" xr:uid="{00000000-0005-0000-0000-00006EC70000}"/>
    <cellStyle name="Stil 26 2" xfId="52136" xr:uid="{00000000-0005-0000-0000-00006FC70000}"/>
    <cellStyle name="Stil 26 2 2" xfId="52137" xr:uid="{00000000-0005-0000-0000-000070C70000}"/>
    <cellStyle name="Stil 26 3" xfId="52138" xr:uid="{00000000-0005-0000-0000-000071C70000}"/>
    <cellStyle name="Stil 26 4" xfId="52139" xr:uid="{00000000-0005-0000-0000-000072C70000}"/>
    <cellStyle name="Stil 26_3. Chng in credit spreads" xfId="52140" xr:uid="{00000000-0005-0000-0000-000073C70000}"/>
    <cellStyle name="Stil 27" xfId="10329" xr:uid="{00000000-0005-0000-0000-000074C70000}"/>
    <cellStyle name="Stil 27 2" xfId="52141" xr:uid="{00000000-0005-0000-0000-000075C70000}"/>
    <cellStyle name="Stil 27 2 2" xfId="52142" xr:uid="{00000000-0005-0000-0000-000076C70000}"/>
    <cellStyle name="Stil 27 3" xfId="52143" xr:uid="{00000000-0005-0000-0000-000077C70000}"/>
    <cellStyle name="Stil 27 4" xfId="52144" xr:uid="{00000000-0005-0000-0000-000078C70000}"/>
    <cellStyle name="Stil 27_3. Chng in credit spreads" xfId="52145" xr:uid="{00000000-0005-0000-0000-000079C70000}"/>
    <cellStyle name="Stil 28" xfId="10330" xr:uid="{00000000-0005-0000-0000-00007AC70000}"/>
    <cellStyle name="Stil 28 2" xfId="52146" xr:uid="{00000000-0005-0000-0000-00007BC70000}"/>
    <cellStyle name="Stil 29" xfId="10331" xr:uid="{00000000-0005-0000-0000-00007CC70000}"/>
    <cellStyle name="Stil 29 2" xfId="52147" xr:uid="{00000000-0005-0000-0000-00007DC70000}"/>
    <cellStyle name="Stil 3" xfId="10332" xr:uid="{00000000-0005-0000-0000-00007EC70000}"/>
    <cellStyle name="Stil 3 2" xfId="52148" xr:uid="{00000000-0005-0000-0000-00007FC70000}"/>
    <cellStyle name="Stil 3 2 2" xfId="52149" xr:uid="{00000000-0005-0000-0000-000080C70000}"/>
    <cellStyle name="Stil 3 3" xfId="52150" xr:uid="{00000000-0005-0000-0000-000081C70000}"/>
    <cellStyle name="Stil 3 4" xfId="52151" xr:uid="{00000000-0005-0000-0000-000082C70000}"/>
    <cellStyle name="Stil 3_3. Chng in credit spreads" xfId="52152" xr:uid="{00000000-0005-0000-0000-000083C70000}"/>
    <cellStyle name="Stil 30" xfId="10333" xr:uid="{00000000-0005-0000-0000-000084C70000}"/>
    <cellStyle name="Stil 30 2" xfId="52153" xr:uid="{00000000-0005-0000-0000-000085C70000}"/>
    <cellStyle name="Stil 30 2 2" xfId="52154" xr:uid="{00000000-0005-0000-0000-000086C70000}"/>
    <cellStyle name="Stil 30 3" xfId="52155" xr:uid="{00000000-0005-0000-0000-000087C70000}"/>
    <cellStyle name="Stil 30 4" xfId="52156" xr:uid="{00000000-0005-0000-0000-000088C70000}"/>
    <cellStyle name="Stil 30_3. Chng in credit spreads" xfId="52157" xr:uid="{00000000-0005-0000-0000-000089C70000}"/>
    <cellStyle name="Stil 31" xfId="10334" xr:uid="{00000000-0005-0000-0000-00008AC70000}"/>
    <cellStyle name="Stil 31 2" xfId="52158" xr:uid="{00000000-0005-0000-0000-00008BC70000}"/>
    <cellStyle name="Stil 31 2 2" xfId="52159" xr:uid="{00000000-0005-0000-0000-00008CC70000}"/>
    <cellStyle name="Stil 31 3" xfId="52160" xr:uid="{00000000-0005-0000-0000-00008DC70000}"/>
    <cellStyle name="Stil 31 4" xfId="52161" xr:uid="{00000000-0005-0000-0000-00008EC70000}"/>
    <cellStyle name="Stil 31_3. Chng in credit spreads" xfId="52162" xr:uid="{00000000-0005-0000-0000-00008FC70000}"/>
    <cellStyle name="Stil 32" xfId="10335" xr:uid="{00000000-0005-0000-0000-000090C70000}"/>
    <cellStyle name="Stil 32 2" xfId="52163" xr:uid="{00000000-0005-0000-0000-000091C70000}"/>
    <cellStyle name="Stil 32 2 2" xfId="52164" xr:uid="{00000000-0005-0000-0000-000092C70000}"/>
    <cellStyle name="Stil 32 3" xfId="52165" xr:uid="{00000000-0005-0000-0000-000093C70000}"/>
    <cellStyle name="Stil 32 4" xfId="52166" xr:uid="{00000000-0005-0000-0000-000094C70000}"/>
    <cellStyle name="Stil 32_3. Chng in credit spreads" xfId="52167" xr:uid="{00000000-0005-0000-0000-000095C70000}"/>
    <cellStyle name="Stil 33" xfId="10336" xr:uid="{00000000-0005-0000-0000-000096C70000}"/>
    <cellStyle name="Stil 33 2" xfId="52168" xr:uid="{00000000-0005-0000-0000-000097C70000}"/>
    <cellStyle name="Stil 33 2 2" xfId="52169" xr:uid="{00000000-0005-0000-0000-000098C70000}"/>
    <cellStyle name="Stil 33 3" xfId="52170" xr:uid="{00000000-0005-0000-0000-000099C70000}"/>
    <cellStyle name="Stil 33 4" xfId="52171" xr:uid="{00000000-0005-0000-0000-00009AC70000}"/>
    <cellStyle name="Stil 33_3. Chng in credit spreads" xfId="52172" xr:uid="{00000000-0005-0000-0000-00009BC70000}"/>
    <cellStyle name="Stil 34" xfId="10337" xr:uid="{00000000-0005-0000-0000-00009CC70000}"/>
    <cellStyle name="Stil 34 2" xfId="52173" xr:uid="{00000000-0005-0000-0000-00009DC70000}"/>
    <cellStyle name="Stil 34 2 2" xfId="52174" xr:uid="{00000000-0005-0000-0000-00009EC70000}"/>
    <cellStyle name="Stil 34 3" xfId="52175" xr:uid="{00000000-0005-0000-0000-00009FC70000}"/>
    <cellStyle name="Stil 34 4" xfId="52176" xr:uid="{00000000-0005-0000-0000-0000A0C70000}"/>
    <cellStyle name="Stil 34_3. Chng in credit spreads" xfId="52177" xr:uid="{00000000-0005-0000-0000-0000A1C70000}"/>
    <cellStyle name="Stil 35" xfId="10338" xr:uid="{00000000-0005-0000-0000-0000A2C70000}"/>
    <cellStyle name="Stil 35 2" xfId="52178" xr:uid="{00000000-0005-0000-0000-0000A3C70000}"/>
    <cellStyle name="Stil 35 2 2" xfId="52179" xr:uid="{00000000-0005-0000-0000-0000A4C70000}"/>
    <cellStyle name="Stil 35 3" xfId="52180" xr:uid="{00000000-0005-0000-0000-0000A5C70000}"/>
    <cellStyle name="Stil 35 4" xfId="52181" xr:uid="{00000000-0005-0000-0000-0000A6C70000}"/>
    <cellStyle name="Stil 35_3. Chng in credit spreads" xfId="52182" xr:uid="{00000000-0005-0000-0000-0000A7C70000}"/>
    <cellStyle name="Stil 36" xfId="10339" xr:uid="{00000000-0005-0000-0000-0000A8C70000}"/>
    <cellStyle name="Stil 36 2" xfId="52183" xr:uid="{00000000-0005-0000-0000-0000A9C70000}"/>
    <cellStyle name="Stil 36 2 2" xfId="52184" xr:uid="{00000000-0005-0000-0000-0000AAC70000}"/>
    <cellStyle name="Stil 36 3" xfId="52185" xr:uid="{00000000-0005-0000-0000-0000ABC70000}"/>
    <cellStyle name="Stil 36 4" xfId="52186" xr:uid="{00000000-0005-0000-0000-0000ACC70000}"/>
    <cellStyle name="Stil 36_3. Chng in credit spreads" xfId="52187" xr:uid="{00000000-0005-0000-0000-0000ADC70000}"/>
    <cellStyle name="Stil 37" xfId="10340" xr:uid="{00000000-0005-0000-0000-0000AEC70000}"/>
    <cellStyle name="Stil 37 2" xfId="52188" xr:uid="{00000000-0005-0000-0000-0000AFC70000}"/>
    <cellStyle name="Stil 37 2 2" xfId="52189" xr:uid="{00000000-0005-0000-0000-0000B0C70000}"/>
    <cellStyle name="Stil 37 3" xfId="52190" xr:uid="{00000000-0005-0000-0000-0000B1C70000}"/>
    <cellStyle name="Stil 37 4" xfId="52191" xr:uid="{00000000-0005-0000-0000-0000B2C70000}"/>
    <cellStyle name="Stil 37_3. Chng in credit spreads" xfId="52192" xr:uid="{00000000-0005-0000-0000-0000B3C70000}"/>
    <cellStyle name="Stil 38" xfId="10341" xr:uid="{00000000-0005-0000-0000-0000B4C70000}"/>
    <cellStyle name="Stil 38 2" xfId="52193" xr:uid="{00000000-0005-0000-0000-0000B5C70000}"/>
    <cellStyle name="Stil 38 2 2" xfId="52194" xr:uid="{00000000-0005-0000-0000-0000B6C70000}"/>
    <cellStyle name="Stil 38 3" xfId="52195" xr:uid="{00000000-0005-0000-0000-0000B7C70000}"/>
    <cellStyle name="Stil 38 4" xfId="52196" xr:uid="{00000000-0005-0000-0000-0000B8C70000}"/>
    <cellStyle name="Stil 38_3. Chng in credit spreads" xfId="52197" xr:uid="{00000000-0005-0000-0000-0000B9C70000}"/>
    <cellStyle name="Stil 39" xfId="10342" xr:uid="{00000000-0005-0000-0000-0000BAC70000}"/>
    <cellStyle name="Stil 39 2" xfId="52198" xr:uid="{00000000-0005-0000-0000-0000BBC70000}"/>
    <cellStyle name="Stil 4" xfId="10343" xr:uid="{00000000-0005-0000-0000-0000BCC70000}"/>
    <cellStyle name="Stil 4 2" xfId="52199" xr:uid="{00000000-0005-0000-0000-0000BDC70000}"/>
    <cellStyle name="Stil 4 2 2" xfId="52200" xr:uid="{00000000-0005-0000-0000-0000BEC70000}"/>
    <cellStyle name="Stil 4 3" xfId="52201" xr:uid="{00000000-0005-0000-0000-0000BFC70000}"/>
    <cellStyle name="Stil 4 4" xfId="52202" xr:uid="{00000000-0005-0000-0000-0000C0C70000}"/>
    <cellStyle name="Stil 4_3. Chng in credit spreads" xfId="52203" xr:uid="{00000000-0005-0000-0000-0000C1C70000}"/>
    <cellStyle name="Stil 40" xfId="10344" xr:uid="{00000000-0005-0000-0000-0000C2C70000}"/>
    <cellStyle name="Stil 40 2" xfId="52204" xr:uid="{00000000-0005-0000-0000-0000C3C70000}"/>
    <cellStyle name="Stil 41" xfId="10345" xr:uid="{00000000-0005-0000-0000-0000C4C70000}"/>
    <cellStyle name="Stil 41 2" xfId="52205" xr:uid="{00000000-0005-0000-0000-0000C5C70000}"/>
    <cellStyle name="Stil 42" xfId="10346" xr:uid="{00000000-0005-0000-0000-0000C6C70000}"/>
    <cellStyle name="Stil 42 2" xfId="52206" xr:uid="{00000000-0005-0000-0000-0000C7C70000}"/>
    <cellStyle name="Stil 43" xfId="10347" xr:uid="{00000000-0005-0000-0000-0000C8C70000}"/>
    <cellStyle name="Stil 43 2" xfId="52207" xr:uid="{00000000-0005-0000-0000-0000C9C70000}"/>
    <cellStyle name="Stil 44" xfId="10348" xr:uid="{00000000-0005-0000-0000-0000CAC70000}"/>
    <cellStyle name="Stil 44 2" xfId="52208" xr:uid="{00000000-0005-0000-0000-0000CBC70000}"/>
    <cellStyle name="Stil 45" xfId="10349" xr:uid="{00000000-0005-0000-0000-0000CCC70000}"/>
    <cellStyle name="Stil 45 2" xfId="52209" xr:uid="{00000000-0005-0000-0000-0000CDC70000}"/>
    <cellStyle name="Stil 45 2 2" xfId="52210" xr:uid="{00000000-0005-0000-0000-0000CEC70000}"/>
    <cellStyle name="Stil 45 3" xfId="52211" xr:uid="{00000000-0005-0000-0000-0000CFC70000}"/>
    <cellStyle name="Stil 45 4" xfId="52212" xr:uid="{00000000-0005-0000-0000-0000D0C70000}"/>
    <cellStyle name="Stil 45_3. Chng in credit spreads" xfId="52213" xr:uid="{00000000-0005-0000-0000-0000D1C70000}"/>
    <cellStyle name="Stil 46" xfId="10350" xr:uid="{00000000-0005-0000-0000-0000D2C70000}"/>
    <cellStyle name="Stil 46 2" xfId="52214" xr:uid="{00000000-0005-0000-0000-0000D3C70000}"/>
    <cellStyle name="Stil 46 2 2" xfId="52215" xr:uid="{00000000-0005-0000-0000-0000D4C70000}"/>
    <cellStyle name="Stil 46 3" xfId="52216" xr:uid="{00000000-0005-0000-0000-0000D5C70000}"/>
    <cellStyle name="Stil 46 4" xfId="52217" xr:uid="{00000000-0005-0000-0000-0000D6C70000}"/>
    <cellStyle name="Stil 46_3. Chng in credit spreads" xfId="52218" xr:uid="{00000000-0005-0000-0000-0000D7C70000}"/>
    <cellStyle name="Stil 47" xfId="10351" xr:uid="{00000000-0005-0000-0000-0000D8C70000}"/>
    <cellStyle name="Stil 47 2" xfId="52219" xr:uid="{00000000-0005-0000-0000-0000D9C70000}"/>
    <cellStyle name="Stil 47 2 2" xfId="52220" xr:uid="{00000000-0005-0000-0000-0000DAC70000}"/>
    <cellStyle name="Stil 47 3" xfId="52221" xr:uid="{00000000-0005-0000-0000-0000DBC70000}"/>
    <cellStyle name="Stil 47 4" xfId="52222" xr:uid="{00000000-0005-0000-0000-0000DCC70000}"/>
    <cellStyle name="Stil 47_3. Chng in credit spreads" xfId="52223" xr:uid="{00000000-0005-0000-0000-0000DDC70000}"/>
    <cellStyle name="Stil 48" xfId="10352" xr:uid="{00000000-0005-0000-0000-0000DEC70000}"/>
    <cellStyle name="Stil 48 2" xfId="52224" xr:uid="{00000000-0005-0000-0000-0000DFC70000}"/>
    <cellStyle name="Stil 48 2 2" xfId="52225" xr:uid="{00000000-0005-0000-0000-0000E0C70000}"/>
    <cellStyle name="Stil 48 3" xfId="52226" xr:uid="{00000000-0005-0000-0000-0000E1C70000}"/>
    <cellStyle name="Stil 48 4" xfId="52227" xr:uid="{00000000-0005-0000-0000-0000E2C70000}"/>
    <cellStyle name="Stil 48_3. Chng in credit spreads" xfId="52228" xr:uid="{00000000-0005-0000-0000-0000E3C70000}"/>
    <cellStyle name="Stil 49" xfId="10353" xr:uid="{00000000-0005-0000-0000-0000E4C70000}"/>
    <cellStyle name="Stil 49 2" xfId="52229" xr:uid="{00000000-0005-0000-0000-0000E5C70000}"/>
    <cellStyle name="Stil 5" xfId="10354" xr:uid="{00000000-0005-0000-0000-0000E6C70000}"/>
    <cellStyle name="Stil 5 2" xfId="52230" xr:uid="{00000000-0005-0000-0000-0000E7C70000}"/>
    <cellStyle name="Stil 5 2 2" xfId="52231" xr:uid="{00000000-0005-0000-0000-0000E8C70000}"/>
    <cellStyle name="Stil 5 3" xfId="52232" xr:uid="{00000000-0005-0000-0000-0000E9C70000}"/>
    <cellStyle name="Stil 5 4" xfId="52233" xr:uid="{00000000-0005-0000-0000-0000EAC70000}"/>
    <cellStyle name="Stil 5_3. Chng in credit spreads" xfId="52234" xr:uid="{00000000-0005-0000-0000-0000EBC70000}"/>
    <cellStyle name="Stil 50" xfId="10355" xr:uid="{00000000-0005-0000-0000-0000ECC70000}"/>
    <cellStyle name="Stil 50 2" xfId="52235" xr:uid="{00000000-0005-0000-0000-0000EDC70000}"/>
    <cellStyle name="Stil 51" xfId="10356" xr:uid="{00000000-0005-0000-0000-0000EEC70000}"/>
    <cellStyle name="Stil 51 2" xfId="52236" xr:uid="{00000000-0005-0000-0000-0000EFC70000}"/>
    <cellStyle name="Stil 51 2 2" xfId="52237" xr:uid="{00000000-0005-0000-0000-0000F0C70000}"/>
    <cellStyle name="Stil 51 3" xfId="52238" xr:uid="{00000000-0005-0000-0000-0000F1C70000}"/>
    <cellStyle name="Stil 51 4" xfId="52239" xr:uid="{00000000-0005-0000-0000-0000F2C70000}"/>
    <cellStyle name="Stil 51_3. Chng in credit spreads" xfId="52240" xr:uid="{00000000-0005-0000-0000-0000F3C70000}"/>
    <cellStyle name="Stil 52" xfId="10357" xr:uid="{00000000-0005-0000-0000-0000F4C70000}"/>
    <cellStyle name="Stil 52 2" xfId="52241" xr:uid="{00000000-0005-0000-0000-0000F5C70000}"/>
    <cellStyle name="Stil 52 2 2" xfId="52242" xr:uid="{00000000-0005-0000-0000-0000F6C70000}"/>
    <cellStyle name="Stil 52 3" xfId="52243" xr:uid="{00000000-0005-0000-0000-0000F7C70000}"/>
    <cellStyle name="Stil 52 4" xfId="52244" xr:uid="{00000000-0005-0000-0000-0000F8C70000}"/>
    <cellStyle name="Stil 52_3. Chng in credit spreads" xfId="52245" xr:uid="{00000000-0005-0000-0000-0000F9C70000}"/>
    <cellStyle name="Stil 53" xfId="10358" xr:uid="{00000000-0005-0000-0000-0000FAC70000}"/>
    <cellStyle name="Stil 53 2" xfId="52246" xr:uid="{00000000-0005-0000-0000-0000FBC70000}"/>
    <cellStyle name="Stil 53 2 2" xfId="52247" xr:uid="{00000000-0005-0000-0000-0000FCC70000}"/>
    <cellStyle name="Stil 53 3" xfId="52248" xr:uid="{00000000-0005-0000-0000-0000FDC70000}"/>
    <cellStyle name="Stil 53 4" xfId="52249" xr:uid="{00000000-0005-0000-0000-0000FEC70000}"/>
    <cellStyle name="Stil 53_3. Chng in credit spreads" xfId="52250" xr:uid="{00000000-0005-0000-0000-0000FFC70000}"/>
    <cellStyle name="Stil 54" xfId="10359" xr:uid="{00000000-0005-0000-0000-000000C80000}"/>
    <cellStyle name="Stil 54 2" xfId="52251" xr:uid="{00000000-0005-0000-0000-000001C80000}"/>
    <cellStyle name="Stil 54 2 2" xfId="52252" xr:uid="{00000000-0005-0000-0000-000002C80000}"/>
    <cellStyle name="Stil 54 3" xfId="52253" xr:uid="{00000000-0005-0000-0000-000003C80000}"/>
    <cellStyle name="Stil 54 4" xfId="52254" xr:uid="{00000000-0005-0000-0000-000004C80000}"/>
    <cellStyle name="Stil 54_3. Chng in credit spreads" xfId="52255" xr:uid="{00000000-0005-0000-0000-000005C80000}"/>
    <cellStyle name="Stil 55" xfId="10360" xr:uid="{00000000-0005-0000-0000-000006C80000}"/>
    <cellStyle name="Stil 55 2" xfId="52256" xr:uid="{00000000-0005-0000-0000-000007C80000}"/>
    <cellStyle name="Stil 56" xfId="10361" xr:uid="{00000000-0005-0000-0000-000008C80000}"/>
    <cellStyle name="Stil 56 2" xfId="52257" xr:uid="{00000000-0005-0000-0000-000009C80000}"/>
    <cellStyle name="Stil 57" xfId="10362" xr:uid="{00000000-0005-0000-0000-00000AC80000}"/>
    <cellStyle name="Stil 57 2" xfId="52258" xr:uid="{00000000-0005-0000-0000-00000BC80000}"/>
    <cellStyle name="Stil 58" xfId="10363" xr:uid="{00000000-0005-0000-0000-00000CC80000}"/>
    <cellStyle name="Stil 58 2" xfId="52259" xr:uid="{00000000-0005-0000-0000-00000DC80000}"/>
    <cellStyle name="Stil 6" xfId="10364" xr:uid="{00000000-0005-0000-0000-00000EC80000}"/>
    <cellStyle name="Stil 6 2" xfId="52260" xr:uid="{00000000-0005-0000-0000-00000FC80000}"/>
    <cellStyle name="Stil 6 2 2" xfId="52261" xr:uid="{00000000-0005-0000-0000-000010C80000}"/>
    <cellStyle name="Stil 6 3" xfId="52262" xr:uid="{00000000-0005-0000-0000-000011C80000}"/>
    <cellStyle name="Stil 6 4" xfId="52263" xr:uid="{00000000-0005-0000-0000-000012C80000}"/>
    <cellStyle name="Stil 6_3. Chng in credit spreads" xfId="52264" xr:uid="{00000000-0005-0000-0000-000013C80000}"/>
    <cellStyle name="Stil 7" xfId="10365" xr:uid="{00000000-0005-0000-0000-000014C80000}"/>
    <cellStyle name="Stil 7 2" xfId="52265" xr:uid="{00000000-0005-0000-0000-000015C80000}"/>
    <cellStyle name="Stil 7 2 2" xfId="52266" xr:uid="{00000000-0005-0000-0000-000016C80000}"/>
    <cellStyle name="Stil 7 3" xfId="52267" xr:uid="{00000000-0005-0000-0000-000017C80000}"/>
    <cellStyle name="Stil 7 4" xfId="52268" xr:uid="{00000000-0005-0000-0000-000018C80000}"/>
    <cellStyle name="Stil 7_3. Chng in credit spreads" xfId="52269" xr:uid="{00000000-0005-0000-0000-000019C80000}"/>
    <cellStyle name="Stil 8" xfId="10366" xr:uid="{00000000-0005-0000-0000-00001AC80000}"/>
    <cellStyle name="Stil 8 2" xfId="52270" xr:uid="{00000000-0005-0000-0000-00001BC80000}"/>
    <cellStyle name="Stil 8 2 2" xfId="52271" xr:uid="{00000000-0005-0000-0000-00001CC80000}"/>
    <cellStyle name="Stil 8 3" xfId="52272" xr:uid="{00000000-0005-0000-0000-00001DC80000}"/>
    <cellStyle name="Stil 8 4" xfId="52273" xr:uid="{00000000-0005-0000-0000-00001EC80000}"/>
    <cellStyle name="Stil 8_3. Chng in credit spreads" xfId="52274" xr:uid="{00000000-0005-0000-0000-00001FC80000}"/>
    <cellStyle name="Stil 9" xfId="10367" xr:uid="{00000000-0005-0000-0000-000020C80000}"/>
    <cellStyle name="Stil 9 2" xfId="52275" xr:uid="{00000000-0005-0000-0000-000021C80000}"/>
    <cellStyle name="Stil 9 2 2" xfId="52276" xr:uid="{00000000-0005-0000-0000-000022C80000}"/>
    <cellStyle name="Stil 9 3" xfId="52277" xr:uid="{00000000-0005-0000-0000-000023C80000}"/>
    <cellStyle name="Stil 9 4" xfId="52278" xr:uid="{00000000-0005-0000-0000-000024C80000}"/>
    <cellStyle name="Stil 9_3. Chng in credit spreads" xfId="52279"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1"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2"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80"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1" xr:uid="{AB70F254-C728-4E33-81BF-FEFB08881F56}"/>
    <cellStyle name="Style 21 11" xfId="10371" xr:uid="{00000000-0005-0000-0000-000040C80000}"/>
    <cellStyle name="Style 21 11 2" xfId="34547" xr:uid="{00000000-0005-0000-0000-000041C80000}"/>
    <cellStyle name="Style 21 11_A02" xfId="55652"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3"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4"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5" xr:uid="{5C639887-5B27-4B64-9D5A-C86192FD6539}"/>
    <cellStyle name="Style 21 5" xfId="10377" xr:uid="{00000000-0005-0000-0000-000053C80000}"/>
    <cellStyle name="Style 21 5 2" xfId="34556" xr:uid="{00000000-0005-0000-0000-000054C80000}"/>
    <cellStyle name="Style 21 5_A02" xfId="55656" xr:uid="{1DC0DC4D-9E48-40D3-ADF3-3E307C91C973}"/>
    <cellStyle name="Style 21 6" xfId="10378" xr:uid="{00000000-0005-0000-0000-000056C80000}"/>
    <cellStyle name="Style 21 6 2" xfId="34557" xr:uid="{00000000-0005-0000-0000-000057C80000}"/>
    <cellStyle name="Style 21 6_A02" xfId="55657" xr:uid="{096CF0A6-E0F5-455E-BE45-3FB5E09505DF}"/>
    <cellStyle name="Style 21 7" xfId="10379" xr:uid="{00000000-0005-0000-0000-000059C80000}"/>
    <cellStyle name="Style 21 7 2" xfId="34558" xr:uid="{00000000-0005-0000-0000-00005AC80000}"/>
    <cellStyle name="Style 21 7_A02" xfId="55658" xr:uid="{7355359F-1A49-4C2C-9CA3-CDBD31377AFA}"/>
    <cellStyle name="Style 21 8" xfId="10380" xr:uid="{00000000-0005-0000-0000-00005CC80000}"/>
    <cellStyle name="Style 21 8 2" xfId="34559" xr:uid="{00000000-0005-0000-0000-00005DC80000}"/>
    <cellStyle name="Style 21 8_A02" xfId="55659" xr:uid="{ADD529EE-C1C7-48FE-866B-59892CA79E3F}"/>
    <cellStyle name="Style 21 9" xfId="10381" xr:uid="{00000000-0005-0000-0000-00005FC80000}"/>
    <cellStyle name="Style 21 9 2" xfId="34560" xr:uid="{00000000-0005-0000-0000-000060C80000}"/>
    <cellStyle name="Style 21 9_A02" xfId="55660"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1" xr:uid="{1F6FEFD7-BDE7-4BC1-9033-FCFD877EBA4C}"/>
    <cellStyle name="Style 22 11" xfId="10384" xr:uid="{00000000-0005-0000-0000-000067C80000}"/>
    <cellStyle name="Style 22 11 2" xfId="34563" xr:uid="{00000000-0005-0000-0000-000068C80000}"/>
    <cellStyle name="Style 22 11_A02" xfId="55662"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3"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4"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5" xr:uid="{BE2D365D-324B-4505-9FA3-892F3623B575}"/>
    <cellStyle name="Style 22 5" xfId="10390" xr:uid="{00000000-0005-0000-0000-00007AC80000}"/>
    <cellStyle name="Style 22 5 2" xfId="34572" xr:uid="{00000000-0005-0000-0000-00007BC80000}"/>
    <cellStyle name="Style 22 5_A02" xfId="55666" xr:uid="{F85B7B24-0C42-4399-A613-E82EED20ACEA}"/>
    <cellStyle name="Style 22 6" xfId="10391" xr:uid="{00000000-0005-0000-0000-00007DC80000}"/>
    <cellStyle name="Style 22 6 2" xfId="34573" xr:uid="{00000000-0005-0000-0000-00007EC80000}"/>
    <cellStyle name="Style 22 6_A02" xfId="55667" xr:uid="{692BD223-BE93-4E72-98B8-5DC0B83061FC}"/>
    <cellStyle name="Style 22 7" xfId="10392" xr:uid="{00000000-0005-0000-0000-000080C80000}"/>
    <cellStyle name="Style 22 7 2" xfId="34574" xr:uid="{00000000-0005-0000-0000-000081C80000}"/>
    <cellStyle name="Style 22 7_A02" xfId="55668" xr:uid="{B4ECE573-3229-4513-A827-5DEBDEEB0777}"/>
    <cellStyle name="Style 22 8" xfId="10393" xr:uid="{00000000-0005-0000-0000-000083C80000}"/>
    <cellStyle name="Style 22 8 2" xfId="34575" xr:uid="{00000000-0005-0000-0000-000084C80000}"/>
    <cellStyle name="Style 22 8_A02" xfId="55669" xr:uid="{2518D574-5442-49FF-9F4D-4892B08FD5DB}"/>
    <cellStyle name="Style 22 9" xfId="10394" xr:uid="{00000000-0005-0000-0000-000086C80000}"/>
    <cellStyle name="Style 22 9 2" xfId="34576" xr:uid="{00000000-0005-0000-0000-000087C80000}"/>
    <cellStyle name="Style 22 9_A02" xfId="55670"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1" xr:uid="{243FDD84-8D23-4825-B9F1-586E93364F39}"/>
    <cellStyle name="Style 23 11" xfId="10397" xr:uid="{00000000-0005-0000-0000-00008EC80000}"/>
    <cellStyle name="Style 23 11 2" xfId="34579" xr:uid="{00000000-0005-0000-0000-00008FC80000}"/>
    <cellStyle name="Style 23 11_A02" xfId="55672"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3"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4"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5" xr:uid="{87BE5E6F-F12D-4934-A438-41A93E51D596}"/>
    <cellStyle name="Style 23 5" xfId="10403" xr:uid="{00000000-0005-0000-0000-0000A1C80000}"/>
    <cellStyle name="Style 23 5 2" xfId="34588" xr:uid="{00000000-0005-0000-0000-0000A2C80000}"/>
    <cellStyle name="Style 23 5_A02" xfId="55676" xr:uid="{AAB6F60D-BBCF-497B-9A14-38B042F442B5}"/>
    <cellStyle name="Style 23 6" xfId="10404" xr:uid="{00000000-0005-0000-0000-0000A4C80000}"/>
    <cellStyle name="Style 23 6 2" xfId="34589" xr:uid="{00000000-0005-0000-0000-0000A5C80000}"/>
    <cellStyle name="Style 23 6_A02" xfId="55677" xr:uid="{345A8226-4F7C-4FBB-B7D5-0794278B2F49}"/>
    <cellStyle name="Style 23 7" xfId="10405" xr:uid="{00000000-0005-0000-0000-0000A7C80000}"/>
    <cellStyle name="Style 23 7 2" xfId="34590" xr:uid="{00000000-0005-0000-0000-0000A8C80000}"/>
    <cellStyle name="Style 23 7_A02" xfId="55678" xr:uid="{C16F16F5-7673-4206-880F-CFCDD479284E}"/>
    <cellStyle name="Style 23 8" xfId="10406" xr:uid="{00000000-0005-0000-0000-0000AAC80000}"/>
    <cellStyle name="Style 23 8 2" xfId="34591" xr:uid="{00000000-0005-0000-0000-0000ABC80000}"/>
    <cellStyle name="Style 23 8_A02" xfId="55679" xr:uid="{328822E3-02AA-4CF2-8C64-EB0F9DCEDF8D}"/>
    <cellStyle name="Style 23 9" xfId="10407" xr:uid="{00000000-0005-0000-0000-0000ADC80000}"/>
    <cellStyle name="Style 23 9 2" xfId="34592" xr:uid="{00000000-0005-0000-0000-0000AEC80000}"/>
    <cellStyle name="Style 23 9_A02" xfId="55680"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1" xr:uid="{47C6F4C3-1CDC-4B94-B139-82FE489FD0DB}"/>
    <cellStyle name="Style 24 11" xfId="10410" xr:uid="{00000000-0005-0000-0000-0000B5C80000}"/>
    <cellStyle name="Style 24 11 2" xfId="34595" xr:uid="{00000000-0005-0000-0000-0000B6C80000}"/>
    <cellStyle name="Style 24 11_A02" xfId="55682"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3"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4"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5" xr:uid="{88C6F548-3D9E-48A6-9DB7-2AC0D348A464}"/>
    <cellStyle name="Style 24 5" xfId="10416" xr:uid="{00000000-0005-0000-0000-0000C8C80000}"/>
    <cellStyle name="Style 24 5 2" xfId="34604" xr:uid="{00000000-0005-0000-0000-0000C9C80000}"/>
    <cellStyle name="Style 24 5_A02" xfId="55686" xr:uid="{9A06DCE0-C9CC-41D2-B85B-56DF397E67CF}"/>
    <cellStyle name="Style 24 6" xfId="10417" xr:uid="{00000000-0005-0000-0000-0000CBC80000}"/>
    <cellStyle name="Style 24 6 2" xfId="34605" xr:uid="{00000000-0005-0000-0000-0000CCC80000}"/>
    <cellStyle name="Style 24 6_A02" xfId="55687" xr:uid="{C6CC4303-ECA3-4758-946E-5D0F5AFCB6FB}"/>
    <cellStyle name="Style 24 7" xfId="10418" xr:uid="{00000000-0005-0000-0000-0000CEC80000}"/>
    <cellStyle name="Style 24 7 2" xfId="34606" xr:uid="{00000000-0005-0000-0000-0000CFC80000}"/>
    <cellStyle name="Style 24 7_A02" xfId="55688" xr:uid="{DDF708DF-223F-4A05-BB47-C4BC0BEEAF05}"/>
    <cellStyle name="Style 24 8" xfId="10419" xr:uid="{00000000-0005-0000-0000-0000D1C80000}"/>
    <cellStyle name="Style 24 8 2" xfId="34607" xr:uid="{00000000-0005-0000-0000-0000D2C80000}"/>
    <cellStyle name="Style 24 8_A02" xfId="55689" xr:uid="{315FB197-E990-4426-A904-36086341C15D}"/>
    <cellStyle name="Style 24 9" xfId="10420" xr:uid="{00000000-0005-0000-0000-0000D4C80000}"/>
    <cellStyle name="Style 24 9 2" xfId="34608" xr:uid="{00000000-0005-0000-0000-0000D5C80000}"/>
    <cellStyle name="Style 24 9_A02" xfId="55690"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1" xr:uid="{29C8DB6F-5B19-4A1D-A112-D8EBDF90AE2E}"/>
    <cellStyle name="Style 25 11" xfId="10423" xr:uid="{00000000-0005-0000-0000-0000DCC80000}"/>
    <cellStyle name="Style 25 11 2" xfId="34611" xr:uid="{00000000-0005-0000-0000-0000DDC80000}"/>
    <cellStyle name="Style 25 11_A02" xfId="55692"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3"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4"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5" xr:uid="{06BC4586-3037-4818-82F5-7774DDBB724A}"/>
    <cellStyle name="Style 25 5" xfId="10429" xr:uid="{00000000-0005-0000-0000-0000EFC80000}"/>
    <cellStyle name="Style 25 5 2" xfId="34620" xr:uid="{00000000-0005-0000-0000-0000F0C80000}"/>
    <cellStyle name="Style 25 5_A02" xfId="55696" xr:uid="{E5ECC8B0-64B8-4946-AB40-24BCFF3D81FA}"/>
    <cellStyle name="Style 25 6" xfId="10430" xr:uid="{00000000-0005-0000-0000-0000F2C80000}"/>
    <cellStyle name="Style 25 6 2" xfId="34621" xr:uid="{00000000-0005-0000-0000-0000F3C80000}"/>
    <cellStyle name="Style 25 6_A02" xfId="55697" xr:uid="{EBE7ECFC-939E-4395-A403-88BEE0D91312}"/>
    <cellStyle name="Style 25 7" xfId="10431" xr:uid="{00000000-0005-0000-0000-0000F5C80000}"/>
    <cellStyle name="Style 25 7 2" xfId="34622" xr:uid="{00000000-0005-0000-0000-0000F6C80000}"/>
    <cellStyle name="Style 25 7_A02" xfId="55698" xr:uid="{C83DF1D4-96E8-4692-86CE-3659C12E0549}"/>
    <cellStyle name="Style 25 8" xfId="10432" xr:uid="{00000000-0005-0000-0000-0000F8C80000}"/>
    <cellStyle name="Style 25 8 2" xfId="34623" xr:uid="{00000000-0005-0000-0000-0000F9C80000}"/>
    <cellStyle name="Style 25 8_A02" xfId="55699" xr:uid="{89CA2A9F-19F8-4650-8129-1DCCF0CC1076}"/>
    <cellStyle name="Style 25 9" xfId="10433" xr:uid="{00000000-0005-0000-0000-0000FBC80000}"/>
    <cellStyle name="Style 25 9 2" xfId="34624" xr:uid="{00000000-0005-0000-0000-0000FCC80000}"/>
    <cellStyle name="Style 25 9_A02" xfId="55700"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1" xr:uid="{4E2E2889-39AA-4C7A-ADF8-76C89C4D4AF3}"/>
    <cellStyle name="Style 27 11" xfId="10449" xr:uid="{00000000-0005-0000-0000-00002AC90000}"/>
    <cellStyle name="Style 27 11 2" xfId="34653" xr:uid="{00000000-0005-0000-0000-00002BC90000}"/>
    <cellStyle name="Style 27 11_A02" xfId="55702"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3"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4"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5" xr:uid="{B81F2065-5542-4865-859A-79285EDAE0EC}"/>
    <cellStyle name="Style 27 5" xfId="10455" xr:uid="{00000000-0005-0000-0000-00003DC90000}"/>
    <cellStyle name="Style 27 5 2" xfId="34662" xr:uid="{00000000-0005-0000-0000-00003EC90000}"/>
    <cellStyle name="Style 27 5_A02" xfId="55706" xr:uid="{788E37FD-3118-4374-BD0D-68D42C6CFFDB}"/>
    <cellStyle name="Style 27 6" xfId="10456" xr:uid="{00000000-0005-0000-0000-000040C90000}"/>
    <cellStyle name="Style 27 6 2" xfId="34663" xr:uid="{00000000-0005-0000-0000-000041C90000}"/>
    <cellStyle name="Style 27 6_A02" xfId="55707" xr:uid="{8EDC0004-5877-45A9-A1A8-79B0141FB9BE}"/>
    <cellStyle name="Style 27 7" xfId="10457" xr:uid="{00000000-0005-0000-0000-000043C90000}"/>
    <cellStyle name="Style 27 7 2" xfId="34664" xr:uid="{00000000-0005-0000-0000-000044C90000}"/>
    <cellStyle name="Style 27 7_A02" xfId="55708" xr:uid="{539F9DDA-4C67-4064-8161-B41A4664A5D7}"/>
    <cellStyle name="Style 27 8" xfId="10458" xr:uid="{00000000-0005-0000-0000-000046C90000}"/>
    <cellStyle name="Style 27 8 2" xfId="34665" xr:uid="{00000000-0005-0000-0000-000047C90000}"/>
    <cellStyle name="Style 27 8_A02" xfId="55709" xr:uid="{06131EFB-0F01-46C3-9BA5-2A4C0CB1DDA0}"/>
    <cellStyle name="Style 27 9" xfId="10459" xr:uid="{00000000-0005-0000-0000-000049C90000}"/>
    <cellStyle name="Style 27 9 2" xfId="34666" xr:uid="{00000000-0005-0000-0000-00004AC90000}"/>
    <cellStyle name="Style 27 9_A02" xfId="55710"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1" xr:uid="{B7860E58-39C6-47EE-A415-496473CD5B1E}"/>
    <cellStyle name="Style 28 11" xfId="10462" xr:uid="{00000000-0005-0000-0000-000051C90000}"/>
    <cellStyle name="Style 28 11 2" xfId="34669" xr:uid="{00000000-0005-0000-0000-000052C90000}"/>
    <cellStyle name="Style 28 11_A02" xfId="55712"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3"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4"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5" xr:uid="{5E2E94F9-E266-483A-916D-34CD6655BB65}"/>
    <cellStyle name="Style 28 5" xfId="10468" xr:uid="{00000000-0005-0000-0000-000064C90000}"/>
    <cellStyle name="Style 28 5 2" xfId="34678" xr:uid="{00000000-0005-0000-0000-000065C90000}"/>
    <cellStyle name="Style 28 5_A02" xfId="55716" xr:uid="{4ECAAB1B-B1CF-4553-9538-F9B5796F1814}"/>
    <cellStyle name="Style 28 6" xfId="10469" xr:uid="{00000000-0005-0000-0000-000067C90000}"/>
    <cellStyle name="Style 28 6 2" xfId="34679" xr:uid="{00000000-0005-0000-0000-000068C90000}"/>
    <cellStyle name="Style 28 6_A02" xfId="55717" xr:uid="{0366CD79-9EA2-48D8-A954-52EA34B2AF71}"/>
    <cellStyle name="Style 28 7" xfId="10470" xr:uid="{00000000-0005-0000-0000-00006AC90000}"/>
    <cellStyle name="Style 28 7 2" xfId="34680" xr:uid="{00000000-0005-0000-0000-00006BC90000}"/>
    <cellStyle name="Style 28 7_A02" xfId="55718" xr:uid="{11D96F99-763F-4A76-B9E3-B4815A741251}"/>
    <cellStyle name="Style 28 8" xfId="10471" xr:uid="{00000000-0005-0000-0000-00006DC90000}"/>
    <cellStyle name="Style 28 8 2" xfId="34681" xr:uid="{00000000-0005-0000-0000-00006EC90000}"/>
    <cellStyle name="Style 28 8_A02" xfId="55719" xr:uid="{6378B92B-8817-401D-9182-7C0D0F346918}"/>
    <cellStyle name="Style 28 9" xfId="10472" xr:uid="{00000000-0005-0000-0000-000070C90000}"/>
    <cellStyle name="Style 28 9 2" xfId="34682" xr:uid="{00000000-0005-0000-0000-000071C90000}"/>
    <cellStyle name="Style 28 9_A02" xfId="55720"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1" xr:uid="{6CD22C7E-256F-4902-935B-7F0A27174B24}"/>
    <cellStyle name="Style 29 11" xfId="10475" xr:uid="{00000000-0005-0000-0000-000078C90000}"/>
    <cellStyle name="Style 29 11 2" xfId="34685" xr:uid="{00000000-0005-0000-0000-000079C90000}"/>
    <cellStyle name="Style 29 11_A02" xfId="55722"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3"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4"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5" xr:uid="{D55DDFA6-2500-4F9E-A530-1F94AB53A4CD}"/>
    <cellStyle name="Style 29 5" xfId="10481" xr:uid="{00000000-0005-0000-0000-00008BC90000}"/>
    <cellStyle name="Style 29 5 2" xfId="34694" xr:uid="{00000000-0005-0000-0000-00008CC90000}"/>
    <cellStyle name="Style 29 5_A02" xfId="55726" xr:uid="{9BFF4FF9-F01F-41E0-9770-3B2088C7E332}"/>
    <cellStyle name="Style 29 6" xfId="10482" xr:uid="{00000000-0005-0000-0000-00008EC90000}"/>
    <cellStyle name="Style 29 6 2" xfId="34695" xr:uid="{00000000-0005-0000-0000-00008FC90000}"/>
    <cellStyle name="Style 29 6_A02" xfId="55727" xr:uid="{993AA4D6-707F-4F27-908C-1AEF5FC29870}"/>
    <cellStyle name="Style 29 7" xfId="10483" xr:uid="{00000000-0005-0000-0000-000091C90000}"/>
    <cellStyle name="Style 29 7 2" xfId="34696" xr:uid="{00000000-0005-0000-0000-000092C90000}"/>
    <cellStyle name="Style 29 7_A02" xfId="55728" xr:uid="{936C0E3E-4107-4572-86E0-9167154E43A7}"/>
    <cellStyle name="Style 29 8" xfId="10484" xr:uid="{00000000-0005-0000-0000-000094C90000}"/>
    <cellStyle name="Style 29 8 2" xfId="34697" xr:uid="{00000000-0005-0000-0000-000095C90000}"/>
    <cellStyle name="Style 29 8_A02" xfId="55729" xr:uid="{40D47B4B-906C-4061-B048-3FD577DBCB97}"/>
    <cellStyle name="Style 29 9" xfId="10485" xr:uid="{00000000-0005-0000-0000-000097C90000}"/>
    <cellStyle name="Style 29 9 2" xfId="34698" xr:uid="{00000000-0005-0000-0000-000098C90000}"/>
    <cellStyle name="Style 29 9_A02" xfId="55730"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1" xr:uid="{68B1BFD7-AD10-44F5-8DD6-B0CB45DE853F}"/>
    <cellStyle name="Style 33 11" xfId="10531" xr:uid="{00000000-0005-0000-0000-000020CA0000}"/>
    <cellStyle name="Style 33 11 2" xfId="34787" xr:uid="{00000000-0005-0000-0000-000021CA0000}"/>
    <cellStyle name="Style 33 11_A02" xfId="55732"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3"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4"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5" xr:uid="{777F2783-4F4D-4CE9-B9E0-E18ADBF78927}"/>
    <cellStyle name="Style 33 5" xfId="10537" xr:uid="{00000000-0005-0000-0000-000033CA0000}"/>
    <cellStyle name="Style 33 5 2" xfId="34796" xr:uid="{00000000-0005-0000-0000-000034CA0000}"/>
    <cellStyle name="Style 33 5_A02" xfId="55736" xr:uid="{EFE8598F-CA53-4D55-A726-C76789087CFA}"/>
    <cellStyle name="Style 33 6" xfId="10538" xr:uid="{00000000-0005-0000-0000-000036CA0000}"/>
    <cellStyle name="Style 33 6 2" xfId="34797" xr:uid="{00000000-0005-0000-0000-000037CA0000}"/>
    <cellStyle name="Style 33 6_A02" xfId="55737" xr:uid="{9229AE38-EA1A-4EDB-BFDB-C7E22AB48F08}"/>
    <cellStyle name="Style 33 7" xfId="10539" xr:uid="{00000000-0005-0000-0000-000039CA0000}"/>
    <cellStyle name="Style 33 7 2" xfId="34798" xr:uid="{00000000-0005-0000-0000-00003ACA0000}"/>
    <cellStyle name="Style 33 7_A02" xfId="55738" xr:uid="{7F0010E0-EE77-4177-B607-9D628A7739AA}"/>
    <cellStyle name="Style 33 8" xfId="10540" xr:uid="{00000000-0005-0000-0000-00003CCA0000}"/>
    <cellStyle name="Style 33 8 2" xfId="34799" xr:uid="{00000000-0005-0000-0000-00003DCA0000}"/>
    <cellStyle name="Style 33 8_A02" xfId="55739" xr:uid="{4ACDD598-A99A-42FE-AFBF-9E148D279EBC}"/>
    <cellStyle name="Style 33 9" xfId="10541" xr:uid="{00000000-0005-0000-0000-00003FCA0000}"/>
    <cellStyle name="Style 33 9 2" xfId="34800" xr:uid="{00000000-0005-0000-0000-000040CA0000}"/>
    <cellStyle name="Style 33 9_A02" xfId="55740"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1"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2" xr:uid="{6E23E8EA-1A90-491C-A0F9-EE15639CA5A3}"/>
    <cellStyle name="Sub total" xfId="10575" xr:uid="{00000000-0005-0000-0000-0000A6CA0000}"/>
    <cellStyle name="Sub total 10" xfId="10576" xr:uid="{00000000-0005-0000-0000-0000A7CA0000}"/>
    <cellStyle name="Sub total 10 2" xfId="52281" xr:uid="{00000000-0005-0000-0000-0000A8CA0000}"/>
    <cellStyle name="Sub total 11" xfId="36033" xr:uid="{00000000-0005-0000-0000-0000A9CA0000}"/>
    <cellStyle name="Sub total 11 2" xfId="52282" xr:uid="{00000000-0005-0000-0000-0000AACA0000}"/>
    <cellStyle name="Sub total 12" xfId="36924" xr:uid="{00000000-0005-0000-0000-0000ABCA0000}"/>
    <cellStyle name="Sub total 12 2" xfId="52283" xr:uid="{00000000-0005-0000-0000-0000ACCA0000}"/>
    <cellStyle name="Sub total 13" xfId="52284" xr:uid="{00000000-0005-0000-0000-0000ADCA0000}"/>
    <cellStyle name="Sub total 13 2" xfId="52285" xr:uid="{00000000-0005-0000-0000-0000AECA0000}"/>
    <cellStyle name="Sub total 14" xfId="52286" xr:uid="{00000000-0005-0000-0000-0000AFCA0000}"/>
    <cellStyle name="Sub total 14 2" xfId="52287" xr:uid="{00000000-0005-0000-0000-0000B0CA0000}"/>
    <cellStyle name="Sub total 15" xfId="52288" xr:uid="{00000000-0005-0000-0000-0000B1CA0000}"/>
    <cellStyle name="Sub total 15 2" xfId="52289" xr:uid="{00000000-0005-0000-0000-0000B2CA0000}"/>
    <cellStyle name="Sub total 16" xfId="52290" xr:uid="{00000000-0005-0000-0000-0000B3CA0000}"/>
    <cellStyle name="Sub total 16 2" xfId="52291" xr:uid="{00000000-0005-0000-0000-0000B4CA0000}"/>
    <cellStyle name="Sub total 17" xfId="52292" xr:uid="{00000000-0005-0000-0000-0000B5CA0000}"/>
    <cellStyle name="Sub total 17 2" xfId="52293" xr:uid="{00000000-0005-0000-0000-0000B6CA0000}"/>
    <cellStyle name="Sub total 18" xfId="52294" xr:uid="{00000000-0005-0000-0000-0000B7CA0000}"/>
    <cellStyle name="Sub total 18 2" xfId="52295" xr:uid="{00000000-0005-0000-0000-0000B8CA0000}"/>
    <cellStyle name="Sub total 19" xfId="52296" xr:uid="{00000000-0005-0000-0000-0000B9CA0000}"/>
    <cellStyle name="Sub total 19 2" xfId="52297" xr:uid="{00000000-0005-0000-0000-0000BACA0000}"/>
    <cellStyle name="Sub total 2" xfId="10577" xr:uid="{00000000-0005-0000-0000-0000BBCA0000}"/>
    <cellStyle name="Sub total 2 10" xfId="36455" xr:uid="{00000000-0005-0000-0000-0000BCCA0000}"/>
    <cellStyle name="Sub total 2 11" xfId="36925" xr:uid="{00000000-0005-0000-0000-0000BDCA0000}"/>
    <cellStyle name="Sub total 2 2" xfId="10578" xr:uid="{00000000-0005-0000-0000-0000BECA0000}"/>
    <cellStyle name="Sub total 2 2 10" xfId="10579" xr:uid="{00000000-0005-0000-0000-0000BFCA0000}"/>
    <cellStyle name="Sub total 2 2 11" xfId="36780" xr:uid="{00000000-0005-0000-0000-0000C0CA0000}"/>
    <cellStyle name="Sub total 2 2 2" xfId="10580" xr:uid="{00000000-0005-0000-0000-0000C1CA0000}"/>
    <cellStyle name="Sub total 2 2 2 2" xfId="52298"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299" xr:uid="{00000000-0005-0000-0000-0000CACA0000}"/>
    <cellStyle name="Sub total 2 3" xfId="10588" xr:uid="{00000000-0005-0000-0000-0000CBCA0000}"/>
    <cellStyle name="Sub total 2 3 10" xfId="10589" xr:uid="{00000000-0005-0000-0000-0000CCCA0000}"/>
    <cellStyle name="Sub total 2 3 11" xfId="36536" xr:uid="{00000000-0005-0000-0000-0000CDCA0000}"/>
    <cellStyle name="Sub total 2 3 12" xfId="36763"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300" xr:uid="{00000000-0005-0000-0000-000005CB0000}"/>
    <cellStyle name="Sub total 20" xfId="52301" xr:uid="{00000000-0005-0000-0000-000006CB0000}"/>
    <cellStyle name="Sub total 20 2" xfId="52302" xr:uid="{00000000-0005-0000-0000-000007CB0000}"/>
    <cellStyle name="Sub total 21" xfId="52303" xr:uid="{00000000-0005-0000-0000-000008CB0000}"/>
    <cellStyle name="Sub total 21 2" xfId="52304" xr:uid="{00000000-0005-0000-0000-000009CB0000}"/>
    <cellStyle name="Sub total 22" xfId="52305" xr:uid="{00000000-0005-0000-0000-00000ACB0000}"/>
    <cellStyle name="Sub total 22 2" xfId="52306" xr:uid="{00000000-0005-0000-0000-00000BCB0000}"/>
    <cellStyle name="Sub total 23" xfId="52307" xr:uid="{00000000-0005-0000-0000-00000CCB0000}"/>
    <cellStyle name="Sub total 23 2" xfId="52308" xr:uid="{00000000-0005-0000-0000-00000DCB0000}"/>
    <cellStyle name="Sub total 24" xfId="52309" xr:uid="{00000000-0005-0000-0000-00000ECB0000}"/>
    <cellStyle name="Sub total 24 2" xfId="52310" xr:uid="{00000000-0005-0000-0000-00000FCB0000}"/>
    <cellStyle name="Sub total 25" xfId="52311" xr:uid="{00000000-0005-0000-0000-000010CB0000}"/>
    <cellStyle name="Sub total 25 2" xfId="52312" xr:uid="{00000000-0005-0000-0000-000011CB0000}"/>
    <cellStyle name="Sub total 26" xfId="52313" xr:uid="{00000000-0005-0000-0000-000012CB0000}"/>
    <cellStyle name="Sub total 26 2" xfId="52314" xr:uid="{00000000-0005-0000-0000-000013CB0000}"/>
    <cellStyle name="Sub total 3" xfId="10644" xr:uid="{00000000-0005-0000-0000-000014CB0000}"/>
    <cellStyle name="Sub total 3 10" xfId="10645" xr:uid="{00000000-0005-0000-0000-000015CB0000}"/>
    <cellStyle name="Sub total 3 11" xfId="36779" xr:uid="{00000000-0005-0000-0000-000016CB0000}"/>
    <cellStyle name="Sub total 3 2" xfId="10646" xr:uid="{00000000-0005-0000-0000-000017CB0000}"/>
    <cellStyle name="Sub total 3 2 2" xfId="34866" xr:uid="{00000000-0005-0000-0000-000018CB0000}"/>
    <cellStyle name="Sub total 3 2 2 2" xfId="52315" xr:uid="{00000000-0005-0000-0000-000019CB0000}"/>
    <cellStyle name="Sub total 3 2 3" xfId="34867" xr:uid="{00000000-0005-0000-0000-00001ACB0000}"/>
    <cellStyle name="Sub total 3 2_3. Chng in credit spreads" xfId="52316" xr:uid="{00000000-0005-0000-0000-00001BCB0000}"/>
    <cellStyle name="Sub total 3 3" xfId="10647" xr:uid="{00000000-0005-0000-0000-00001CCB0000}"/>
    <cellStyle name="Sub total 3 3 2" xfId="52317"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8" xr:uid="{00000000-0005-0000-0000-000024CB0000}"/>
    <cellStyle name="Sub total 4" xfId="10654" xr:uid="{00000000-0005-0000-0000-000025CB0000}"/>
    <cellStyle name="Sub total 4 10" xfId="10655" xr:uid="{00000000-0005-0000-0000-000026CB0000}"/>
    <cellStyle name="Sub total 4 11" xfId="36421" xr:uid="{00000000-0005-0000-0000-000027CB0000}"/>
    <cellStyle name="Sub total 4 12" xfId="36007"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19" xr:uid="{00000000-0005-0000-0000-00005ECB0000}"/>
    <cellStyle name="Sub total_1" xfId="52320"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1"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1"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7" xr:uid="{00000000-0005-0000-0000-00007ACB0000}"/>
    <cellStyle name="Suma 3 13" xfId="36764"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6" xr:uid="{00000000-0005-0000-0000-0000B4CB0000}"/>
    <cellStyle name="Suma 9" xfId="36926" xr:uid="{00000000-0005-0000-0000-0000B5CB0000}"/>
    <cellStyle name="Suma_3. Chng in credit spreads" xfId="52322"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3" xr:uid="{00000000-0005-0000-0000-0000BBCB0000}"/>
    <cellStyle name="Summa 1 låst_AVA DVA EL" xfId="34880" xr:uid="{00000000-0005-0000-0000-0000BCCB0000}"/>
    <cellStyle name="Summa 10" xfId="36927"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4"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5"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3"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2"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5" xr:uid="{00000000-0005-0000-0000-000053CC0000}"/>
    <cellStyle name="Számítás 3 13" xfId="36762"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4" xr:uid="{00000000-0005-0000-0000-00008DCC0000}"/>
    <cellStyle name="Számítás_A02" xfId="55744" xr:uid="{9544AA6E-FA68-49C6-9688-3DF5347704E2}"/>
    <cellStyle name="Tabelltittel" xfId="10973" xr:uid="{00000000-0005-0000-0000-00008FCC0000}"/>
    <cellStyle name="Tabelltittel 2" xfId="34890" xr:uid="{00000000-0005-0000-0000-000090CC0000}"/>
    <cellStyle name="Tabelltittel 3" xfId="52326"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5" xr:uid="{00000000-0005-0000-0000-00009ACC0000}"/>
    <cellStyle name="Table end 2_3. Chng in credit spreads" xfId="52327"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4" xr:uid="{00000000-0005-0000-0000-0000A3CC0000}"/>
    <cellStyle name="Table end 3 6" xfId="36783" xr:uid="{00000000-0005-0000-0000-0000A4CC0000}"/>
    <cellStyle name="Table end 3_3. Chng in credit spreads" xfId="52328" xr:uid="{00000000-0005-0000-0000-0000A5CC0000}"/>
    <cellStyle name="Table end 4" xfId="34904" xr:uid="{00000000-0005-0000-0000-0000A6CC0000}"/>
    <cellStyle name="Table end_1" xfId="52329" xr:uid="{00000000-0005-0000-0000-0000A7CC0000}"/>
    <cellStyle name="Table head" xfId="10976" xr:uid="{00000000-0005-0000-0000-0000A8CC0000}"/>
    <cellStyle name="Table head 10" xfId="10977" xr:uid="{00000000-0005-0000-0000-0000A9CC0000}"/>
    <cellStyle name="Table head 11" xfId="36928" xr:uid="{00000000-0005-0000-0000-0000AACC0000}"/>
    <cellStyle name="Table head 2" xfId="10978" xr:uid="{00000000-0005-0000-0000-0000ABCC0000}"/>
    <cellStyle name="Table head 2 10" xfId="36929"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30"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1"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2"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3"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4"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5"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6" xr:uid="{00000000-0005-0000-0000-000096CD0000}"/>
    <cellStyle name="table text bold 2_3. Chng in credit spreads" xfId="52337"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8"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39" xr:uid="{00000000-0005-0000-0000-0000A4CD0000}"/>
    <cellStyle name="table text bold green 2_3. Chng in credit spreads" xfId="52340" xr:uid="{00000000-0005-0000-0000-0000A5CD0000}"/>
    <cellStyle name="table text bold green 3" xfId="34947" xr:uid="{00000000-0005-0000-0000-0000A6CD0000}"/>
    <cellStyle name="table text bold green 3 2" xfId="52341" xr:uid="{00000000-0005-0000-0000-0000A7CD0000}"/>
    <cellStyle name="table text bold green_1" xfId="52342" xr:uid="{00000000-0005-0000-0000-0000A8CD0000}"/>
    <cellStyle name="table text bold_1" xfId="52343"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4" xr:uid="{00000000-0005-0000-0000-0000ADCD0000}"/>
    <cellStyle name="table text light 2_3. Chng in credit spreads" xfId="52345"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6" xr:uid="{00000000-0005-0000-0000-0000B6CD0000}"/>
    <cellStyle name="table text light 4" xfId="34956" xr:uid="{00000000-0005-0000-0000-0000B7CD0000}"/>
    <cellStyle name="table text light_1" xfId="52347" xr:uid="{00000000-0005-0000-0000-0000B8CD0000}"/>
    <cellStyle name="Table Text_3. Chng in credit spreads" xfId="52348"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49"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50"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1"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2"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3"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4"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5"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6"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7"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8"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59"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5"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3"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30"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60" xr:uid="{00000000-0005-0000-0000-000086CE0000}"/>
    <cellStyle name="Tittel" xfId="36276"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1"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2" xr:uid="{00000000-0005-0000-0000-000093CE0000}"/>
    <cellStyle name="Tittel_4Q16" xfId="52363"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4"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4" xr:uid="{00000000-0005-0000-0000-0000BECE0000}"/>
    <cellStyle name="Total 15" xfId="52365" xr:uid="{00000000-0005-0000-0000-0000BFCE0000}"/>
    <cellStyle name="Total 16" xfId="52366" xr:uid="{00000000-0005-0000-0000-0000C0CE0000}"/>
    <cellStyle name="Total 2" xfId="11203" xr:uid="{00000000-0005-0000-0000-0000C1CE0000}"/>
    <cellStyle name="Total 2 10" xfId="36453"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4"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2" xr:uid="{00000000-0005-0000-0000-0000EDCE0000}"/>
    <cellStyle name="Total 2 4 13" xfId="36797"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5"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8" xr:uid="{00000000-0005-0000-0000-000040CF0000}"/>
    <cellStyle name="Total 3 3 13" xfId="36765"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2" xr:uid="{00000000-0005-0000-0000-00007ACF0000}"/>
    <cellStyle name="Total 3 9" xfId="36931" xr:uid="{00000000-0005-0000-0000-00007BCF0000}"/>
    <cellStyle name="Total 3_A02" xfId="55746"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6"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3" xr:uid="{00000000-0005-0000-0000-00008ECF0000}"/>
    <cellStyle name="Total 4 3 13" xfId="36801"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1" xr:uid="{00000000-0005-0000-0000-0000C8CF0000}"/>
    <cellStyle name="Total 4 9" xfId="36932" xr:uid="{00000000-0005-0000-0000-0000C9CF0000}"/>
    <cellStyle name="Total 4_A02" xfId="55747"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7"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9" xr:uid="{00000000-0005-0000-0000-0000DCCF0000}"/>
    <cellStyle name="Total 5 3 13" xfId="36766"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2" xr:uid="{00000000-0005-0000-0000-000016D00000}"/>
    <cellStyle name="Total 5 9" xfId="36933" xr:uid="{00000000-0005-0000-0000-000017D00000}"/>
    <cellStyle name="Total 5_A02" xfId="55748"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8"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40" xr:uid="{00000000-0005-0000-0000-00002AD00000}"/>
    <cellStyle name="Total 6 3 13" xfId="36767"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1" xr:uid="{00000000-0005-0000-0000-000064D00000}"/>
    <cellStyle name="Total 6 9" xfId="36934" xr:uid="{00000000-0005-0000-0000-000065D00000}"/>
    <cellStyle name="Total 6_A02" xfId="55749"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9"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1" xr:uid="{00000000-0005-0000-0000-000078D00000}"/>
    <cellStyle name="Total 7 3 13" xfId="36768"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30" xr:uid="{00000000-0005-0000-0000-0000B2D00000}"/>
    <cellStyle name="Total 7 9" xfId="36935" xr:uid="{00000000-0005-0000-0000-0000B3D00000}"/>
    <cellStyle name="Total 7_A02" xfId="55750"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90"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2" xr:uid="{00000000-0005-0000-0000-0000C6D00000}"/>
    <cellStyle name="Total 8 3 13" xfId="36769"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9" xr:uid="{00000000-0005-0000-0000-000000D10000}"/>
    <cellStyle name="Total 8 9" xfId="36936" xr:uid="{00000000-0005-0000-0000-000001D10000}"/>
    <cellStyle name="Total 8_A02" xfId="55751"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1"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3" xr:uid="{00000000-0005-0000-0000-000014D10000}"/>
    <cellStyle name="Total 9 3 13" xfId="36770"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50" xr:uid="{00000000-0005-0000-0000-00004ED10000}"/>
    <cellStyle name="Total 9 9" xfId="36937" xr:uid="{00000000-0005-0000-0000-00004FD10000}"/>
    <cellStyle name="Total 9_A02" xfId="55752"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7" xr:uid="{00000000-0005-0000-0000-000059D10000}"/>
    <cellStyle name="Totalt" xfId="36277"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2" xr:uid="{00000000-0005-0000-0000-00005FD10000}"/>
    <cellStyle name="Totalt 2 2 13" xfId="40175"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4" xr:uid="{00000000-0005-0000-0000-00006DD10000}"/>
    <cellStyle name="Totalt 2 3 13" xfId="36771" xr:uid="{00000000-0005-0000-0000-00006ED10000}"/>
    <cellStyle name="Totalt 2 3 14" xfId="40176"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9" xr:uid="{00000000-0005-0000-0000-0000A8D10000}"/>
    <cellStyle name="Totalt 2 9" xfId="36938" xr:uid="{00000000-0005-0000-0000-0000A9D10000}"/>
    <cellStyle name="Totalt 2_A02" xfId="55753" xr:uid="{F2CC1ED4-2837-4B47-B006-9FF45CF27613}"/>
    <cellStyle name="Totalt 3" xfId="35231" xr:uid="{00000000-0005-0000-0000-0000ABD10000}"/>
    <cellStyle name="Totalt 3 2" xfId="35232" xr:uid="{00000000-0005-0000-0000-0000ACD10000}"/>
    <cellStyle name="Totalt 3 2 2" xfId="52368" xr:uid="{00000000-0005-0000-0000-0000ADD10000}"/>
    <cellStyle name="Totalt 3 3" xfId="35233" xr:uid="{00000000-0005-0000-0000-0000AED10000}"/>
    <cellStyle name="Totalt 3 4" xfId="40177" xr:uid="{00000000-0005-0000-0000-0000AFD10000}"/>
    <cellStyle name="Totalt 3_3. Chng in credit spreads" xfId="52369"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8"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70" xr:uid="{00000000-0005-0000-0000-0000B9D10000}"/>
    <cellStyle name="Totalt_4Q16" xfId="52371"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2" xr:uid="{00000000-0005-0000-0000-0000C1D10000}"/>
    <cellStyle name="Tusenskille [0] 2 2 2 2" xfId="52373" xr:uid="{00000000-0005-0000-0000-0000C2D10000}"/>
    <cellStyle name="Tusenskille [0] 2 2 3" xfId="52374" xr:uid="{00000000-0005-0000-0000-0000C3D10000}"/>
    <cellStyle name="Tusenskille [0] 2 2_3. Chng in credit spreads" xfId="52375" xr:uid="{00000000-0005-0000-0000-0000C4D10000}"/>
    <cellStyle name="Tusenskille [0] 2 3" xfId="35247" xr:uid="{00000000-0005-0000-0000-0000C5D10000}"/>
    <cellStyle name="Tusenskille [0] 2 3 2" xfId="52376" xr:uid="{00000000-0005-0000-0000-0000C6D10000}"/>
    <cellStyle name="Tusenskille [0] 2_3. Chng in credit spreads" xfId="52377" xr:uid="{00000000-0005-0000-0000-0000C7D10000}"/>
    <cellStyle name="Tusenskille [0] 3" xfId="52378" xr:uid="{00000000-0005-0000-0000-0000C8D10000}"/>
    <cellStyle name="Tusenskille [0] 3 2" xfId="52379" xr:uid="{00000000-0005-0000-0000-0000C9D10000}"/>
    <cellStyle name="Tusenskille 10" xfId="35248" xr:uid="{00000000-0005-0000-0000-0000CAD10000}"/>
    <cellStyle name="Tusenskille 10 2" xfId="35249" xr:uid="{00000000-0005-0000-0000-0000CBD10000}"/>
    <cellStyle name="Tusenskille 10 2 2" xfId="52380" xr:uid="{00000000-0005-0000-0000-0000CCD10000}"/>
    <cellStyle name="Tusenskille 10 2 2 2" xfId="52381" xr:uid="{00000000-0005-0000-0000-0000CDD10000}"/>
    <cellStyle name="Tusenskille 10 2 3" xfId="52382" xr:uid="{00000000-0005-0000-0000-0000CED10000}"/>
    <cellStyle name="Tusenskille 10 2_3. Chng in credit spreads" xfId="52383" xr:uid="{00000000-0005-0000-0000-0000CFD10000}"/>
    <cellStyle name="Tusenskille 10 3" xfId="35250" xr:uid="{00000000-0005-0000-0000-0000D0D10000}"/>
    <cellStyle name="Tusenskille 10 3 2" xfId="52384" xr:uid="{00000000-0005-0000-0000-0000D1D10000}"/>
    <cellStyle name="Tusenskille 10 4" xfId="52385" xr:uid="{00000000-0005-0000-0000-0000D2D10000}"/>
    <cellStyle name="Tusenskille 10 5" xfId="52386" xr:uid="{00000000-0005-0000-0000-0000D3D10000}"/>
    <cellStyle name="Tusenskille 10_3. Chng in credit spreads" xfId="52387"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8" xr:uid="{00000000-0005-0000-0000-0000D9D10000}"/>
    <cellStyle name="Tusenskille 11 2_AVA DVA EL" xfId="35255" xr:uid="{00000000-0005-0000-0000-0000DAD10000}"/>
    <cellStyle name="Tusenskille 11 3" xfId="35256" xr:uid="{00000000-0005-0000-0000-0000DBD10000}"/>
    <cellStyle name="Tusenskille 11 3 2" xfId="52389" xr:uid="{00000000-0005-0000-0000-0000DCD10000}"/>
    <cellStyle name="Tusenskille 11 4" xfId="35257" xr:uid="{00000000-0005-0000-0000-0000DDD10000}"/>
    <cellStyle name="Tusenskille 11 5" xfId="52390" xr:uid="{00000000-0005-0000-0000-0000DED10000}"/>
    <cellStyle name="Tusenskille 11_3. Chng in credit spreads" xfId="52391" xr:uid="{00000000-0005-0000-0000-0000DFD10000}"/>
    <cellStyle name="Tusenskille 12" xfId="35258" xr:uid="{00000000-0005-0000-0000-0000E0D10000}"/>
    <cellStyle name="Tusenskille 12 2" xfId="35259" xr:uid="{00000000-0005-0000-0000-0000E1D10000}"/>
    <cellStyle name="Tusenskille 12 2 2" xfId="52392" xr:uid="{00000000-0005-0000-0000-0000E2D10000}"/>
    <cellStyle name="Tusenskille 12 3" xfId="35260" xr:uid="{00000000-0005-0000-0000-0000E3D10000}"/>
    <cellStyle name="Tusenskille 12 3 2" xfId="52393" xr:uid="{00000000-0005-0000-0000-0000E4D10000}"/>
    <cellStyle name="Tusenskille 12 4" xfId="52394" xr:uid="{00000000-0005-0000-0000-0000E5D10000}"/>
    <cellStyle name="Tusenskille 12_3. Chng in credit spreads" xfId="52395" xr:uid="{00000000-0005-0000-0000-0000E6D10000}"/>
    <cellStyle name="Tusenskille 13" xfId="35261" xr:uid="{00000000-0005-0000-0000-0000E7D10000}"/>
    <cellStyle name="Tusenskille 13 2" xfId="35262" xr:uid="{00000000-0005-0000-0000-0000E8D10000}"/>
    <cellStyle name="Tusenskille 13 2 2" xfId="52396" xr:uid="{00000000-0005-0000-0000-0000E9D10000}"/>
    <cellStyle name="Tusenskille 13 3" xfId="35263" xr:uid="{00000000-0005-0000-0000-0000EAD10000}"/>
    <cellStyle name="Tusenskille 13 3 2" xfId="52397" xr:uid="{00000000-0005-0000-0000-0000EBD10000}"/>
    <cellStyle name="Tusenskille 13 4" xfId="52398" xr:uid="{00000000-0005-0000-0000-0000ECD10000}"/>
    <cellStyle name="Tusenskille 13_3. Chng in credit spreads" xfId="52399" xr:uid="{00000000-0005-0000-0000-0000EDD10000}"/>
    <cellStyle name="Tusenskille 14" xfId="35264" xr:uid="{00000000-0005-0000-0000-0000EED10000}"/>
    <cellStyle name="Tusenskille 14 2" xfId="35265" xr:uid="{00000000-0005-0000-0000-0000EFD10000}"/>
    <cellStyle name="Tusenskille 14 2 2" xfId="52400" xr:uid="{00000000-0005-0000-0000-0000F0D10000}"/>
    <cellStyle name="Tusenskille 14 2 2 2" xfId="52401" xr:uid="{00000000-0005-0000-0000-0000F1D10000}"/>
    <cellStyle name="Tusenskille 14 2 2 2 2" xfId="52402" xr:uid="{00000000-0005-0000-0000-0000F2D10000}"/>
    <cellStyle name="Tusenskille 14 2 2 2 2 2" xfId="52403" xr:uid="{00000000-0005-0000-0000-0000F3D10000}"/>
    <cellStyle name="Tusenskille 14 2 2 2 3" xfId="52404" xr:uid="{00000000-0005-0000-0000-0000F4D10000}"/>
    <cellStyle name="Tusenskille 14 2 2 2 3 2" xfId="52405" xr:uid="{00000000-0005-0000-0000-0000F5D10000}"/>
    <cellStyle name="Tusenskille 14 2 2 2 4" xfId="52406" xr:uid="{00000000-0005-0000-0000-0000F6D10000}"/>
    <cellStyle name="Tusenskille 14 2 2 2_3. Chng in credit spreads" xfId="52407" xr:uid="{00000000-0005-0000-0000-0000F7D10000}"/>
    <cellStyle name="Tusenskille 14 2 2 3" xfId="52408" xr:uid="{00000000-0005-0000-0000-0000F8D10000}"/>
    <cellStyle name="Tusenskille 14 2 2 3 2" xfId="52409" xr:uid="{00000000-0005-0000-0000-0000F9D10000}"/>
    <cellStyle name="Tusenskille 14 2 2 4" xfId="52410" xr:uid="{00000000-0005-0000-0000-0000FAD10000}"/>
    <cellStyle name="Tusenskille 14 2 2 4 2" xfId="52411" xr:uid="{00000000-0005-0000-0000-0000FBD10000}"/>
    <cellStyle name="Tusenskille 14 2 2 5" xfId="52412" xr:uid="{00000000-0005-0000-0000-0000FCD10000}"/>
    <cellStyle name="Tusenskille 14 2 2_3. Chng in credit spreads" xfId="52413" xr:uid="{00000000-0005-0000-0000-0000FDD10000}"/>
    <cellStyle name="Tusenskille 14 2 3" xfId="52414" xr:uid="{00000000-0005-0000-0000-0000FED10000}"/>
    <cellStyle name="Tusenskille 14 2 3 2" xfId="52415" xr:uid="{00000000-0005-0000-0000-0000FFD10000}"/>
    <cellStyle name="Tusenskille 14 2 3 2 2" xfId="52416" xr:uid="{00000000-0005-0000-0000-000000D20000}"/>
    <cellStyle name="Tusenskille 14 2 3 2 2 2" xfId="52417" xr:uid="{00000000-0005-0000-0000-000001D20000}"/>
    <cellStyle name="Tusenskille 14 2 3 2 3" xfId="52418" xr:uid="{00000000-0005-0000-0000-000002D20000}"/>
    <cellStyle name="Tusenskille 14 2 3 2 3 2" xfId="52419" xr:uid="{00000000-0005-0000-0000-000003D20000}"/>
    <cellStyle name="Tusenskille 14 2 3 2 4" xfId="52420" xr:uid="{00000000-0005-0000-0000-000004D20000}"/>
    <cellStyle name="Tusenskille 14 2 3 2_3. Chng in credit spreads" xfId="52421" xr:uid="{00000000-0005-0000-0000-000005D20000}"/>
    <cellStyle name="Tusenskille 14 2 3 3" xfId="52422" xr:uid="{00000000-0005-0000-0000-000006D20000}"/>
    <cellStyle name="Tusenskille 14 2 3 3 2" xfId="52423" xr:uid="{00000000-0005-0000-0000-000007D20000}"/>
    <cellStyle name="Tusenskille 14 2 3 4" xfId="52424" xr:uid="{00000000-0005-0000-0000-000008D20000}"/>
    <cellStyle name="Tusenskille 14 2 3 4 2" xfId="52425" xr:uid="{00000000-0005-0000-0000-000009D20000}"/>
    <cellStyle name="Tusenskille 14 2 3 5" xfId="52426" xr:uid="{00000000-0005-0000-0000-00000AD20000}"/>
    <cellStyle name="Tusenskille 14 2 3_3. Chng in credit spreads" xfId="52427" xr:uid="{00000000-0005-0000-0000-00000BD20000}"/>
    <cellStyle name="Tusenskille 14 2 4" xfId="52428" xr:uid="{00000000-0005-0000-0000-00000CD20000}"/>
    <cellStyle name="Tusenskille 14 2 4 2" xfId="52429" xr:uid="{00000000-0005-0000-0000-00000DD20000}"/>
    <cellStyle name="Tusenskille 14 2 4 2 2" xfId="52430" xr:uid="{00000000-0005-0000-0000-00000ED20000}"/>
    <cellStyle name="Tusenskille 14 2 4 3" xfId="52431" xr:uid="{00000000-0005-0000-0000-00000FD20000}"/>
    <cellStyle name="Tusenskille 14 2 4 3 2" xfId="52432" xr:uid="{00000000-0005-0000-0000-000010D20000}"/>
    <cellStyle name="Tusenskille 14 2 4 4" xfId="52433" xr:uid="{00000000-0005-0000-0000-000011D20000}"/>
    <cellStyle name="Tusenskille 14 2 4_3. Chng in credit spreads" xfId="52434" xr:uid="{00000000-0005-0000-0000-000012D20000}"/>
    <cellStyle name="Tusenskille 14 2 5" xfId="52435" xr:uid="{00000000-0005-0000-0000-000013D20000}"/>
    <cellStyle name="Tusenskille 14 2 5 2" xfId="52436" xr:uid="{00000000-0005-0000-0000-000014D20000}"/>
    <cellStyle name="Tusenskille 14 2 6" xfId="52437" xr:uid="{00000000-0005-0000-0000-000015D20000}"/>
    <cellStyle name="Tusenskille 14 2 6 2" xfId="52438" xr:uid="{00000000-0005-0000-0000-000016D20000}"/>
    <cellStyle name="Tusenskille 14 2 7" xfId="52439" xr:uid="{00000000-0005-0000-0000-000017D20000}"/>
    <cellStyle name="Tusenskille 14 2_3. Chng in credit spreads" xfId="52440" xr:uid="{00000000-0005-0000-0000-000018D20000}"/>
    <cellStyle name="Tusenskille 14 3" xfId="35266" xr:uid="{00000000-0005-0000-0000-000019D20000}"/>
    <cellStyle name="Tusenskille 14 3 2" xfId="52441" xr:uid="{00000000-0005-0000-0000-00001AD20000}"/>
    <cellStyle name="Tusenskille 14 3 2 2" xfId="52442" xr:uid="{00000000-0005-0000-0000-00001BD20000}"/>
    <cellStyle name="Tusenskille 14 3 2 2 2" xfId="52443" xr:uid="{00000000-0005-0000-0000-00001CD20000}"/>
    <cellStyle name="Tusenskille 14 3 2 2 2 2" xfId="52444" xr:uid="{00000000-0005-0000-0000-00001DD20000}"/>
    <cellStyle name="Tusenskille 14 3 2 2 3" xfId="52445" xr:uid="{00000000-0005-0000-0000-00001ED20000}"/>
    <cellStyle name="Tusenskille 14 3 2 2 3 2" xfId="52446" xr:uid="{00000000-0005-0000-0000-00001FD20000}"/>
    <cellStyle name="Tusenskille 14 3 2 2 4" xfId="52447" xr:uid="{00000000-0005-0000-0000-000020D20000}"/>
    <cellStyle name="Tusenskille 14 3 2 2_3. Chng in credit spreads" xfId="52448" xr:uid="{00000000-0005-0000-0000-000021D20000}"/>
    <cellStyle name="Tusenskille 14 3 2 3" xfId="52449" xr:uid="{00000000-0005-0000-0000-000022D20000}"/>
    <cellStyle name="Tusenskille 14 3 2 3 2" xfId="52450" xr:uid="{00000000-0005-0000-0000-000023D20000}"/>
    <cellStyle name="Tusenskille 14 3 2 4" xfId="52451" xr:uid="{00000000-0005-0000-0000-000024D20000}"/>
    <cellStyle name="Tusenskille 14 3 2 4 2" xfId="52452" xr:uid="{00000000-0005-0000-0000-000025D20000}"/>
    <cellStyle name="Tusenskille 14 3 2 5" xfId="52453" xr:uid="{00000000-0005-0000-0000-000026D20000}"/>
    <cellStyle name="Tusenskille 14 3 2_3. Chng in credit spreads" xfId="52454" xr:uid="{00000000-0005-0000-0000-000027D20000}"/>
    <cellStyle name="Tusenskille 14 3 3" xfId="52455" xr:uid="{00000000-0005-0000-0000-000028D20000}"/>
    <cellStyle name="Tusenskille 14 3 3 2" xfId="52456" xr:uid="{00000000-0005-0000-0000-000029D20000}"/>
    <cellStyle name="Tusenskille 14 3 3 2 2" xfId="52457" xr:uid="{00000000-0005-0000-0000-00002AD20000}"/>
    <cellStyle name="Tusenskille 14 3 3 2 2 2" xfId="52458" xr:uid="{00000000-0005-0000-0000-00002BD20000}"/>
    <cellStyle name="Tusenskille 14 3 3 2 3" xfId="52459" xr:uid="{00000000-0005-0000-0000-00002CD20000}"/>
    <cellStyle name="Tusenskille 14 3 3 2 3 2" xfId="52460" xr:uid="{00000000-0005-0000-0000-00002DD20000}"/>
    <cellStyle name="Tusenskille 14 3 3 2 4" xfId="52461" xr:uid="{00000000-0005-0000-0000-00002ED20000}"/>
    <cellStyle name="Tusenskille 14 3 3 2_3. Chng in credit spreads" xfId="52462" xr:uid="{00000000-0005-0000-0000-00002FD20000}"/>
    <cellStyle name="Tusenskille 14 3 3 3" xfId="52463" xr:uid="{00000000-0005-0000-0000-000030D20000}"/>
    <cellStyle name="Tusenskille 14 3 3 3 2" xfId="52464" xr:uid="{00000000-0005-0000-0000-000031D20000}"/>
    <cellStyle name="Tusenskille 14 3 3 4" xfId="52465" xr:uid="{00000000-0005-0000-0000-000032D20000}"/>
    <cellStyle name="Tusenskille 14 3 3 4 2" xfId="52466" xr:uid="{00000000-0005-0000-0000-000033D20000}"/>
    <cellStyle name="Tusenskille 14 3 3 5" xfId="52467" xr:uid="{00000000-0005-0000-0000-000034D20000}"/>
    <cellStyle name="Tusenskille 14 3 3_3. Chng in credit spreads" xfId="52468" xr:uid="{00000000-0005-0000-0000-000035D20000}"/>
    <cellStyle name="Tusenskille 14 3 4" xfId="52469" xr:uid="{00000000-0005-0000-0000-000036D20000}"/>
    <cellStyle name="Tusenskille 14 3 4 2" xfId="52470" xr:uid="{00000000-0005-0000-0000-000037D20000}"/>
    <cellStyle name="Tusenskille 14 3 4 2 2" xfId="52471" xr:uid="{00000000-0005-0000-0000-000038D20000}"/>
    <cellStyle name="Tusenskille 14 3 4 3" xfId="52472" xr:uid="{00000000-0005-0000-0000-000039D20000}"/>
    <cellStyle name="Tusenskille 14 3 4 3 2" xfId="52473" xr:uid="{00000000-0005-0000-0000-00003AD20000}"/>
    <cellStyle name="Tusenskille 14 3 4 4" xfId="52474" xr:uid="{00000000-0005-0000-0000-00003BD20000}"/>
    <cellStyle name="Tusenskille 14 3 4_3. Chng in credit spreads" xfId="52475" xr:uid="{00000000-0005-0000-0000-00003CD20000}"/>
    <cellStyle name="Tusenskille 14 3 5" xfId="52476" xr:uid="{00000000-0005-0000-0000-00003DD20000}"/>
    <cellStyle name="Tusenskille 14 3 5 2" xfId="52477" xr:uid="{00000000-0005-0000-0000-00003ED20000}"/>
    <cellStyle name="Tusenskille 14 3 6" xfId="52478" xr:uid="{00000000-0005-0000-0000-00003FD20000}"/>
    <cellStyle name="Tusenskille 14 3 6 2" xfId="52479" xr:uid="{00000000-0005-0000-0000-000040D20000}"/>
    <cellStyle name="Tusenskille 14 3 7" xfId="52480" xr:uid="{00000000-0005-0000-0000-000041D20000}"/>
    <cellStyle name="Tusenskille 14 3_3. Chng in credit spreads" xfId="52481" xr:uid="{00000000-0005-0000-0000-000042D20000}"/>
    <cellStyle name="Tusenskille 14 4" xfId="52482" xr:uid="{00000000-0005-0000-0000-000043D20000}"/>
    <cellStyle name="Tusenskille 14 4 2" xfId="52483" xr:uid="{00000000-0005-0000-0000-000044D20000}"/>
    <cellStyle name="Tusenskille 14 4 2 2" xfId="52484" xr:uid="{00000000-0005-0000-0000-000045D20000}"/>
    <cellStyle name="Tusenskille 14 4 2 2 2" xfId="52485" xr:uid="{00000000-0005-0000-0000-000046D20000}"/>
    <cellStyle name="Tusenskille 14 4 2 3" xfId="52486" xr:uid="{00000000-0005-0000-0000-000047D20000}"/>
    <cellStyle name="Tusenskille 14 4 2 3 2" xfId="52487" xr:uid="{00000000-0005-0000-0000-000048D20000}"/>
    <cellStyle name="Tusenskille 14 4 2 4" xfId="52488" xr:uid="{00000000-0005-0000-0000-000049D20000}"/>
    <cellStyle name="Tusenskille 14 4 2_3. Chng in credit spreads" xfId="52489" xr:uid="{00000000-0005-0000-0000-00004AD20000}"/>
    <cellStyle name="Tusenskille 14 4 3" xfId="52490" xr:uid="{00000000-0005-0000-0000-00004BD20000}"/>
    <cellStyle name="Tusenskille 14 4 3 2" xfId="52491" xr:uid="{00000000-0005-0000-0000-00004CD20000}"/>
    <cellStyle name="Tusenskille 14 4 4" xfId="52492" xr:uid="{00000000-0005-0000-0000-00004DD20000}"/>
    <cellStyle name="Tusenskille 14 4 4 2" xfId="52493" xr:uid="{00000000-0005-0000-0000-00004ED20000}"/>
    <cellStyle name="Tusenskille 14 4 5" xfId="52494" xr:uid="{00000000-0005-0000-0000-00004FD20000}"/>
    <cellStyle name="Tusenskille 14 4_3. Chng in credit spreads" xfId="52495" xr:uid="{00000000-0005-0000-0000-000050D20000}"/>
    <cellStyle name="Tusenskille 14 5" xfId="52496" xr:uid="{00000000-0005-0000-0000-000051D20000}"/>
    <cellStyle name="Tusenskille 14 5 2" xfId="52497" xr:uid="{00000000-0005-0000-0000-000052D20000}"/>
    <cellStyle name="Tusenskille 14 5 2 2" xfId="52498" xr:uid="{00000000-0005-0000-0000-000053D20000}"/>
    <cellStyle name="Tusenskille 14 5 2 2 2" xfId="52499" xr:uid="{00000000-0005-0000-0000-000054D20000}"/>
    <cellStyle name="Tusenskille 14 5 2 3" xfId="52500" xr:uid="{00000000-0005-0000-0000-000055D20000}"/>
    <cellStyle name="Tusenskille 14 5 2 3 2" xfId="52501" xr:uid="{00000000-0005-0000-0000-000056D20000}"/>
    <cellStyle name="Tusenskille 14 5 2 4" xfId="52502" xr:uid="{00000000-0005-0000-0000-000057D20000}"/>
    <cellStyle name="Tusenskille 14 5 2_3. Chng in credit spreads" xfId="52503" xr:uid="{00000000-0005-0000-0000-000058D20000}"/>
    <cellStyle name="Tusenskille 14 5 3" xfId="52504" xr:uid="{00000000-0005-0000-0000-000059D20000}"/>
    <cellStyle name="Tusenskille 14 5 3 2" xfId="52505" xr:uid="{00000000-0005-0000-0000-00005AD20000}"/>
    <cellStyle name="Tusenskille 14 5 4" xfId="52506" xr:uid="{00000000-0005-0000-0000-00005BD20000}"/>
    <cellStyle name="Tusenskille 14 5 4 2" xfId="52507" xr:uid="{00000000-0005-0000-0000-00005CD20000}"/>
    <cellStyle name="Tusenskille 14 5 5" xfId="52508" xr:uid="{00000000-0005-0000-0000-00005DD20000}"/>
    <cellStyle name="Tusenskille 14 5_3. Chng in credit spreads" xfId="52509" xr:uid="{00000000-0005-0000-0000-00005ED20000}"/>
    <cellStyle name="Tusenskille 14 6" xfId="52510" xr:uid="{00000000-0005-0000-0000-00005FD20000}"/>
    <cellStyle name="Tusenskille 14 6 2" xfId="52511" xr:uid="{00000000-0005-0000-0000-000060D20000}"/>
    <cellStyle name="Tusenskille 14 6 2 2" xfId="52512" xr:uid="{00000000-0005-0000-0000-000061D20000}"/>
    <cellStyle name="Tusenskille 14 6 3" xfId="52513" xr:uid="{00000000-0005-0000-0000-000062D20000}"/>
    <cellStyle name="Tusenskille 14 6 3 2" xfId="52514" xr:uid="{00000000-0005-0000-0000-000063D20000}"/>
    <cellStyle name="Tusenskille 14 6 4" xfId="52515" xr:uid="{00000000-0005-0000-0000-000064D20000}"/>
    <cellStyle name="Tusenskille 14 6_3. Chng in credit spreads" xfId="52516" xr:uid="{00000000-0005-0000-0000-000065D20000}"/>
    <cellStyle name="Tusenskille 14 7" xfId="52517" xr:uid="{00000000-0005-0000-0000-000066D20000}"/>
    <cellStyle name="Tusenskille 14 7 2" xfId="52518" xr:uid="{00000000-0005-0000-0000-000067D20000}"/>
    <cellStyle name="Tusenskille 14 8" xfId="52519" xr:uid="{00000000-0005-0000-0000-000068D20000}"/>
    <cellStyle name="Tusenskille 14 8 2" xfId="52520" xr:uid="{00000000-0005-0000-0000-000069D20000}"/>
    <cellStyle name="Tusenskille 14 9" xfId="52521" xr:uid="{00000000-0005-0000-0000-00006AD20000}"/>
    <cellStyle name="Tusenskille 14_3. Chng in credit spreads" xfId="52522" xr:uid="{00000000-0005-0000-0000-00006BD20000}"/>
    <cellStyle name="Tusenskille 15" xfId="35267" xr:uid="{00000000-0005-0000-0000-00006CD20000}"/>
    <cellStyle name="Tusenskille 15 2" xfId="35268" xr:uid="{00000000-0005-0000-0000-00006DD20000}"/>
    <cellStyle name="Tusenskille 15 2 2" xfId="52523" xr:uid="{00000000-0005-0000-0000-00006ED20000}"/>
    <cellStyle name="Tusenskille 15 3" xfId="35269" xr:uid="{00000000-0005-0000-0000-00006FD20000}"/>
    <cellStyle name="Tusenskille 15 3 2" xfId="52524" xr:uid="{00000000-0005-0000-0000-000070D20000}"/>
    <cellStyle name="Tusenskille 15 4" xfId="52525" xr:uid="{00000000-0005-0000-0000-000071D20000}"/>
    <cellStyle name="Tusenskille 15_3. Chng in credit spreads" xfId="52526" xr:uid="{00000000-0005-0000-0000-000072D20000}"/>
    <cellStyle name="Tusenskille 16" xfId="35270" xr:uid="{00000000-0005-0000-0000-000073D20000}"/>
    <cellStyle name="Tusenskille 16 2" xfId="35271" xr:uid="{00000000-0005-0000-0000-000074D20000}"/>
    <cellStyle name="Tusenskille 16 2 2" xfId="52527" xr:uid="{00000000-0005-0000-0000-000075D20000}"/>
    <cellStyle name="Tusenskille 16 2 2 2" xfId="52528" xr:uid="{00000000-0005-0000-0000-000076D20000}"/>
    <cellStyle name="Tusenskille 16 2 2 2 2" xfId="52529" xr:uid="{00000000-0005-0000-0000-000077D20000}"/>
    <cellStyle name="Tusenskille 16 2 2 2 2 2" xfId="52530" xr:uid="{00000000-0005-0000-0000-000078D20000}"/>
    <cellStyle name="Tusenskille 16 2 2 2 3" xfId="52531" xr:uid="{00000000-0005-0000-0000-000079D20000}"/>
    <cellStyle name="Tusenskille 16 2 2 2 3 2" xfId="52532" xr:uid="{00000000-0005-0000-0000-00007AD20000}"/>
    <cellStyle name="Tusenskille 16 2 2 2 4" xfId="52533" xr:uid="{00000000-0005-0000-0000-00007BD20000}"/>
    <cellStyle name="Tusenskille 16 2 2 2_3. Chng in credit spreads" xfId="52534" xr:uid="{00000000-0005-0000-0000-00007CD20000}"/>
    <cellStyle name="Tusenskille 16 2 2 3" xfId="52535" xr:uid="{00000000-0005-0000-0000-00007DD20000}"/>
    <cellStyle name="Tusenskille 16 2 2 3 2" xfId="52536" xr:uid="{00000000-0005-0000-0000-00007ED20000}"/>
    <cellStyle name="Tusenskille 16 2 2 4" xfId="52537" xr:uid="{00000000-0005-0000-0000-00007FD20000}"/>
    <cellStyle name="Tusenskille 16 2 2 4 2" xfId="52538" xr:uid="{00000000-0005-0000-0000-000080D20000}"/>
    <cellStyle name="Tusenskille 16 2 2 5" xfId="52539" xr:uid="{00000000-0005-0000-0000-000081D20000}"/>
    <cellStyle name="Tusenskille 16 2 2_3. Chng in credit spreads" xfId="52540" xr:uid="{00000000-0005-0000-0000-000082D20000}"/>
    <cellStyle name="Tusenskille 16 2 3" xfId="52541" xr:uid="{00000000-0005-0000-0000-000083D20000}"/>
    <cellStyle name="Tusenskille 16 2 3 2" xfId="52542" xr:uid="{00000000-0005-0000-0000-000084D20000}"/>
    <cellStyle name="Tusenskille 16 2 3 2 2" xfId="52543" xr:uid="{00000000-0005-0000-0000-000085D20000}"/>
    <cellStyle name="Tusenskille 16 2 3 2 2 2" xfId="52544" xr:uid="{00000000-0005-0000-0000-000086D20000}"/>
    <cellStyle name="Tusenskille 16 2 3 2 3" xfId="52545" xr:uid="{00000000-0005-0000-0000-000087D20000}"/>
    <cellStyle name="Tusenskille 16 2 3 2 3 2" xfId="52546" xr:uid="{00000000-0005-0000-0000-000088D20000}"/>
    <cellStyle name="Tusenskille 16 2 3 2 4" xfId="52547" xr:uid="{00000000-0005-0000-0000-000089D20000}"/>
    <cellStyle name="Tusenskille 16 2 3 2_3. Chng in credit spreads" xfId="52548" xr:uid="{00000000-0005-0000-0000-00008AD20000}"/>
    <cellStyle name="Tusenskille 16 2 3 3" xfId="52549" xr:uid="{00000000-0005-0000-0000-00008BD20000}"/>
    <cellStyle name="Tusenskille 16 2 3 3 2" xfId="52550" xr:uid="{00000000-0005-0000-0000-00008CD20000}"/>
    <cellStyle name="Tusenskille 16 2 3 4" xfId="52551" xr:uid="{00000000-0005-0000-0000-00008DD20000}"/>
    <cellStyle name="Tusenskille 16 2 3 4 2" xfId="52552" xr:uid="{00000000-0005-0000-0000-00008ED20000}"/>
    <cellStyle name="Tusenskille 16 2 3 5" xfId="52553" xr:uid="{00000000-0005-0000-0000-00008FD20000}"/>
    <cellStyle name="Tusenskille 16 2 3_3. Chng in credit spreads" xfId="52554" xr:uid="{00000000-0005-0000-0000-000090D20000}"/>
    <cellStyle name="Tusenskille 16 2 4" xfId="52555" xr:uid="{00000000-0005-0000-0000-000091D20000}"/>
    <cellStyle name="Tusenskille 16 2 4 2" xfId="52556" xr:uid="{00000000-0005-0000-0000-000092D20000}"/>
    <cellStyle name="Tusenskille 16 2 4 2 2" xfId="52557" xr:uid="{00000000-0005-0000-0000-000093D20000}"/>
    <cellStyle name="Tusenskille 16 2 4 3" xfId="52558" xr:uid="{00000000-0005-0000-0000-000094D20000}"/>
    <cellStyle name="Tusenskille 16 2 4 3 2" xfId="52559" xr:uid="{00000000-0005-0000-0000-000095D20000}"/>
    <cellStyle name="Tusenskille 16 2 4 4" xfId="52560" xr:uid="{00000000-0005-0000-0000-000096D20000}"/>
    <cellStyle name="Tusenskille 16 2 4_3. Chng in credit spreads" xfId="52561" xr:uid="{00000000-0005-0000-0000-000097D20000}"/>
    <cellStyle name="Tusenskille 16 2 5" xfId="52562" xr:uid="{00000000-0005-0000-0000-000098D20000}"/>
    <cellStyle name="Tusenskille 16 2 5 2" xfId="52563" xr:uid="{00000000-0005-0000-0000-000099D20000}"/>
    <cellStyle name="Tusenskille 16 2 6" xfId="52564" xr:uid="{00000000-0005-0000-0000-00009AD20000}"/>
    <cellStyle name="Tusenskille 16 2 6 2" xfId="52565" xr:uid="{00000000-0005-0000-0000-00009BD20000}"/>
    <cellStyle name="Tusenskille 16 2 7" xfId="52566" xr:uid="{00000000-0005-0000-0000-00009CD20000}"/>
    <cellStyle name="Tusenskille 16 2_3. Chng in credit spreads" xfId="52567" xr:uid="{00000000-0005-0000-0000-00009DD20000}"/>
    <cellStyle name="Tusenskille 16 3" xfId="35272" xr:uid="{00000000-0005-0000-0000-00009ED20000}"/>
    <cellStyle name="Tusenskille 16 3 2" xfId="52568" xr:uid="{00000000-0005-0000-0000-00009FD20000}"/>
    <cellStyle name="Tusenskille 16 3 2 2" xfId="52569" xr:uid="{00000000-0005-0000-0000-0000A0D20000}"/>
    <cellStyle name="Tusenskille 16 3 2 2 2" xfId="52570" xr:uid="{00000000-0005-0000-0000-0000A1D20000}"/>
    <cellStyle name="Tusenskille 16 3 2 3" xfId="52571" xr:uid="{00000000-0005-0000-0000-0000A2D20000}"/>
    <cellStyle name="Tusenskille 16 3 2 3 2" xfId="52572" xr:uid="{00000000-0005-0000-0000-0000A3D20000}"/>
    <cellStyle name="Tusenskille 16 3 2 4" xfId="52573" xr:uid="{00000000-0005-0000-0000-0000A4D20000}"/>
    <cellStyle name="Tusenskille 16 3 2_3. Chng in credit spreads" xfId="52574" xr:uid="{00000000-0005-0000-0000-0000A5D20000}"/>
    <cellStyle name="Tusenskille 16 3 3" xfId="52575" xr:uid="{00000000-0005-0000-0000-0000A6D20000}"/>
    <cellStyle name="Tusenskille 16 3 3 2" xfId="52576" xr:uid="{00000000-0005-0000-0000-0000A7D20000}"/>
    <cellStyle name="Tusenskille 16 3 4" xfId="52577" xr:uid="{00000000-0005-0000-0000-0000A8D20000}"/>
    <cellStyle name="Tusenskille 16 3 4 2" xfId="52578" xr:uid="{00000000-0005-0000-0000-0000A9D20000}"/>
    <cellStyle name="Tusenskille 16 3 5" xfId="52579" xr:uid="{00000000-0005-0000-0000-0000AAD20000}"/>
    <cellStyle name="Tusenskille 16 3_3. Chng in credit spreads" xfId="52580" xr:uid="{00000000-0005-0000-0000-0000ABD20000}"/>
    <cellStyle name="Tusenskille 16 4" xfId="52581" xr:uid="{00000000-0005-0000-0000-0000ACD20000}"/>
    <cellStyle name="Tusenskille 16 4 2" xfId="52582" xr:uid="{00000000-0005-0000-0000-0000ADD20000}"/>
    <cellStyle name="Tusenskille 16 4 2 2" xfId="52583" xr:uid="{00000000-0005-0000-0000-0000AED20000}"/>
    <cellStyle name="Tusenskille 16 4 2 2 2" xfId="52584" xr:uid="{00000000-0005-0000-0000-0000AFD20000}"/>
    <cellStyle name="Tusenskille 16 4 2 3" xfId="52585" xr:uid="{00000000-0005-0000-0000-0000B0D20000}"/>
    <cellStyle name="Tusenskille 16 4 2 3 2" xfId="52586" xr:uid="{00000000-0005-0000-0000-0000B1D20000}"/>
    <cellStyle name="Tusenskille 16 4 2 4" xfId="52587" xr:uid="{00000000-0005-0000-0000-0000B2D20000}"/>
    <cellStyle name="Tusenskille 16 4 2_3. Chng in credit spreads" xfId="52588" xr:uid="{00000000-0005-0000-0000-0000B3D20000}"/>
    <cellStyle name="Tusenskille 16 4 3" xfId="52589" xr:uid="{00000000-0005-0000-0000-0000B4D20000}"/>
    <cellStyle name="Tusenskille 16 4 3 2" xfId="52590" xr:uid="{00000000-0005-0000-0000-0000B5D20000}"/>
    <cellStyle name="Tusenskille 16 4 4" xfId="52591" xr:uid="{00000000-0005-0000-0000-0000B6D20000}"/>
    <cellStyle name="Tusenskille 16 4 4 2" xfId="52592" xr:uid="{00000000-0005-0000-0000-0000B7D20000}"/>
    <cellStyle name="Tusenskille 16 4 5" xfId="52593" xr:uid="{00000000-0005-0000-0000-0000B8D20000}"/>
    <cellStyle name="Tusenskille 16 4_3. Chng in credit spreads" xfId="52594" xr:uid="{00000000-0005-0000-0000-0000B9D20000}"/>
    <cellStyle name="Tusenskille 16 5" xfId="52595" xr:uid="{00000000-0005-0000-0000-0000BAD20000}"/>
    <cellStyle name="Tusenskille 16 5 2" xfId="52596" xr:uid="{00000000-0005-0000-0000-0000BBD20000}"/>
    <cellStyle name="Tusenskille 16 5 2 2" xfId="52597" xr:uid="{00000000-0005-0000-0000-0000BCD20000}"/>
    <cellStyle name="Tusenskille 16 5 3" xfId="52598" xr:uid="{00000000-0005-0000-0000-0000BDD20000}"/>
    <cellStyle name="Tusenskille 16 5 3 2" xfId="52599" xr:uid="{00000000-0005-0000-0000-0000BED20000}"/>
    <cellStyle name="Tusenskille 16 5 4" xfId="52600" xr:uid="{00000000-0005-0000-0000-0000BFD20000}"/>
    <cellStyle name="Tusenskille 16 5_3. Chng in credit spreads" xfId="52601" xr:uid="{00000000-0005-0000-0000-0000C0D20000}"/>
    <cellStyle name="Tusenskille 16 6" xfId="52602" xr:uid="{00000000-0005-0000-0000-0000C1D20000}"/>
    <cellStyle name="Tusenskille 16 6 2" xfId="52603" xr:uid="{00000000-0005-0000-0000-0000C2D20000}"/>
    <cellStyle name="Tusenskille 16 7" xfId="52604" xr:uid="{00000000-0005-0000-0000-0000C3D20000}"/>
    <cellStyle name="Tusenskille 16 7 2" xfId="52605" xr:uid="{00000000-0005-0000-0000-0000C4D20000}"/>
    <cellStyle name="Tusenskille 16 8" xfId="52606" xr:uid="{00000000-0005-0000-0000-0000C5D20000}"/>
    <cellStyle name="Tusenskille 16_3. Chng in credit spreads" xfId="52607" xr:uid="{00000000-0005-0000-0000-0000C6D20000}"/>
    <cellStyle name="Tusenskille 17" xfId="35273" xr:uid="{00000000-0005-0000-0000-0000C7D20000}"/>
    <cellStyle name="Tusenskille 17 2" xfId="35274" xr:uid="{00000000-0005-0000-0000-0000C8D20000}"/>
    <cellStyle name="Tusenskille 17 2 2" xfId="52608" xr:uid="{00000000-0005-0000-0000-0000C9D20000}"/>
    <cellStyle name="Tusenskille 17 2 2 2" xfId="52609" xr:uid="{00000000-0005-0000-0000-0000CAD20000}"/>
    <cellStyle name="Tusenskille 17 2 2 2 2" xfId="52610" xr:uid="{00000000-0005-0000-0000-0000CBD20000}"/>
    <cellStyle name="Tusenskille 17 2 2 2 2 2" xfId="52611" xr:uid="{00000000-0005-0000-0000-0000CCD20000}"/>
    <cellStyle name="Tusenskille 17 2 2 2 3" xfId="52612" xr:uid="{00000000-0005-0000-0000-0000CDD20000}"/>
    <cellStyle name="Tusenskille 17 2 2 2 3 2" xfId="52613" xr:uid="{00000000-0005-0000-0000-0000CED20000}"/>
    <cellStyle name="Tusenskille 17 2 2 2 4" xfId="52614" xr:uid="{00000000-0005-0000-0000-0000CFD20000}"/>
    <cellStyle name="Tusenskille 17 2 2 2_3. Chng in credit spreads" xfId="52615" xr:uid="{00000000-0005-0000-0000-0000D0D20000}"/>
    <cellStyle name="Tusenskille 17 2 2 3" xfId="52616" xr:uid="{00000000-0005-0000-0000-0000D1D20000}"/>
    <cellStyle name="Tusenskille 17 2 2 3 2" xfId="52617" xr:uid="{00000000-0005-0000-0000-0000D2D20000}"/>
    <cellStyle name="Tusenskille 17 2 2 4" xfId="52618" xr:uid="{00000000-0005-0000-0000-0000D3D20000}"/>
    <cellStyle name="Tusenskille 17 2 2 4 2" xfId="52619" xr:uid="{00000000-0005-0000-0000-0000D4D20000}"/>
    <cellStyle name="Tusenskille 17 2 2 5" xfId="52620" xr:uid="{00000000-0005-0000-0000-0000D5D20000}"/>
    <cellStyle name="Tusenskille 17 2 2_3. Chng in credit spreads" xfId="52621" xr:uid="{00000000-0005-0000-0000-0000D6D20000}"/>
    <cellStyle name="Tusenskille 17 2 3" xfId="52622" xr:uid="{00000000-0005-0000-0000-0000D7D20000}"/>
    <cellStyle name="Tusenskille 17 2 3 2" xfId="52623" xr:uid="{00000000-0005-0000-0000-0000D8D20000}"/>
    <cellStyle name="Tusenskille 17 2 3 2 2" xfId="52624" xr:uid="{00000000-0005-0000-0000-0000D9D20000}"/>
    <cellStyle name="Tusenskille 17 2 3 2 2 2" xfId="52625" xr:uid="{00000000-0005-0000-0000-0000DAD20000}"/>
    <cellStyle name="Tusenskille 17 2 3 2 3" xfId="52626" xr:uid="{00000000-0005-0000-0000-0000DBD20000}"/>
    <cellStyle name="Tusenskille 17 2 3 2 3 2" xfId="52627" xr:uid="{00000000-0005-0000-0000-0000DCD20000}"/>
    <cellStyle name="Tusenskille 17 2 3 2 4" xfId="52628" xr:uid="{00000000-0005-0000-0000-0000DDD20000}"/>
    <cellStyle name="Tusenskille 17 2 3 2_3. Chng in credit spreads" xfId="52629" xr:uid="{00000000-0005-0000-0000-0000DED20000}"/>
    <cellStyle name="Tusenskille 17 2 3 3" xfId="52630" xr:uid="{00000000-0005-0000-0000-0000DFD20000}"/>
    <cellStyle name="Tusenskille 17 2 3 3 2" xfId="52631" xr:uid="{00000000-0005-0000-0000-0000E0D20000}"/>
    <cellStyle name="Tusenskille 17 2 3 4" xfId="52632" xr:uid="{00000000-0005-0000-0000-0000E1D20000}"/>
    <cellStyle name="Tusenskille 17 2 3 4 2" xfId="52633" xr:uid="{00000000-0005-0000-0000-0000E2D20000}"/>
    <cellStyle name="Tusenskille 17 2 3 5" xfId="52634" xr:uid="{00000000-0005-0000-0000-0000E3D20000}"/>
    <cellStyle name="Tusenskille 17 2 3_3. Chng in credit spreads" xfId="52635" xr:uid="{00000000-0005-0000-0000-0000E4D20000}"/>
    <cellStyle name="Tusenskille 17 2 4" xfId="52636" xr:uid="{00000000-0005-0000-0000-0000E5D20000}"/>
    <cellStyle name="Tusenskille 17 2 4 2" xfId="52637" xr:uid="{00000000-0005-0000-0000-0000E6D20000}"/>
    <cellStyle name="Tusenskille 17 2 4 2 2" xfId="52638" xr:uid="{00000000-0005-0000-0000-0000E7D20000}"/>
    <cellStyle name="Tusenskille 17 2 4 3" xfId="52639" xr:uid="{00000000-0005-0000-0000-0000E8D20000}"/>
    <cellStyle name="Tusenskille 17 2 4 3 2" xfId="52640" xr:uid="{00000000-0005-0000-0000-0000E9D20000}"/>
    <cellStyle name="Tusenskille 17 2 4 4" xfId="52641" xr:uid="{00000000-0005-0000-0000-0000EAD20000}"/>
    <cellStyle name="Tusenskille 17 2 4_3. Chng in credit spreads" xfId="52642" xr:uid="{00000000-0005-0000-0000-0000EBD20000}"/>
    <cellStyle name="Tusenskille 17 2 5" xfId="52643" xr:uid="{00000000-0005-0000-0000-0000ECD20000}"/>
    <cellStyle name="Tusenskille 17 2 5 2" xfId="52644" xr:uid="{00000000-0005-0000-0000-0000EDD20000}"/>
    <cellStyle name="Tusenskille 17 2 6" xfId="52645" xr:uid="{00000000-0005-0000-0000-0000EED20000}"/>
    <cellStyle name="Tusenskille 17 2 6 2" xfId="52646" xr:uid="{00000000-0005-0000-0000-0000EFD20000}"/>
    <cellStyle name="Tusenskille 17 2 7" xfId="52647" xr:uid="{00000000-0005-0000-0000-0000F0D20000}"/>
    <cellStyle name="Tusenskille 17 2_3. Chng in credit spreads" xfId="52648" xr:uid="{00000000-0005-0000-0000-0000F1D20000}"/>
    <cellStyle name="Tusenskille 17 3" xfId="35275" xr:uid="{00000000-0005-0000-0000-0000F2D20000}"/>
    <cellStyle name="Tusenskille 17 3 2" xfId="52649" xr:uid="{00000000-0005-0000-0000-0000F3D20000}"/>
    <cellStyle name="Tusenskille 17 3 2 2" xfId="52650" xr:uid="{00000000-0005-0000-0000-0000F4D20000}"/>
    <cellStyle name="Tusenskille 17 3 2 2 2" xfId="52651" xr:uid="{00000000-0005-0000-0000-0000F5D20000}"/>
    <cellStyle name="Tusenskille 17 3 2 3" xfId="52652" xr:uid="{00000000-0005-0000-0000-0000F6D20000}"/>
    <cellStyle name="Tusenskille 17 3 2 3 2" xfId="52653" xr:uid="{00000000-0005-0000-0000-0000F7D20000}"/>
    <cellStyle name="Tusenskille 17 3 2 4" xfId="52654" xr:uid="{00000000-0005-0000-0000-0000F8D20000}"/>
    <cellStyle name="Tusenskille 17 3 2_3. Chng in credit spreads" xfId="52655" xr:uid="{00000000-0005-0000-0000-0000F9D20000}"/>
    <cellStyle name="Tusenskille 17 3 3" xfId="52656" xr:uid="{00000000-0005-0000-0000-0000FAD20000}"/>
    <cellStyle name="Tusenskille 17 3 3 2" xfId="52657" xr:uid="{00000000-0005-0000-0000-0000FBD20000}"/>
    <cellStyle name="Tusenskille 17 3 4" xfId="52658" xr:uid="{00000000-0005-0000-0000-0000FCD20000}"/>
    <cellStyle name="Tusenskille 17 3 4 2" xfId="52659" xr:uid="{00000000-0005-0000-0000-0000FDD20000}"/>
    <cellStyle name="Tusenskille 17 3 5" xfId="52660" xr:uid="{00000000-0005-0000-0000-0000FED20000}"/>
    <cellStyle name="Tusenskille 17 3_3. Chng in credit spreads" xfId="52661" xr:uid="{00000000-0005-0000-0000-0000FFD20000}"/>
    <cellStyle name="Tusenskille 17 4" xfId="52662" xr:uid="{00000000-0005-0000-0000-000000D30000}"/>
    <cellStyle name="Tusenskille 17 4 2" xfId="52663" xr:uid="{00000000-0005-0000-0000-000001D30000}"/>
    <cellStyle name="Tusenskille 17 4 2 2" xfId="52664" xr:uid="{00000000-0005-0000-0000-000002D30000}"/>
    <cellStyle name="Tusenskille 17 4 2 2 2" xfId="52665" xr:uid="{00000000-0005-0000-0000-000003D30000}"/>
    <cellStyle name="Tusenskille 17 4 2 3" xfId="52666" xr:uid="{00000000-0005-0000-0000-000004D30000}"/>
    <cellStyle name="Tusenskille 17 4 2 3 2" xfId="52667" xr:uid="{00000000-0005-0000-0000-000005D30000}"/>
    <cellStyle name="Tusenskille 17 4 2 4" xfId="52668" xr:uid="{00000000-0005-0000-0000-000006D30000}"/>
    <cellStyle name="Tusenskille 17 4 2_3. Chng in credit spreads" xfId="52669" xr:uid="{00000000-0005-0000-0000-000007D30000}"/>
    <cellStyle name="Tusenskille 17 4 3" xfId="52670" xr:uid="{00000000-0005-0000-0000-000008D30000}"/>
    <cellStyle name="Tusenskille 17 4 3 2" xfId="52671" xr:uid="{00000000-0005-0000-0000-000009D30000}"/>
    <cellStyle name="Tusenskille 17 4 4" xfId="52672" xr:uid="{00000000-0005-0000-0000-00000AD30000}"/>
    <cellStyle name="Tusenskille 17 4 4 2" xfId="52673" xr:uid="{00000000-0005-0000-0000-00000BD30000}"/>
    <cellStyle name="Tusenskille 17 4 5" xfId="52674" xr:uid="{00000000-0005-0000-0000-00000CD30000}"/>
    <cellStyle name="Tusenskille 17 4_3. Chng in credit spreads" xfId="52675" xr:uid="{00000000-0005-0000-0000-00000DD30000}"/>
    <cellStyle name="Tusenskille 17 5" xfId="52676" xr:uid="{00000000-0005-0000-0000-00000ED30000}"/>
    <cellStyle name="Tusenskille 17 5 2" xfId="52677" xr:uid="{00000000-0005-0000-0000-00000FD30000}"/>
    <cellStyle name="Tusenskille 17 5 2 2" xfId="52678" xr:uid="{00000000-0005-0000-0000-000010D30000}"/>
    <cellStyle name="Tusenskille 17 5 3" xfId="52679" xr:uid="{00000000-0005-0000-0000-000011D30000}"/>
    <cellStyle name="Tusenskille 17 5 3 2" xfId="52680" xr:uid="{00000000-0005-0000-0000-000012D30000}"/>
    <cellStyle name="Tusenskille 17 5 4" xfId="52681" xr:uid="{00000000-0005-0000-0000-000013D30000}"/>
    <cellStyle name="Tusenskille 17 5_3. Chng in credit spreads" xfId="52682" xr:uid="{00000000-0005-0000-0000-000014D30000}"/>
    <cellStyle name="Tusenskille 17 6" xfId="52683" xr:uid="{00000000-0005-0000-0000-000015D30000}"/>
    <cellStyle name="Tusenskille 17 6 2" xfId="52684" xr:uid="{00000000-0005-0000-0000-000016D30000}"/>
    <cellStyle name="Tusenskille 17 7" xfId="52685" xr:uid="{00000000-0005-0000-0000-000017D30000}"/>
    <cellStyle name="Tusenskille 17 7 2" xfId="52686" xr:uid="{00000000-0005-0000-0000-000018D30000}"/>
    <cellStyle name="Tusenskille 17 8" xfId="52687" xr:uid="{00000000-0005-0000-0000-000019D30000}"/>
    <cellStyle name="Tusenskille 17_3. Chng in credit spreads" xfId="52688" xr:uid="{00000000-0005-0000-0000-00001AD30000}"/>
    <cellStyle name="Tusenskille 18" xfId="35276" xr:uid="{00000000-0005-0000-0000-00001BD30000}"/>
    <cellStyle name="Tusenskille 18 2" xfId="35277" xr:uid="{00000000-0005-0000-0000-00001CD30000}"/>
    <cellStyle name="Tusenskille 18 2 2" xfId="52689" xr:uid="{00000000-0005-0000-0000-00001DD30000}"/>
    <cellStyle name="Tusenskille 18 2 2 2" xfId="52690" xr:uid="{00000000-0005-0000-0000-00001ED30000}"/>
    <cellStyle name="Tusenskille 18 2 2 2 2" xfId="52691" xr:uid="{00000000-0005-0000-0000-00001FD30000}"/>
    <cellStyle name="Tusenskille 18 2 2 2 2 2" xfId="52692" xr:uid="{00000000-0005-0000-0000-000020D30000}"/>
    <cellStyle name="Tusenskille 18 2 2 2 3" xfId="52693" xr:uid="{00000000-0005-0000-0000-000021D30000}"/>
    <cellStyle name="Tusenskille 18 2 2 2 3 2" xfId="52694" xr:uid="{00000000-0005-0000-0000-000022D30000}"/>
    <cellStyle name="Tusenskille 18 2 2 2 4" xfId="52695" xr:uid="{00000000-0005-0000-0000-000023D30000}"/>
    <cellStyle name="Tusenskille 18 2 2 2_3. Chng in credit spreads" xfId="52696" xr:uid="{00000000-0005-0000-0000-000024D30000}"/>
    <cellStyle name="Tusenskille 18 2 2 3" xfId="52697" xr:uid="{00000000-0005-0000-0000-000025D30000}"/>
    <cellStyle name="Tusenskille 18 2 2 3 2" xfId="52698" xr:uid="{00000000-0005-0000-0000-000026D30000}"/>
    <cellStyle name="Tusenskille 18 2 2 4" xfId="52699" xr:uid="{00000000-0005-0000-0000-000027D30000}"/>
    <cellStyle name="Tusenskille 18 2 2 4 2" xfId="52700" xr:uid="{00000000-0005-0000-0000-000028D30000}"/>
    <cellStyle name="Tusenskille 18 2 2 5" xfId="52701" xr:uid="{00000000-0005-0000-0000-000029D30000}"/>
    <cellStyle name="Tusenskille 18 2 2_3. Chng in credit spreads" xfId="52702" xr:uid="{00000000-0005-0000-0000-00002AD30000}"/>
    <cellStyle name="Tusenskille 18 2 3" xfId="52703" xr:uid="{00000000-0005-0000-0000-00002BD30000}"/>
    <cellStyle name="Tusenskille 18 2 3 2" xfId="52704" xr:uid="{00000000-0005-0000-0000-00002CD30000}"/>
    <cellStyle name="Tusenskille 18 2 3 2 2" xfId="52705" xr:uid="{00000000-0005-0000-0000-00002DD30000}"/>
    <cellStyle name="Tusenskille 18 2 3 2 2 2" xfId="52706" xr:uid="{00000000-0005-0000-0000-00002ED30000}"/>
    <cellStyle name="Tusenskille 18 2 3 2 3" xfId="52707" xr:uid="{00000000-0005-0000-0000-00002FD30000}"/>
    <cellStyle name="Tusenskille 18 2 3 2 3 2" xfId="52708" xr:uid="{00000000-0005-0000-0000-000030D30000}"/>
    <cellStyle name="Tusenskille 18 2 3 2 4" xfId="52709" xr:uid="{00000000-0005-0000-0000-000031D30000}"/>
    <cellStyle name="Tusenskille 18 2 3 2_3. Chng in credit spreads" xfId="52710" xr:uid="{00000000-0005-0000-0000-000032D30000}"/>
    <cellStyle name="Tusenskille 18 2 3 3" xfId="52711" xr:uid="{00000000-0005-0000-0000-000033D30000}"/>
    <cellStyle name="Tusenskille 18 2 3 3 2" xfId="52712" xr:uid="{00000000-0005-0000-0000-000034D30000}"/>
    <cellStyle name="Tusenskille 18 2 3 4" xfId="52713" xr:uid="{00000000-0005-0000-0000-000035D30000}"/>
    <cellStyle name="Tusenskille 18 2 3 4 2" xfId="52714" xr:uid="{00000000-0005-0000-0000-000036D30000}"/>
    <cellStyle name="Tusenskille 18 2 3 5" xfId="52715" xr:uid="{00000000-0005-0000-0000-000037D30000}"/>
    <cellStyle name="Tusenskille 18 2 3_3. Chng in credit spreads" xfId="52716" xr:uid="{00000000-0005-0000-0000-000038D30000}"/>
    <cellStyle name="Tusenskille 18 2 4" xfId="52717" xr:uid="{00000000-0005-0000-0000-000039D30000}"/>
    <cellStyle name="Tusenskille 18 2 4 2" xfId="52718" xr:uid="{00000000-0005-0000-0000-00003AD30000}"/>
    <cellStyle name="Tusenskille 18 2 4 2 2" xfId="52719" xr:uid="{00000000-0005-0000-0000-00003BD30000}"/>
    <cellStyle name="Tusenskille 18 2 4 3" xfId="52720" xr:uid="{00000000-0005-0000-0000-00003CD30000}"/>
    <cellStyle name="Tusenskille 18 2 4 3 2" xfId="52721" xr:uid="{00000000-0005-0000-0000-00003DD30000}"/>
    <cellStyle name="Tusenskille 18 2 4 4" xfId="52722" xr:uid="{00000000-0005-0000-0000-00003ED30000}"/>
    <cellStyle name="Tusenskille 18 2 4_3. Chng in credit spreads" xfId="52723" xr:uid="{00000000-0005-0000-0000-00003FD30000}"/>
    <cellStyle name="Tusenskille 18 2 5" xfId="52724" xr:uid="{00000000-0005-0000-0000-000040D30000}"/>
    <cellStyle name="Tusenskille 18 2 5 2" xfId="52725" xr:uid="{00000000-0005-0000-0000-000041D30000}"/>
    <cellStyle name="Tusenskille 18 2 6" xfId="52726" xr:uid="{00000000-0005-0000-0000-000042D30000}"/>
    <cellStyle name="Tusenskille 18 2 6 2" xfId="52727" xr:uid="{00000000-0005-0000-0000-000043D30000}"/>
    <cellStyle name="Tusenskille 18 2 7" xfId="52728" xr:uid="{00000000-0005-0000-0000-000044D30000}"/>
    <cellStyle name="Tusenskille 18 2_3. Chng in credit spreads" xfId="52729" xr:uid="{00000000-0005-0000-0000-000045D30000}"/>
    <cellStyle name="Tusenskille 18 3" xfId="35278" xr:uid="{00000000-0005-0000-0000-000046D30000}"/>
    <cellStyle name="Tusenskille 18 3 2" xfId="52730" xr:uid="{00000000-0005-0000-0000-000047D30000}"/>
    <cellStyle name="Tusenskille 18 3 2 2" xfId="52731" xr:uid="{00000000-0005-0000-0000-000048D30000}"/>
    <cellStyle name="Tusenskille 18 3 2 2 2" xfId="52732" xr:uid="{00000000-0005-0000-0000-000049D30000}"/>
    <cellStyle name="Tusenskille 18 3 2 3" xfId="52733" xr:uid="{00000000-0005-0000-0000-00004AD30000}"/>
    <cellStyle name="Tusenskille 18 3 2 3 2" xfId="52734" xr:uid="{00000000-0005-0000-0000-00004BD30000}"/>
    <cellStyle name="Tusenskille 18 3 2 4" xfId="52735" xr:uid="{00000000-0005-0000-0000-00004CD30000}"/>
    <cellStyle name="Tusenskille 18 3 2_3. Chng in credit spreads" xfId="52736" xr:uid="{00000000-0005-0000-0000-00004DD30000}"/>
    <cellStyle name="Tusenskille 18 3 3" xfId="52737" xr:uid="{00000000-0005-0000-0000-00004ED30000}"/>
    <cellStyle name="Tusenskille 18 3 3 2" xfId="52738" xr:uid="{00000000-0005-0000-0000-00004FD30000}"/>
    <cellStyle name="Tusenskille 18 3 4" xfId="52739" xr:uid="{00000000-0005-0000-0000-000050D30000}"/>
    <cellStyle name="Tusenskille 18 3 4 2" xfId="52740" xr:uid="{00000000-0005-0000-0000-000051D30000}"/>
    <cellStyle name="Tusenskille 18 3 5" xfId="52741" xr:uid="{00000000-0005-0000-0000-000052D30000}"/>
    <cellStyle name="Tusenskille 18 3_3. Chng in credit spreads" xfId="52742" xr:uid="{00000000-0005-0000-0000-000053D30000}"/>
    <cellStyle name="Tusenskille 18 4" xfId="52743" xr:uid="{00000000-0005-0000-0000-000054D30000}"/>
    <cellStyle name="Tusenskille 18 4 2" xfId="52744" xr:uid="{00000000-0005-0000-0000-000055D30000}"/>
    <cellStyle name="Tusenskille 18 4 2 2" xfId="52745" xr:uid="{00000000-0005-0000-0000-000056D30000}"/>
    <cellStyle name="Tusenskille 18 4 2 2 2" xfId="52746" xr:uid="{00000000-0005-0000-0000-000057D30000}"/>
    <cellStyle name="Tusenskille 18 4 2 3" xfId="52747" xr:uid="{00000000-0005-0000-0000-000058D30000}"/>
    <cellStyle name="Tusenskille 18 4 2 3 2" xfId="52748" xr:uid="{00000000-0005-0000-0000-000059D30000}"/>
    <cellStyle name="Tusenskille 18 4 2 4" xfId="52749" xr:uid="{00000000-0005-0000-0000-00005AD30000}"/>
    <cellStyle name="Tusenskille 18 4 2_3. Chng in credit spreads" xfId="52750" xr:uid="{00000000-0005-0000-0000-00005BD30000}"/>
    <cellStyle name="Tusenskille 18 4 3" xfId="52751" xr:uid="{00000000-0005-0000-0000-00005CD30000}"/>
    <cellStyle name="Tusenskille 18 4 3 2" xfId="52752" xr:uid="{00000000-0005-0000-0000-00005DD30000}"/>
    <cellStyle name="Tusenskille 18 4 4" xfId="52753" xr:uid="{00000000-0005-0000-0000-00005ED30000}"/>
    <cellStyle name="Tusenskille 18 4 4 2" xfId="52754" xr:uid="{00000000-0005-0000-0000-00005FD30000}"/>
    <cellStyle name="Tusenskille 18 4 5" xfId="52755" xr:uid="{00000000-0005-0000-0000-000060D30000}"/>
    <cellStyle name="Tusenskille 18 4_3. Chng in credit spreads" xfId="52756" xr:uid="{00000000-0005-0000-0000-000061D30000}"/>
    <cellStyle name="Tusenskille 18 5" xfId="52757" xr:uid="{00000000-0005-0000-0000-000062D30000}"/>
    <cellStyle name="Tusenskille 18 5 2" xfId="52758" xr:uid="{00000000-0005-0000-0000-000063D30000}"/>
    <cellStyle name="Tusenskille 18 5 2 2" xfId="52759" xr:uid="{00000000-0005-0000-0000-000064D30000}"/>
    <cellStyle name="Tusenskille 18 5 3" xfId="52760" xr:uid="{00000000-0005-0000-0000-000065D30000}"/>
    <cellStyle name="Tusenskille 18 5 3 2" xfId="52761" xr:uid="{00000000-0005-0000-0000-000066D30000}"/>
    <cellStyle name="Tusenskille 18 5 4" xfId="52762" xr:uid="{00000000-0005-0000-0000-000067D30000}"/>
    <cellStyle name="Tusenskille 18 5_3. Chng in credit spreads" xfId="52763" xr:uid="{00000000-0005-0000-0000-000068D30000}"/>
    <cellStyle name="Tusenskille 18 6" xfId="52764" xr:uid="{00000000-0005-0000-0000-000069D30000}"/>
    <cellStyle name="Tusenskille 18 6 2" xfId="52765" xr:uid="{00000000-0005-0000-0000-00006AD30000}"/>
    <cellStyle name="Tusenskille 18 7" xfId="52766" xr:uid="{00000000-0005-0000-0000-00006BD30000}"/>
    <cellStyle name="Tusenskille 18 7 2" xfId="52767" xr:uid="{00000000-0005-0000-0000-00006CD30000}"/>
    <cellStyle name="Tusenskille 18 8" xfId="52768" xr:uid="{00000000-0005-0000-0000-00006DD30000}"/>
    <cellStyle name="Tusenskille 18_3. Chng in credit spreads" xfId="52769"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70"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79" xr:uid="{00000000-0005-0000-0000-000076D30000}"/>
    <cellStyle name="Tusenskille 2 2 2 2" xfId="52771" xr:uid="{00000000-0005-0000-0000-000077D30000}"/>
    <cellStyle name="Tusenskille 2 2_3. Chng in credit spreads" xfId="52772"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80" xr:uid="{00000000-0005-0000-0000-00007DD30000}"/>
    <cellStyle name="Tusenskille 2 3 2_AVA DVA EL" xfId="35286" xr:uid="{00000000-0005-0000-0000-00007ED30000}"/>
    <cellStyle name="Tusenskille 2 3 3" xfId="35287" xr:uid="{00000000-0005-0000-0000-00007FD30000}"/>
    <cellStyle name="Tusenskille 2 3 4" xfId="36940" xr:uid="{00000000-0005-0000-0000-000080D30000}"/>
    <cellStyle name="Tusenskille 2 3_AVA DVA EL" xfId="35288" xr:uid="{00000000-0005-0000-0000-000081D30000}"/>
    <cellStyle name="Tusenskille 2 4" xfId="36082" xr:uid="{00000000-0005-0000-0000-000082D30000}"/>
    <cellStyle name="Tusenskille 2 4 2" xfId="40182" xr:uid="{00000000-0005-0000-0000-000083D30000}"/>
    <cellStyle name="Tusenskille 2 4 3" xfId="40181" xr:uid="{00000000-0005-0000-0000-000084D30000}"/>
    <cellStyle name="Tusenskille 2 5" xfId="35994" xr:uid="{00000000-0005-0000-0000-000085D30000}"/>
    <cellStyle name="Tusenskille 2 5 2" xfId="40183" xr:uid="{00000000-0005-0000-0000-000086D30000}"/>
    <cellStyle name="Tusenskille 2 6" xfId="36091" xr:uid="{00000000-0005-0000-0000-000087D30000}"/>
    <cellStyle name="Tusenskille 2 6 2" xfId="40184" xr:uid="{00000000-0005-0000-0000-000088D30000}"/>
    <cellStyle name="Tusenskille 2 7" xfId="36939" xr:uid="{00000000-0005-0000-0000-000089D30000}"/>
    <cellStyle name="Tusenskille 2_3. Chng in credit spreads" xfId="52773"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4"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5"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6" xr:uid="{00000000-0005-0000-0000-000097D30000}"/>
    <cellStyle name="Tusenskille 22 3" xfId="35299" xr:uid="{00000000-0005-0000-0000-000098D30000}"/>
    <cellStyle name="Tusenskille 22 3 2" xfId="52777" xr:uid="{00000000-0005-0000-0000-000099D30000}"/>
    <cellStyle name="Tusenskille 22 4" xfId="52778" xr:uid="{00000000-0005-0000-0000-00009AD30000}"/>
    <cellStyle name="Tusenskille 22_3. Chng in credit spreads" xfId="52779" xr:uid="{00000000-0005-0000-0000-00009BD30000}"/>
    <cellStyle name="Tusenskille 23" xfId="35300" xr:uid="{00000000-0005-0000-0000-00009CD30000}"/>
    <cellStyle name="Tusenskille 23 2" xfId="35301" xr:uid="{00000000-0005-0000-0000-00009DD30000}"/>
    <cellStyle name="Tusenskille 23 2 2" xfId="52780" xr:uid="{00000000-0005-0000-0000-00009ED30000}"/>
    <cellStyle name="Tusenskille 23 3" xfId="35302" xr:uid="{00000000-0005-0000-0000-00009FD30000}"/>
    <cellStyle name="Tusenskille 23 3 2" xfId="52781" xr:uid="{00000000-0005-0000-0000-0000A0D30000}"/>
    <cellStyle name="Tusenskille 23 4" xfId="52782" xr:uid="{00000000-0005-0000-0000-0000A1D30000}"/>
    <cellStyle name="Tusenskille 23_3. Chng in credit spreads" xfId="52783" xr:uid="{00000000-0005-0000-0000-0000A2D30000}"/>
    <cellStyle name="Tusenskille 24" xfId="35303" xr:uid="{00000000-0005-0000-0000-0000A3D30000}"/>
    <cellStyle name="Tusenskille 24 2" xfId="35304" xr:uid="{00000000-0005-0000-0000-0000A4D30000}"/>
    <cellStyle name="Tusenskille 24 2 2" xfId="52784" xr:uid="{00000000-0005-0000-0000-0000A5D30000}"/>
    <cellStyle name="Tusenskille 24 3" xfId="35305" xr:uid="{00000000-0005-0000-0000-0000A6D30000}"/>
    <cellStyle name="Tusenskille 24 3 2" xfId="52785" xr:uid="{00000000-0005-0000-0000-0000A7D30000}"/>
    <cellStyle name="Tusenskille 24 4" xfId="52786" xr:uid="{00000000-0005-0000-0000-0000A8D30000}"/>
    <cellStyle name="Tusenskille 24_3. Chng in credit spreads" xfId="52787" xr:uid="{00000000-0005-0000-0000-0000A9D30000}"/>
    <cellStyle name="Tusenskille 25" xfId="35306" xr:uid="{00000000-0005-0000-0000-0000AAD30000}"/>
    <cellStyle name="Tusenskille 25 2" xfId="35307" xr:uid="{00000000-0005-0000-0000-0000ABD30000}"/>
    <cellStyle name="Tusenskille 25 2 2" xfId="52788" xr:uid="{00000000-0005-0000-0000-0000ACD30000}"/>
    <cellStyle name="Tusenskille 25 3" xfId="35308" xr:uid="{00000000-0005-0000-0000-0000ADD30000}"/>
    <cellStyle name="Tusenskille 25 3 2" xfId="52789" xr:uid="{00000000-0005-0000-0000-0000AED30000}"/>
    <cellStyle name="Tusenskille 25 4" xfId="52790" xr:uid="{00000000-0005-0000-0000-0000AFD30000}"/>
    <cellStyle name="Tusenskille 25_3. Chng in credit spreads" xfId="52791" xr:uid="{00000000-0005-0000-0000-0000B0D30000}"/>
    <cellStyle name="Tusenskille 26" xfId="52792" xr:uid="{00000000-0005-0000-0000-0000B1D30000}"/>
    <cellStyle name="Tusenskille 26 2" xfId="52793" xr:uid="{00000000-0005-0000-0000-0000B2D30000}"/>
    <cellStyle name="Tusenskille 26 2 2" xfId="52794" xr:uid="{00000000-0005-0000-0000-0000B3D30000}"/>
    <cellStyle name="Tusenskille 26 3" xfId="52795" xr:uid="{00000000-0005-0000-0000-0000B4D30000}"/>
    <cellStyle name="Tusenskille 26 3 2" xfId="52796" xr:uid="{00000000-0005-0000-0000-0000B5D30000}"/>
    <cellStyle name="Tusenskille 26 4" xfId="52797" xr:uid="{00000000-0005-0000-0000-0000B6D30000}"/>
    <cellStyle name="Tusenskille 26_3. Chng in credit spreads" xfId="52798" xr:uid="{00000000-0005-0000-0000-0000B7D30000}"/>
    <cellStyle name="Tusenskille 27" xfId="52799" xr:uid="{00000000-0005-0000-0000-0000B8D30000}"/>
    <cellStyle name="Tusenskille 27 2" xfId="52800" xr:uid="{00000000-0005-0000-0000-0000B9D30000}"/>
    <cellStyle name="Tusenskille 27 2 2" xfId="52801" xr:uid="{00000000-0005-0000-0000-0000BAD30000}"/>
    <cellStyle name="Tusenskille 27 3" xfId="52802" xr:uid="{00000000-0005-0000-0000-0000BBD30000}"/>
    <cellStyle name="Tusenskille 27 3 2" xfId="52803" xr:uid="{00000000-0005-0000-0000-0000BCD30000}"/>
    <cellStyle name="Tusenskille 27 4" xfId="52804" xr:uid="{00000000-0005-0000-0000-0000BDD30000}"/>
    <cellStyle name="Tusenskille 27_3. Chng in credit spreads" xfId="52805" xr:uid="{00000000-0005-0000-0000-0000BED30000}"/>
    <cellStyle name="Tusenskille 28" xfId="52806" xr:uid="{00000000-0005-0000-0000-0000BFD30000}"/>
    <cellStyle name="Tusenskille 28 2" xfId="52807" xr:uid="{00000000-0005-0000-0000-0000C0D30000}"/>
    <cellStyle name="Tusenskille 28 2 2" xfId="52808" xr:uid="{00000000-0005-0000-0000-0000C1D30000}"/>
    <cellStyle name="Tusenskille 28 3" xfId="52809" xr:uid="{00000000-0005-0000-0000-0000C2D30000}"/>
    <cellStyle name="Tusenskille 28 3 2" xfId="52810" xr:uid="{00000000-0005-0000-0000-0000C3D30000}"/>
    <cellStyle name="Tusenskille 28 4" xfId="52811" xr:uid="{00000000-0005-0000-0000-0000C4D30000}"/>
    <cellStyle name="Tusenskille 28_3. Chng in credit spreads" xfId="52812" xr:uid="{00000000-0005-0000-0000-0000C5D30000}"/>
    <cellStyle name="Tusenskille 29" xfId="52813" xr:uid="{00000000-0005-0000-0000-0000C6D30000}"/>
    <cellStyle name="Tusenskille 29 2" xfId="52814" xr:uid="{00000000-0005-0000-0000-0000C7D30000}"/>
    <cellStyle name="Tusenskille 29 2 2" xfId="52815" xr:uid="{00000000-0005-0000-0000-0000C8D30000}"/>
    <cellStyle name="Tusenskille 29 3" xfId="52816" xr:uid="{00000000-0005-0000-0000-0000C9D30000}"/>
    <cellStyle name="Tusenskille 29 3 2" xfId="52817" xr:uid="{00000000-0005-0000-0000-0000CAD30000}"/>
    <cellStyle name="Tusenskille 29 4" xfId="52818" xr:uid="{00000000-0005-0000-0000-0000CBD30000}"/>
    <cellStyle name="Tusenskille 29_3. Chng in credit spreads" xfId="52819"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6"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5" xr:uid="{00000000-0005-0000-0000-0000D7D30000}"/>
    <cellStyle name="Tusenskille 3 2_3. Chng in credit spreads" xfId="52820" xr:uid="{00000000-0005-0000-0000-0000D8D30000}"/>
    <cellStyle name="Tusenskille 3 3" xfId="36083" xr:uid="{00000000-0005-0000-0000-0000D9D30000}"/>
    <cellStyle name="Tusenskille 3 3 2" xfId="40187" xr:uid="{00000000-0005-0000-0000-0000DAD30000}"/>
    <cellStyle name="Tusenskille 3 4" xfId="35995" xr:uid="{00000000-0005-0000-0000-0000DBD30000}"/>
    <cellStyle name="Tusenskille 3 4 2" xfId="40188" xr:uid="{00000000-0005-0000-0000-0000DCD30000}"/>
    <cellStyle name="Tusenskille 3 5" xfId="36090" xr:uid="{00000000-0005-0000-0000-0000DDD30000}"/>
    <cellStyle name="Tusenskille 3 6" xfId="36941" xr:uid="{00000000-0005-0000-0000-0000DED30000}"/>
    <cellStyle name="Tusenskille 3_3. Chng in credit spreads" xfId="52821" xr:uid="{00000000-0005-0000-0000-0000DFD30000}"/>
    <cellStyle name="Tusenskille 30" xfId="52822" xr:uid="{00000000-0005-0000-0000-0000E0D30000}"/>
    <cellStyle name="Tusenskille 30 2" xfId="52823" xr:uid="{00000000-0005-0000-0000-0000E1D30000}"/>
    <cellStyle name="Tusenskille 30 2 2" xfId="52824" xr:uid="{00000000-0005-0000-0000-0000E2D30000}"/>
    <cellStyle name="Tusenskille 30 3" xfId="52825" xr:uid="{00000000-0005-0000-0000-0000E3D30000}"/>
    <cellStyle name="Tusenskille 30 3 2" xfId="52826" xr:uid="{00000000-0005-0000-0000-0000E4D30000}"/>
    <cellStyle name="Tusenskille 30 4" xfId="52827" xr:uid="{00000000-0005-0000-0000-0000E5D30000}"/>
    <cellStyle name="Tusenskille 30_3. Chng in credit spreads" xfId="52828" xr:uid="{00000000-0005-0000-0000-0000E6D30000}"/>
    <cellStyle name="Tusenskille 31" xfId="52829" xr:uid="{00000000-0005-0000-0000-0000E7D30000}"/>
    <cellStyle name="Tusenskille 31 2" xfId="52830" xr:uid="{00000000-0005-0000-0000-0000E8D30000}"/>
    <cellStyle name="Tusenskille 31 2 2" xfId="52831" xr:uid="{00000000-0005-0000-0000-0000E9D30000}"/>
    <cellStyle name="Tusenskille 31 3" xfId="52832" xr:uid="{00000000-0005-0000-0000-0000EAD30000}"/>
    <cellStyle name="Tusenskille 31 3 2" xfId="52833" xr:uid="{00000000-0005-0000-0000-0000EBD30000}"/>
    <cellStyle name="Tusenskille 31 4" xfId="52834" xr:uid="{00000000-0005-0000-0000-0000ECD30000}"/>
    <cellStyle name="Tusenskille 31_3. Chng in credit spreads" xfId="52835" xr:uid="{00000000-0005-0000-0000-0000EDD30000}"/>
    <cellStyle name="Tusenskille 32" xfId="52836" xr:uid="{00000000-0005-0000-0000-0000EED30000}"/>
    <cellStyle name="Tusenskille 32 2" xfId="52837" xr:uid="{00000000-0005-0000-0000-0000EFD30000}"/>
    <cellStyle name="Tusenskille 32 2 2" xfId="52838" xr:uid="{00000000-0005-0000-0000-0000F0D30000}"/>
    <cellStyle name="Tusenskille 32 3" xfId="52839" xr:uid="{00000000-0005-0000-0000-0000F1D30000}"/>
    <cellStyle name="Tusenskille 32 3 2" xfId="52840" xr:uid="{00000000-0005-0000-0000-0000F2D30000}"/>
    <cellStyle name="Tusenskille 32 4" xfId="52841" xr:uid="{00000000-0005-0000-0000-0000F3D30000}"/>
    <cellStyle name="Tusenskille 32_3. Chng in credit spreads" xfId="52842" xr:uid="{00000000-0005-0000-0000-0000F4D30000}"/>
    <cellStyle name="Tusenskille 33" xfId="52843" xr:uid="{00000000-0005-0000-0000-0000F5D30000}"/>
    <cellStyle name="Tusenskille 33 2" xfId="52844" xr:uid="{00000000-0005-0000-0000-0000F6D30000}"/>
    <cellStyle name="Tusenskille 33 2 2" xfId="52845" xr:uid="{00000000-0005-0000-0000-0000F7D30000}"/>
    <cellStyle name="Tusenskille 33 3" xfId="52846" xr:uid="{00000000-0005-0000-0000-0000F8D30000}"/>
    <cellStyle name="Tusenskille 33 3 2" xfId="52847" xr:uid="{00000000-0005-0000-0000-0000F9D30000}"/>
    <cellStyle name="Tusenskille 33 4" xfId="52848" xr:uid="{00000000-0005-0000-0000-0000FAD30000}"/>
    <cellStyle name="Tusenskille 33_3. Chng in credit spreads" xfId="52849" xr:uid="{00000000-0005-0000-0000-0000FBD30000}"/>
    <cellStyle name="Tusenskille 34" xfId="52850" xr:uid="{00000000-0005-0000-0000-0000FCD30000}"/>
    <cellStyle name="Tusenskille 34 2" xfId="52851" xr:uid="{00000000-0005-0000-0000-0000FDD30000}"/>
    <cellStyle name="Tusenskille 34 2 2" xfId="52852" xr:uid="{00000000-0005-0000-0000-0000FED30000}"/>
    <cellStyle name="Tusenskille 34 3" xfId="52853" xr:uid="{00000000-0005-0000-0000-0000FFD30000}"/>
    <cellStyle name="Tusenskille 34 3 2" xfId="52854" xr:uid="{00000000-0005-0000-0000-000000D40000}"/>
    <cellStyle name="Tusenskille 34 4" xfId="52855" xr:uid="{00000000-0005-0000-0000-000001D40000}"/>
    <cellStyle name="Tusenskille 34_3. Chng in credit spreads" xfId="52856" xr:uid="{00000000-0005-0000-0000-000002D40000}"/>
    <cellStyle name="Tusenskille 35" xfId="52857" xr:uid="{00000000-0005-0000-0000-000003D40000}"/>
    <cellStyle name="Tusenskille 35 2" xfId="52858" xr:uid="{00000000-0005-0000-0000-000004D40000}"/>
    <cellStyle name="Tusenskille 35 2 2" xfId="52859" xr:uid="{00000000-0005-0000-0000-000005D40000}"/>
    <cellStyle name="Tusenskille 35 3" xfId="52860" xr:uid="{00000000-0005-0000-0000-000006D40000}"/>
    <cellStyle name="Tusenskille 35 3 2" xfId="52861" xr:uid="{00000000-0005-0000-0000-000007D40000}"/>
    <cellStyle name="Tusenskille 35 4" xfId="52862" xr:uid="{00000000-0005-0000-0000-000008D40000}"/>
    <cellStyle name="Tusenskille 35_3. Chng in credit spreads" xfId="52863" xr:uid="{00000000-0005-0000-0000-000009D40000}"/>
    <cellStyle name="Tusenskille 36" xfId="52864" xr:uid="{00000000-0005-0000-0000-00000AD40000}"/>
    <cellStyle name="Tusenskille 36 2" xfId="52865" xr:uid="{00000000-0005-0000-0000-00000BD40000}"/>
    <cellStyle name="Tusenskille 36 2 2" xfId="52866" xr:uid="{00000000-0005-0000-0000-00000CD40000}"/>
    <cellStyle name="Tusenskille 36 3" xfId="52867" xr:uid="{00000000-0005-0000-0000-00000DD40000}"/>
    <cellStyle name="Tusenskille 36 3 2" xfId="52868" xr:uid="{00000000-0005-0000-0000-00000ED40000}"/>
    <cellStyle name="Tusenskille 36 4" xfId="52869" xr:uid="{00000000-0005-0000-0000-00000FD40000}"/>
    <cellStyle name="Tusenskille 36_3. Chng in credit spreads" xfId="52870" xr:uid="{00000000-0005-0000-0000-000010D40000}"/>
    <cellStyle name="Tusenskille 37" xfId="52871" xr:uid="{00000000-0005-0000-0000-000011D40000}"/>
    <cellStyle name="Tusenskille 37 2" xfId="52872" xr:uid="{00000000-0005-0000-0000-000012D40000}"/>
    <cellStyle name="Tusenskille 37 2 2" xfId="52873" xr:uid="{00000000-0005-0000-0000-000013D40000}"/>
    <cellStyle name="Tusenskille 37 3" xfId="52874" xr:uid="{00000000-0005-0000-0000-000014D40000}"/>
    <cellStyle name="Tusenskille 37 3 2" xfId="52875" xr:uid="{00000000-0005-0000-0000-000015D40000}"/>
    <cellStyle name="Tusenskille 37 4" xfId="52876" xr:uid="{00000000-0005-0000-0000-000016D40000}"/>
    <cellStyle name="Tusenskille 37_3. Chng in credit spreads" xfId="52877" xr:uid="{00000000-0005-0000-0000-000017D40000}"/>
    <cellStyle name="Tusenskille 38" xfId="52878" xr:uid="{00000000-0005-0000-0000-000018D40000}"/>
    <cellStyle name="Tusenskille 38 2" xfId="52879" xr:uid="{00000000-0005-0000-0000-000019D40000}"/>
    <cellStyle name="Tusenskille 38 2 2" xfId="52880" xr:uid="{00000000-0005-0000-0000-00001AD40000}"/>
    <cellStyle name="Tusenskille 38 3" xfId="52881" xr:uid="{00000000-0005-0000-0000-00001BD40000}"/>
    <cellStyle name="Tusenskille 38 3 2" xfId="52882" xr:uid="{00000000-0005-0000-0000-00001CD40000}"/>
    <cellStyle name="Tusenskille 38 4" xfId="52883" xr:uid="{00000000-0005-0000-0000-00001DD40000}"/>
    <cellStyle name="Tusenskille 38_3. Chng in credit spreads" xfId="52884" xr:uid="{00000000-0005-0000-0000-00001ED40000}"/>
    <cellStyle name="Tusenskille 39" xfId="52885" xr:uid="{00000000-0005-0000-0000-00001FD40000}"/>
    <cellStyle name="Tusenskille 39 2" xfId="52886" xr:uid="{00000000-0005-0000-0000-000020D40000}"/>
    <cellStyle name="Tusenskille 39 2 2" xfId="52887" xr:uid="{00000000-0005-0000-0000-000021D40000}"/>
    <cellStyle name="Tusenskille 39 3" xfId="52888" xr:uid="{00000000-0005-0000-0000-000022D40000}"/>
    <cellStyle name="Tusenskille 39 3 2" xfId="52889" xr:uid="{00000000-0005-0000-0000-000023D40000}"/>
    <cellStyle name="Tusenskille 39 4" xfId="52890" xr:uid="{00000000-0005-0000-0000-000024D40000}"/>
    <cellStyle name="Tusenskille 39_3. Chng in credit spreads" xfId="52891"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89" xr:uid="{00000000-0005-0000-0000-00002AD40000}"/>
    <cellStyle name="Tusenskille 4 2 2_A02" xfId="55754"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3" xr:uid="{00000000-0005-0000-0000-000031D40000}"/>
    <cellStyle name="Tusenskille 4 2 6" xfId="52892" xr:uid="{00000000-0005-0000-0000-000032D40000}"/>
    <cellStyle name="Tusenskille 4 2 7" xfId="52893" xr:uid="{00000000-0005-0000-0000-000033D40000}"/>
    <cellStyle name="Tusenskille 4 2_3. Chng in credit spreads" xfId="52894" xr:uid="{00000000-0005-0000-0000-000034D40000}"/>
    <cellStyle name="Tusenskille 4 3" xfId="11843" xr:uid="{00000000-0005-0000-0000-000035D40000}"/>
    <cellStyle name="Tusenskille 4 3 2" xfId="11844" xr:uid="{00000000-0005-0000-0000-000036D40000}"/>
    <cellStyle name="Tusenskille 4 3 2 2" xfId="40191" xr:uid="{00000000-0005-0000-0000-000037D40000}"/>
    <cellStyle name="Tusenskille 4 3 3" xfId="40190" xr:uid="{00000000-0005-0000-0000-000038D40000}"/>
    <cellStyle name="Tusenskille 4 3_A02" xfId="55755" xr:uid="{1F922D08-A756-46EF-918B-58E2C184B30F}"/>
    <cellStyle name="Tusenskille 4 4" xfId="11845" xr:uid="{00000000-0005-0000-0000-00003AD40000}"/>
    <cellStyle name="Tusenskille 4 4 2" xfId="11846" xr:uid="{00000000-0005-0000-0000-00003BD40000}"/>
    <cellStyle name="Tusenskille 4 4 2 2" xfId="52895" xr:uid="{00000000-0005-0000-0000-00003CD40000}"/>
    <cellStyle name="Tusenskille 4 4 2 2 2" xfId="52896" xr:uid="{00000000-0005-0000-0000-00003DD40000}"/>
    <cellStyle name="Tusenskille 4 4 2 3" xfId="52897" xr:uid="{00000000-0005-0000-0000-00003ED40000}"/>
    <cellStyle name="Tusenskille 4 4 2 4" xfId="52898" xr:uid="{00000000-0005-0000-0000-00003FD40000}"/>
    <cellStyle name="Tusenskille 4 4 2_3. Chng in credit spreads" xfId="52899" xr:uid="{00000000-0005-0000-0000-000040D40000}"/>
    <cellStyle name="Tusenskille 4 4 3" xfId="40192" xr:uid="{00000000-0005-0000-0000-000041D40000}"/>
    <cellStyle name="Tusenskille 4 4 3 2" xfId="52900" xr:uid="{00000000-0005-0000-0000-000042D40000}"/>
    <cellStyle name="Tusenskille 4 4 4" xfId="52901" xr:uid="{00000000-0005-0000-0000-000043D40000}"/>
    <cellStyle name="Tusenskille 4 4 5" xfId="52902" xr:uid="{00000000-0005-0000-0000-000044D40000}"/>
    <cellStyle name="Tusenskille 4 4_3. Chng in credit spreads" xfId="52903"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4" xr:uid="{00000000-0005-0000-0000-000049D40000}"/>
    <cellStyle name="Tusenskille 4 5_AVA DVA EL" xfId="35323" xr:uid="{00000000-0005-0000-0000-00004AD40000}"/>
    <cellStyle name="Tusenskille 4 6" xfId="35324" xr:uid="{00000000-0005-0000-0000-00004BD40000}"/>
    <cellStyle name="Tusenskille 4 7" xfId="36942" xr:uid="{00000000-0005-0000-0000-00004CD40000}"/>
    <cellStyle name="Tusenskille 4 8" xfId="52905" xr:uid="{00000000-0005-0000-0000-00004DD40000}"/>
    <cellStyle name="Tusenskille 4 9" xfId="52906" xr:uid="{00000000-0005-0000-0000-00004ED40000}"/>
    <cellStyle name="Tusenskille 4_11" xfId="11847" xr:uid="{00000000-0005-0000-0000-00004FD40000}"/>
    <cellStyle name="Tusenskille 40" xfId="52907" xr:uid="{00000000-0005-0000-0000-000050D40000}"/>
    <cellStyle name="Tusenskille 40 2" xfId="52908" xr:uid="{00000000-0005-0000-0000-000051D40000}"/>
    <cellStyle name="Tusenskille 40 2 2" xfId="52909" xr:uid="{00000000-0005-0000-0000-000052D40000}"/>
    <cellStyle name="Tusenskille 40 3" xfId="52910" xr:uid="{00000000-0005-0000-0000-000053D40000}"/>
    <cellStyle name="Tusenskille 40 3 2" xfId="52911" xr:uid="{00000000-0005-0000-0000-000054D40000}"/>
    <cellStyle name="Tusenskille 40 4" xfId="52912" xr:uid="{00000000-0005-0000-0000-000055D40000}"/>
    <cellStyle name="Tusenskille 40_3. Chng in credit spreads" xfId="52913" xr:uid="{00000000-0005-0000-0000-000056D40000}"/>
    <cellStyle name="Tusenskille 41" xfId="52914" xr:uid="{00000000-0005-0000-0000-000057D40000}"/>
    <cellStyle name="Tusenskille 41 2" xfId="52915" xr:uid="{00000000-0005-0000-0000-000058D40000}"/>
    <cellStyle name="Tusenskille 41 2 2" xfId="52916" xr:uid="{00000000-0005-0000-0000-000059D40000}"/>
    <cellStyle name="Tusenskille 41 3" xfId="52917" xr:uid="{00000000-0005-0000-0000-00005AD40000}"/>
    <cellStyle name="Tusenskille 41 3 2" xfId="52918" xr:uid="{00000000-0005-0000-0000-00005BD40000}"/>
    <cellStyle name="Tusenskille 41 4" xfId="52919" xr:uid="{00000000-0005-0000-0000-00005CD40000}"/>
    <cellStyle name="Tusenskille 41_3. Chng in credit spreads" xfId="52920" xr:uid="{00000000-0005-0000-0000-00005DD40000}"/>
    <cellStyle name="Tusenskille 42" xfId="52921" xr:uid="{00000000-0005-0000-0000-00005ED40000}"/>
    <cellStyle name="Tusenskille 42 2" xfId="52922" xr:uid="{00000000-0005-0000-0000-00005FD40000}"/>
    <cellStyle name="Tusenskille 42 2 2" xfId="52923" xr:uid="{00000000-0005-0000-0000-000060D40000}"/>
    <cellStyle name="Tusenskille 42 3" xfId="52924" xr:uid="{00000000-0005-0000-0000-000061D40000}"/>
    <cellStyle name="Tusenskille 42 3 2" xfId="52925" xr:uid="{00000000-0005-0000-0000-000062D40000}"/>
    <cellStyle name="Tusenskille 42 4" xfId="52926" xr:uid="{00000000-0005-0000-0000-000063D40000}"/>
    <cellStyle name="Tusenskille 42_3. Chng in credit spreads" xfId="52927" xr:uid="{00000000-0005-0000-0000-000064D40000}"/>
    <cellStyle name="Tusenskille 43" xfId="52928" xr:uid="{00000000-0005-0000-0000-000065D40000}"/>
    <cellStyle name="Tusenskille 43 2" xfId="52929" xr:uid="{00000000-0005-0000-0000-000066D40000}"/>
    <cellStyle name="Tusenskille 43 2 2" xfId="52930" xr:uid="{00000000-0005-0000-0000-000067D40000}"/>
    <cellStyle name="Tusenskille 43 3" xfId="52931" xr:uid="{00000000-0005-0000-0000-000068D40000}"/>
    <cellStyle name="Tusenskille 43 3 2" xfId="52932" xr:uid="{00000000-0005-0000-0000-000069D40000}"/>
    <cellStyle name="Tusenskille 43 4" xfId="52933" xr:uid="{00000000-0005-0000-0000-00006AD40000}"/>
    <cellStyle name="Tusenskille 43_3. Chng in credit spreads" xfId="52934" xr:uid="{00000000-0005-0000-0000-00006BD40000}"/>
    <cellStyle name="Tusenskille 44" xfId="52935" xr:uid="{00000000-0005-0000-0000-00006CD40000}"/>
    <cellStyle name="Tusenskille 44 2" xfId="52936" xr:uid="{00000000-0005-0000-0000-00006DD40000}"/>
    <cellStyle name="Tusenskille 44 2 2" xfId="52937" xr:uid="{00000000-0005-0000-0000-00006ED40000}"/>
    <cellStyle name="Tusenskille 44 3" xfId="52938" xr:uid="{00000000-0005-0000-0000-00006FD40000}"/>
    <cellStyle name="Tusenskille 44 3 2" xfId="52939" xr:uid="{00000000-0005-0000-0000-000070D40000}"/>
    <cellStyle name="Tusenskille 44 4" xfId="52940" xr:uid="{00000000-0005-0000-0000-000071D40000}"/>
    <cellStyle name="Tusenskille 44_3. Chng in credit spreads" xfId="52941" xr:uid="{00000000-0005-0000-0000-000072D40000}"/>
    <cellStyle name="Tusenskille 45" xfId="52942" xr:uid="{00000000-0005-0000-0000-000073D40000}"/>
    <cellStyle name="Tusenskille 45 2" xfId="52943" xr:uid="{00000000-0005-0000-0000-000074D40000}"/>
    <cellStyle name="Tusenskille 45 2 2" xfId="52944" xr:uid="{00000000-0005-0000-0000-000075D40000}"/>
    <cellStyle name="Tusenskille 45 3" xfId="52945" xr:uid="{00000000-0005-0000-0000-000076D40000}"/>
    <cellStyle name="Tusenskille 45 3 2" xfId="52946" xr:uid="{00000000-0005-0000-0000-000077D40000}"/>
    <cellStyle name="Tusenskille 45 4" xfId="52947" xr:uid="{00000000-0005-0000-0000-000078D40000}"/>
    <cellStyle name="Tusenskille 45_3. Chng in credit spreads" xfId="52948" xr:uid="{00000000-0005-0000-0000-000079D40000}"/>
    <cellStyle name="Tusenskille 46" xfId="52949" xr:uid="{00000000-0005-0000-0000-00007AD40000}"/>
    <cellStyle name="Tusenskille 46 2" xfId="52950" xr:uid="{00000000-0005-0000-0000-00007BD40000}"/>
    <cellStyle name="Tusenskille 46 2 2" xfId="52951" xr:uid="{00000000-0005-0000-0000-00007CD40000}"/>
    <cellStyle name="Tusenskille 46 3" xfId="52952" xr:uid="{00000000-0005-0000-0000-00007DD40000}"/>
    <cellStyle name="Tusenskille 46 3 2" xfId="52953" xr:uid="{00000000-0005-0000-0000-00007ED40000}"/>
    <cellStyle name="Tusenskille 46 4" xfId="52954" xr:uid="{00000000-0005-0000-0000-00007FD40000}"/>
    <cellStyle name="Tusenskille 46_3. Chng in credit spreads" xfId="52955" xr:uid="{00000000-0005-0000-0000-000080D40000}"/>
    <cellStyle name="Tusenskille 47" xfId="52956" xr:uid="{00000000-0005-0000-0000-000081D40000}"/>
    <cellStyle name="Tusenskille 47 2" xfId="52957" xr:uid="{00000000-0005-0000-0000-000082D40000}"/>
    <cellStyle name="Tusenskille 47 2 2" xfId="52958" xr:uid="{00000000-0005-0000-0000-000083D40000}"/>
    <cellStyle name="Tusenskille 47 3" xfId="52959" xr:uid="{00000000-0005-0000-0000-000084D40000}"/>
    <cellStyle name="Tusenskille 47 3 2" xfId="52960" xr:uid="{00000000-0005-0000-0000-000085D40000}"/>
    <cellStyle name="Tusenskille 47 4" xfId="52961" xr:uid="{00000000-0005-0000-0000-000086D40000}"/>
    <cellStyle name="Tusenskille 47_3. Chng in credit spreads" xfId="52962" xr:uid="{00000000-0005-0000-0000-000087D40000}"/>
    <cellStyle name="Tusenskille 48" xfId="52963" xr:uid="{00000000-0005-0000-0000-000088D40000}"/>
    <cellStyle name="Tusenskille 48 2" xfId="52964" xr:uid="{00000000-0005-0000-0000-000089D40000}"/>
    <cellStyle name="Tusenskille 48 2 2" xfId="52965" xr:uid="{00000000-0005-0000-0000-00008AD40000}"/>
    <cellStyle name="Tusenskille 48 3" xfId="52966" xr:uid="{00000000-0005-0000-0000-00008BD40000}"/>
    <cellStyle name="Tusenskille 48 3 2" xfId="52967" xr:uid="{00000000-0005-0000-0000-00008CD40000}"/>
    <cellStyle name="Tusenskille 48 4" xfId="52968" xr:uid="{00000000-0005-0000-0000-00008DD40000}"/>
    <cellStyle name="Tusenskille 48_3. Chng in credit spreads" xfId="52969" xr:uid="{00000000-0005-0000-0000-00008ED40000}"/>
    <cellStyle name="Tusenskille 49" xfId="52970" xr:uid="{00000000-0005-0000-0000-00008FD40000}"/>
    <cellStyle name="Tusenskille 49 2" xfId="52971" xr:uid="{00000000-0005-0000-0000-000090D40000}"/>
    <cellStyle name="Tusenskille 49 2 2" xfId="52972" xr:uid="{00000000-0005-0000-0000-000091D40000}"/>
    <cellStyle name="Tusenskille 49 3" xfId="52973" xr:uid="{00000000-0005-0000-0000-000092D40000}"/>
    <cellStyle name="Tusenskille 49 3 2" xfId="52974" xr:uid="{00000000-0005-0000-0000-000093D40000}"/>
    <cellStyle name="Tusenskille 49 4" xfId="52975" xr:uid="{00000000-0005-0000-0000-000094D40000}"/>
    <cellStyle name="Tusenskille 49_3. Chng in credit spreads" xfId="52976"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7" xr:uid="{00000000-0005-0000-0000-000099D40000}"/>
    <cellStyle name="Tusenskille 5 2 3" xfId="35327" xr:uid="{00000000-0005-0000-0000-00009AD40000}"/>
    <cellStyle name="Tusenskille 5 2 4" xfId="40193" xr:uid="{00000000-0005-0000-0000-00009BD40000}"/>
    <cellStyle name="Tusenskille 5 2_3. Chng in credit spreads" xfId="52978" xr:uid="{00000000-0005-0000-0000-00009CD40000}"/>
    <cellStyle name="Tusenskille 5 3" xfId="35328" xr:uid="{00000000-0005-0000-0000-00009DD40000}"/>
    <cellStyle name="Tusenskille 5 3 2" xfId="40194" xr:uid="{00000000-0005-0000-0000-00009ED40000}"/>
    <cellStyle name="Tusenskille 5 4" xfId="36944" xr:uid="{00000000-0005-0000-0000-00009FD40000}"/>
    <cellStyle name="Tusenskille 5_3. Chng in credit spreads" xfId="52979" xr:uid="{00000000-0005-0000-0000-0000A0D40000}"/>
    <cellStyle name="Tusenskille 50" xfId="52980" xr:uid="{00000000-0005-0000-0000-0000A1D40000}"/>
    <cellStyle name="Tusenskille 50 2" xfId="52981" xr:uid="{00000000-0005-0000-0000-0000A2D40000}"/>
    <cellStyle name="Tusenskille 50 2 2" xfId="52982" xr:uid="{00000000-0005-0000-0000-0000A3D40000}"/>
    <cellStyle name="Tusenskille 50 3" xfId="52983" xr:uid="{00000000-0005-0000-0000-0000A4D40000}"/>
    <cellStyle name="Tusenskille 50 3 2" xfId="52984" xr:uid="{00000000-0005-0000-0000-0000A5D40000}"/>
    <cellStyle name="Tusenskille 50 4" xfId="52985" xr:uid="{00000000-0005-0000-0000-0000A6D40000}"/>
    <cellStyle name="Tusenskille 50_3. Chng in credit spreads" xfId="52986" xr:uid="{00000000-0005-0000-0000-0000A7D40000}"/>
    <cellStyle name="Tusenskille 51" xfId="52987" xr:uid="{00000000-0005-0000-0000-0000A8D40000}"/>
    <cellStyle name="Tusenskille 51 2" xfId="52988" xr:uid="{00000000-0005-0000-0000-0000A9D40000}"/>
    <cellStyle name="Tusenskille 51 2 2" xfId="52989" xr:uid="{00000000-0005-0000-0000-0000AAD40000}"/>
    <cellStyle name="Tusenskille 51 3" xfId="52990" xr:uid="{00000000-0005-0000-0000-0000ABD40000}"/>
    <cellStyle name="Tusenskille 51 3 2" xfId="52991" xr:uid="{00000000-0005-0000-0000-0000ACD40000}"/>
    <cellStyle name="Tusenskille 51 4" xfId="52992" xr:uid="{00000000-0005-0000-0000-0000ADD40000}"/>
    <cellStyle name="Tusenskille 51_3. Chng in credit spreads" xfId="52993" xr:uid="{00000000-0005-0000-0000-0000AED40000}"/>
    <cellStyle name="Tusenskille 52" xfId="52994" xr:uid="{00000000-0005-0000-0000-0000AFD40000}"/>
    <cellStyle name="Tusenskille 52 2" xfId="52995" xr:uid="{00000000-0005-0000-0000-0000B0D40000}"/>
    <cellStyle name="Tusenskille 52 2 2" xfId="52996" xr:uid="{00000000-0005-0000-0000-0000B1D40000}"/>
    <cellStyle name="Tusenskille 52 3" xfId="52997" xr:uid="{00000000-0005-0000-0000-0000B2D40000}"/>
    <cellStyle name="Tusenskille 52 3 2" xfId="52998" xr:uid="{00000000-0005-0000-0000-0000B3D40000}"/>
    <cellStyle name="Tusenskille 52 4" xfId="52999" xr:uid="{00000000-0005-0000-0000-0000B4D40000}"/>
    <cellStyle name="Tusenskille 52_3. Chng in credit spreads" xfId="53000" xr:uid="{00000000-0005-0000-0000-0000B5D40000}"/>
    <cellStyle name="Tusenskille 53" xfId="53001" xr:uid="{00000000-0005-0000-0000-0000B6D40000}"/>
    <cellStyle name="Tusenskille 53 2" xfId="53002" xr:uid="{00000000-0005-0000-0000-0000B7D40000}"/>
    <cellStyle name="Tusenskille 53 2 2" xfId="53003" xr:uid="{00000000-0005-0000-0000-0000B8D40000}"/>
    <cellStyle name="Tusenskille 53 3" xfId="53004" xr:uid="{00000000-0005-0000-0000-0000B9D40000}"/>
    <cellStyle name="Tusenskille 53 3 2" xfId="53005" xr:uid="{00000000-0005-0000-0000-0000BAD40000}"/>
    <cellStyle name="Tusenskille 53 4" xfId="53006" xr:uid="{00000000-0005-0000-0000-0000BBD40000}"/>
    <cellStyle name="Tusenskille 53_3. Chng in credit spreads" xfId="53007" xr:uid="{00000000-0005-0000-0000-0000BCD40000}"/>
    <cellStyle name="Tusenskille 54" xfId="53008" xr:uid="{00000000-0005-0000-0000-0000BDD40000}"/>
    <cellStyle name="Tusenskille 54 2" xfId="53009" xr:uid="{00000000-0005-0000-0000-0000BED40000}"/>
    <cellStyle name="Tusenskille 54 2 2" xfId="53010" xr:uid="{00000000-0005-0000-0000-0000BFD40000}"/>
    <cellStyle name="Tusenskille 54 3" xfId="53011" xr:uid="{00000000-0005-0000-0000-0000C0D40000}"/>
    <cellStyle name="Tusenskille 54 3 2" xfId="53012" xr:uid="{00000000-0005-0000-0000-0000C1D40000}"/>
    <cellStyle name="Tusenskille 54 4" xfId="53013" xr:uid="{00000000-0005-0000-0000-0000C2D40000}"/>
    <cellStyle name="Tusenskille 54_3. Chng in credit spreads" xfId="53014" xr:uid="{00000000-0005-0000-0000-0000C3D40000}"/>
    <cellStyle name="Tusenskille 55" xfId="53015" xr:uid="{00000000-0005-0000-0000-0000C4D40000}"/>
    <cellStyle name="Tusenskille 55 2" xfId="53016" xr:uid="{00000000-0005-0000-0000-0000C5D40000}"/>
    <cellStyle name="Tusenskille 55 2 2" xfId="53017" xr:uid="{00000000-0005-0000-0000-0000C6D40000}"/>
    <cellStyle name="Tusenskille 55 3" xfId="53018" xr:uid="{00000000-0005-0000-0000-0000C7D40000}"/>
    <cellStyle name="Tusenskille 55 3 2" xfId="53019" xr:uid="{00000000-0005-0000-0000-0000C8D40000}"/>
    <cellStyle name="Tusenskille 55 4" xfId="53020" xr:uid="{00000000-0005-0000-0000-0000C9D40000}"/>
    <cellStyle name="Tusenskille 55_3. Chng in credit spreads" xfId="53021" xr:uid="{00000000-0005-0000-0000-0000CAD40000}"/>
    <cellStyle name="Tusenskille 56" xfId="53022" xr:uid="{00000000-0005-0000-0000-0000CBD40000}"/>
    <cellStyle name="Tusenskille 56 2" xfId="53023" xr:uid="{00000000-0005-0000-0000-0000CCD40000}"/>
    <cellStyle name="Tusenskille 56 2 2" xfId="53024" xr:uid="{00000000-0005-0000-0000-0000CDD40000}"/>
    <cellStyle name="Tusenskille 56 3" xfId="53025" xr:uid="{00000000-0005-0000-0000-0000CED40000}"/>
    <cellStyle name="Tusenskille 56 3 2" xfId="53026" xr:uid="{00000000-0005-0000-0000-0000CFD40000}"/>
    <cellStyle name="Tusenskille 56 4" xfId="53027" xr:uid="{00000000-0005-0000-0000-0000D0D40000}"/>
    <cellStyle name="Tusenskille 56_3. Chng in credit spreads" xfId="53028" xr:uid="{00000000-0005-0000-0000-0000D1D40000}"/>
    <cellStyle name="Tusenskille 57" xfId="53029" xr:uid="{00000000-0005-0000-0000-0000D2D40000}"/>
    <cellStyle name="Tusenskille 57 2" xfId="53030" xr:uid="{00000000-0005-0000-0000-0000D3D40000}"/>
    <cellStyle name="Tusenskille 57 2 2" xfId="53031" xr:uid="{00000000-0005-0000-0000-0000D4D40000}"/>
    <cellStyle name="Tusenskille 57 3" xfId="53032" xr:uid="{00000000-0005-0000-0000-0000D5D40000}"/>
    <cellStyle name="Tusenskille 57 3 2" xfId="53033" xr:uid="{00000000-0005-0000-0000-0000D6D40000}"/>
    <cellStyle name="Tusenskille 57 4" xfId="53034" xr:uid="{00000000-0005-0000-0000-0000D7D40000}"/>
    <cellStyle name="Tusenskille 57_3. Chng in credit spreads" xfId="53035" xr:uid="{00000000-0005-0000-0000-0000D8D40000}"/>
    <cellStyle name="Tusenskille 58" xfId="53036" xr:uid="{00000000-0005-0000-0000-0000D9D40000}"/>
    <cellStyle name="Tusenskille 58 2" xfId="53037" xr:uid="{00000000-0005-0000-0000-0000DAD40000}"/>
    <cellStyle name="Tusenskille 58 2 2" xfId="53038" xr:uid="{00000000-0005-0000-0000-0000DBD40000}"/>
    <cellStyle name="Tusenskille 58 3" xfId="53039" xr:uid="{00000000-0005-0000-0000-0000DCD40000}"/>
    <cellStyle name="Tusenskille 58 3 2" xfId="53040" xr:uid="{00000000-0005-0000-0000-0000DDD40000}"/>
    <cellStyle name="Tusenskille 58 4" xfId="53041" xr:uid="{00000000-0005-0000-0000-0000DED40000}"/>
    <cellStyle name="Tusenskille 58_3. Chng in credit spreads" xfId="53042" xr:uid="{00000000-0005-0000-0000-0000DFD40000}"/>
    <cellStyle name="Tusenskille 59" xfId="53043" xr:uid="{00000000-0005-0000-0000-0000E0D40000}"/>
    <cellStyle name="Tusenskille 59 2" xfId="53044"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7" xr:uid="{00000000-0005-0000-0000-0000E5D40000}"/>
    <cellStyle name="Tusenskille 6 2 3" xfId="35331" xr:uid="{00000000-0005-0000-0000-0000E6D40000}"/>
    <cellStyle name="Tusenskille 6 2 4" xfId="40196" xr:uid="{00000000-0005-0000-0000-0000E7D40000}"/>
    <cellStyle name="Tusenskille 6 2_AVA DVA EL" xfId="35332" xr:uid="{00000000-0005-0000-0000-0000E8D40000}"/>
    <cellStyle name="Tusenskille 6 3" xfId="35333" xr:uid="{00000000-0005-0000-0000-0000E9D40000}"/>
    <cellStyle name="Tusenskille 6 3 2" xfId="40199" xr:uid="{00000000-0005-0000-0000-0000EAD40000}"/>
    <cellStyle name="Tusenskille 6 3 3" xfId="40198" xr:uid="{00000000-0005-0000-0000-0000EBD40000}"/>
    <cellStyle name="Tusenskille 6 4" xfId="40200" xr:uid="{00000000-0005-0000-0000-0000ECD40000}"/>
    <cellStyle name="Tusenskille 6 5" xfId="40201" xr:uid="{00000000-0005-0000-0000-0000EDD40000}"/>
    <cellStyle name="Tusenskille 6 6" xfId="40195" xr:uid="{00000000-0005-0000-0000-0000EED40000}"/>
    <cellStyle name="Tusenskille 6_3. Chng in credit spreads" xfId="53045" xr:uid="{00000000-0005-0000-0000-0000EFD40000}"/>
    <cellStyle name="Tusenskille 60" xfId="53046" xr:uid="{00000000-0005-0000-0000-0000F0D40000}"/>
    <cellStyle name="Tusenskille 60 2" xfId="53047" xr:uid="{00000000-0005-0000-0000-0000F1D40000}"/>
    <cellStyle name="Tusenskille 60 2 2" xfId="53048" xr:uid="{00000000-0005-0000-0000-0000F2D40000}"/>
    <cellStyle name="Tusenskille 60 3" xfId="53049" xr:uid="{00000000-0005-0000-0000-0000F3D40000}"/>
    <cellStyle name="Tusenskille 60 3 2" xfId="53050" xr:uid="{00000000-0005-0000-0000-0000F4D40000}"/>
    <cellStyle name="Tusenskille 60 4" xfId="53051" xr:uid="{00000000-0005-0000-0000-0000F5D40000}"/>
    <cellStyle name="Tusenskille 60_3. Chng in credit spreads" xfId="53052" xr:uid="{00000000-0005-0000-0000-0000F6D40000}"/>
    <cellStyle name="Tusenskille 61" xfId="53053" xr:uid="{00000000-0005-0000-0000-0000F7D40000}"/>
    <cellStyle name="Tusenskille 61 2" xfId="53054" xr:uid="{00000000-0005-0000-0000-0000F8D40000}"/>
    <cellStyle name="Tusenskille 62" xfId="53055" xr:uid="{00000000-0005-0000-0000-0000F9D40000}"/>
    <cellStyle name="Tusenskille 62 2" xfId="53056" xr:uid="{00000000-0005-0000-0000-0000FAD40000}"/>
    <cellStyle name="Tusenskille 62 2 2" xfId="53057" xr:uid="{00000000-0005-0000-0000-0000FBD40000}"/>
    <cellStyle name="Tusenskille 62 3" xfId="53058" xr:uid="{00000000-0005-0000-0000-0000FCD40000}"/>
    <cellStyle name="Tusenskille 62_3. Chng in credit spreads" xfId="53059" xr:uid="{00000000-0005-0000-0000-0000FDD40000}"/>
    <cellStyle name="Tusenskille 63" xfId="53060" xr:uid="{00000000-0005-0000-0000-0000FED40000}"/>
    <cellStyle name="Tusenskille 63 2" xfId="53061" xr:uid="{00000000-0005-0000-0000-0000FFD40000}"/>
    <cellStyle name="Tusenskille 63 2 2" xfId="53062" xr:uid="{00000000-0005-0000-0000-000000D50000}"/>
    <cellStyle name="Tusenskille 63 2 2 2" xfId="53063" xr:uid="{00000000-0005-0000-0000-000001D50000}"/>
    <cellStyle name="Tusenskille 63 2 3" xfId="53064" xr:uid="{00000000-0005-0000-0000-000002D50000}"/>
    <cellStyle name="Tusenskille 63 2 3 2" xfId="53065" xr:uid="{00000000-0005-0000-0000-000003D50000}"/>
    <cellStyle name="Tusenskille 63 2 4" xfId="53066" xr:uid="{00000000-0005-0000-0000-000004D50000}"/>
    <cellStyle name="Tusenskille 63 2_3. Chng in credit spreads" xfId="53067" xr:uid="{00000000-0005-0000-0000-000005D50000}"/>
    <cellStyle name="Tusenskille 63 3" xfId="53068" xr:uid="{00000000-0005-0000-0000-000006D50000}"/>
    <cellStyle name="Tusenskille 63 3 2" xfId="53069" xr:uid="{00000000-0005-0000-0000-000007D50000}"/>
    <cellStyle name="Tusenskille 63 4" xfId="53070" xr:uid="{00000000-0005-0000-0000-000008D50000}"/>
    <cellStyle name="Tusenskille 63 4 2" xfId="53071" xr:uid="{00000000-0005-0000-0000-000009D50000}"/>
    <cellStyle name="Tusenskille 63 5" xfId="53072" xr:uid="{00000000-0005-0000-0000-00000AD50000}"/>
    <cellStyle name="Tusenskille 63_3. Chng in credit spreads" xfId="53073" xr:uid="{00000000-0005-0000-0000-00000BD50000}"/>
    <cellStyle name="Tusenskille 64" xfId="53074" xr:uid="{00000000-0005-0000-0000-00000CD50000}"/>
    <cellStyle name="Tusenskille 64 2" xfId="53075" xr:uid="{00000000-0005-0000-0000-00000DD50000}"/>
    <cellStyle name="Tusenskille 65" xfId="53076" xr:uid="{00000000-0005-0000-0000-00000ED50000}"/>
    <cellStyle name="Tusenskille 65 2" xfId="53077" xr:uid="{00000000-0005-0000-0000-00000FD50000}"/>
    <cellStyle name="Tusenskille 66" xfId="53078" xr:uid="{00000000-0005-0000-0000-000010D50000}"/>
    <cellStyle name="Tusenskille 66 2" xfId="53079" xr:uid="{00000000-0005-0000-0000-000011D50000}"/>
    <cellStyle name="Tusenskille 67" xfId="53080" xr:uid="{00000000-0005-0000-0000-000012D50000}"/>
    <cellStyle name="Tusenskille 67 2" xfId="53081" xr:uid="{00000000-0005-0000-0000-000013D50000}"/>
    <cellStyle name="Tusenskille 68" xfId="53082" xr:uid="{00000000-0005-0000-0000-000014D50000}"/>
    <cellStyle name="Tusenskille 68 2" xfId="53083" xr:uid="{00000000-0005-0000-0000-000015D50000}"/>
    <cellStyle name="Tusenskille 69" xfId="53084" xr:uid="{00000000-0005-0000-0000-000016D50000}"/>
    <cellStyle name="Tusenskille 69 2" xfId="53085"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6" xr:uid="{00000000-0005-0000-0000-00001BD50000}"/>
    <cellStyle name="Tusenskille 7 2 3" xfId="35336" xr:uid="{00000000-0005-0000-0000-00001CD50000}"/>
    <cellStyle name="Tusenskille 7 2 4" xfId="40203" xr:uid="{00000000-0005-0000-0000-00001DD50000}"/>
    <cellStyle name="Tusenskille 7 2_3. Chng in credit spreads" xfId="53087"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4" xr:uid="{00000000-0005-0000-0000-000022D50000}"/>
    <cellStyle name="Tusenskille 7 3_AVA DVA EL" xfId="35340" xr:uid="{00000000-0005-0000-0000-000023D50000}"/>
    <cellStyle name="Tusenskille 7 4" xfId="35341" xr:uid="{00000000-0005-0000-0000-000024D50000}"/>
    <cellStyle name="Tusenskille 7 5" xfId="40202" xr:uid="{00000000-0005-0000-0000-000025D50000}"/>
    <cellStyle name="Tusenskille 7 6" xfId="53088" xr:uid="{00000000-0005-0000-0000-000026D50000}"/>
    <cellStyle name="Tusenskille 7_3. Chng in credit spreads" xfId="53089" xr:uid="{00000000-0005-0000-0000-000027D50000}"/>
    <cellStyle name="Tusenskille 70" xfId="53090" xr:uid="{00000000-0005-0000-0000-000028D50000}"/>
    <cellStyle name="Tusenskille 70 2" xfId="53091" xr:uid="{00000000-0005-0000-0000-000029D50000}"/>
    <cellStyle name="Tusenskille 71" xfId="53092" xr:uid="{00000000-0005-0000-0000-00002AD50000}"/>
    <cellStyle name="Tusenskille 71 2" xfId="53093" xr:uid="{00000000-0005-0000-0000-00002BD50000}"/>
    <cellStyle name="Tusenskille 72" xfId="53094" xr:uid="{00000000-0005-0000-0000-00002CD50000}"/>
    <cellStyle name="Tusenskille 72 2" xfId="53095" xr:uid="{00000000-0005-0000-0000-00002DD50000}"/>
    <cellStyle name="Tusenskille 73" xfId="53096" xr:uid="{00000000-0005-0000-0000-00002ED50000}"/>
    <cellStyle name="Tusenskille 73 2" xfId="53097" xr:uid="{00000000-0005-0000-0000-00002FD50000}"/>
    <cellStyle name="Tusenskille 8" xfId="35342" xr:uid="{00000000-0005-0000-0000-000030D50000}"/>
    <cellStyle name="Tusenskille 8 2" xfId="35343" xr:uid="{00000000-0005-0000-0000-000031D50000}"/>
    <cellStyle name="Tusenskille 8 2 2" xfId="53098" xr:uid="{00000000-0005-0000-0000-000032D50000}"/>
    <cellStyle name="Tusenskille 8 2 2 2" xfId="53099" xr:uid="{00000000-0005-0000-0000-000033D50000}"/>
    <cellStyle name="Tusenskille 8 2 3" xfId="53100" xr:uid="{00000000-0005-0000-0000-000034D50000}"/>
    <cellStyle name="Tusenskille 8 2_3. Chng in credit spreads" xfId="53101" xr:uid="{00000000-0005-0000-0000-000035D50000}"/>
    <cellStyle name="Tusenskille 8 3" xfId="35344" xr:uid="{00000000-0005-0000-0000-000036D50000}"/>
    <cellStyle name="Tusenskille 8 3 2" xfId="53102" xr:uid="{00000000-0005-0000-0000-000037D50000}"/>
    <cellStyle name="Tusenskille 8 4" xfId="40205" xr:uid="{00000000-0005-0000-0000-000038D50000}"/>
    <cellStyle name="Tusenskille 8 5" xfId="53103" xr:uid="{00000000-0005-0000-0000-000039D50000}"/>
    <cellStyle name="Tusenskille 8 6" xfId="53104" xr:uid="{00000000-0005-0000-0000-00003AD50000}"/>
    <cellStyle name="Tusenskille 8_3. Chng in credit spreads" xfId="53105"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6" xr:uid="{00000000-0005-0000-0000-000040D50000}"/>
    <cellStyle name="Tusenskille 9 2_AVA DVA EL" xfId="35349" xr:uid="{00000000-0005-0000-0000-000041D50000}"/>
    <cellStyle name="Tusenskille 9 3" xfId="35350" xr:uid="{00000000-0005-0000-0000-000042D50000}"/>
    <cellStyle name="Tusenskille 9 3 2" xfId="53107" xr:uid="{00000000-0005-0000-0000-000043D50000}"/>
    <cellStyle name="Tusenskille 9 4" xfId="35351" xr:uid="{00000000-0005-0000-0000-000044D50000}"/>
    <cellStyle name="Tusenskille 9 5" xfId="53108" xr:uid="{00000000-0005-0000-0000-000045D50000}"/>
    <cellStyle name="Tusenskille 9 6" xfId="53109" xr:uid="{00000000-0005-0000-0000-000046D50000}"/>
    <cellStyle name="Tusenskille 9 7" xfId="53110" xr:uid="{00000000-0005-0000-0000-000047D50000}"/>
    <cellStyle name="Tusenskille 9_3. Chng in credit spreads" xfId="53111"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8"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3" xr:uid="{00000000-0005-0000-0000-000058D50000}"/>
    <cellStyle name="Utdata 2 2 13" xfId="40206"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6" xr:uid="{00000000-0005-0000-0000-000066D50000}"/>
    <cellStyle name="Utdata 2 3 13" xfId="36775" xr:uid="{00000000-0005-0000-0000-000067D50000}"/>
    <cellStyle name="Utdata 2 3 14" xfId="40207"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8" xr:uid="{00000000-0005-0000-0000-0000A1D50000}"/>
    <cellStyle name="Utdata 2 9" xfId="36945" xr:uid="{00000000-0005-0000-0000-0000A2D50000}"/>
    <cellStyle name="Utdata 2_A02" xfId="55756" xr:uid="{EC1C5248-02CC-4442-8114-000B4074FD1F}"/>
    <cellStyle name="Utdata 3" xfId="35363" xr:uid="{00000000-0005-0000-0000-0000A4D50000}"/>
    <cellStyle name="Utdata 3 2" xfId="35364" xr:uid="{00000000-0005-0000-0000-0000A5D50000}"/>
    <cellStyle name="Utdata 3 2 2" xfId="53112" xr:uid="{00000000-0005-0000-0000-0000A6D50000}"/>
    <cellStyle name="Utdata 3 3" xfId="35365" xr:uid="{00000000-0005-0000-0000-0000A7D50000}"/>
    <cellStyle name="Utdata 3 4" xfId="40208" xr:uid="{00000000-0005-0000-0000-0000A8D50000}"/>
    <cellStyle name="Utdata 3_3. Chng in credit spreads" xfId="53113"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09"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4" xr:uid="{00000000-0005-0000-0000-0000B2D50000}"/>
    <cellStyle name="Utdata_4Q16" xfId="53115" xr:uid="{00000000-0005-0000-0000-0000B3D50000}"/>
    <cellStyle name="Uthevingsfarge1" xfId="36279"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10" xr:uid="{00000000-0005-0000-0000-0000B9D50000}"/>
    <cellStyle name="Uthevingsfarge1 2 2_AVA DVA EL" xfId="35376" xr:uid="{00000000-0005-0000-0000-0000BAD50000}"/>
    <cellStyle name="Uthevingsfarge1 2 3" xfId="35377" xr:uid="{00000000-0005-0000-0000-0000BBD50000}"/>
    <cellStyle name="Uthevingsfarge1 2 3 2" xfId="40211" xr:uid="{00000000-0005-0000-0000-0000BCD50000}"/>
    <cellStyle name="Uthevingsfarge1 2 4" xfId="53116" xr:uid="{00000000-0005-0000-0000-0000BDD50000}"/>
    <cellStyle name="Uthevingsfarge1 2 5" xfId="53117" xr:uid="{00000000-0005-0000-0000-0000BED50000}"/>
    <cellStyle name="Uthevingsfarge1 2 6" xfId="53118" xr:uid="{00000000-0005-0000-0000-0000BFD50000}"/>
    <cellStyle name="Uthevingsfarge1 2_A02" xfId="55757"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2"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3"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19" xr:uid="{00000000-0005-0000-0000-0000CED50000}"/>
    <cellStyle name="Uthevingsfarge1_4Q16" xfId="53120" xr:uid="{00000000-0005-0000-0000-0000CFD50000}"/>
    <cellStyle name="Uthevingsfarge2" xfId="36280"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4" xr:uid="{00000000-0005-0000-0000-0000D5D50000}"/>
    <cellStyle name="Uthevingsfarge2 2 2_AVA DVA EL" xfId="35392" xr:uid="{00000000-0005-0000-0000-0000D6D50000}"/>
    <cellStyle name="Uthevingsfarge2 2 3" xfId="35393" xr:uid="{00000000-0005-0000-0000-0000D7D50000}"/>
    <cellStyle name="Uthevingsfarge2 2 3 2" xfId="40215" xr:uid="{00000000-0005-0000-0000-0000D8D50000}"/>
    <cellStyle name="Uthevingsfarge2 2 4" xfId="53121" xr:uid="{00000000-0005-0000-0000-0000D9D50000}"/>
    <cellStyle name="Uthevingsfarge2 2 5" xfId="53122" xr:uid="{00000000-0005-0000-0000-0000DAD50000}"/>
    <cellStyle name="Uthevingsfarge2 2 6" xfId="53123" xr:uid="{00000000-0005-0000-0000-0000DBD50000}"/>
    <cellStyle name="Uthevingsfarge2 2_A02" xfId="55758"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6"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7"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4" xr:uid="{00000000-0005-0000-0000-0000EAD50000}"/>
    <cellStyle name="Uthevingsfarge2_4Q16" xfId="53125" xr:uid="{00000000-0005-0000-0000-0000EBD50000}"/>
    <cellStyle name="Uthevingsfarge3" xfId="36281"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8" xr:uid="{00000000-0005-0000-0000-0000F1D50000}"/>
    <cellStyle name="Uthevingsfarge3 2 2_AVA DVA EL" xfId="35408" xr:uid="{00000000-0005-0000-0000-0000F2D50000}"/>
    <cellStyle name="Uthevingsfarge3 2 3" xfId="35409" xr:uid="{00000000-0005-0000-0000-0000F3D50000}"/>
    <cellStyle name="Uthevingsfarge3 2 3 2" xfId="40219" xr:uid="{00000000-0005-0000-0000-0000F4D50000}"/>
    <cellStyle name="Uthevingsfarge3 2 4" xfId="53126" xr:uid="{00000000-0005-0000-0000-0000F5D50000}"/>
    <cellStyle name="Uthevingsfarge3 2 5" xfId="53127" xr:uid="{00000000-0005-0000-0000-0000F6D50000}"/>
    <cellStyle name="Uthevingsfarge3 2 6" xfId="53128" xr:uid="{00000000-0005-0000-0000-0000F7D50000}"/>
    <cellStyle name="Uthevingsfarge3 2_A02" xfId="55759"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20"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1"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29" xr:uid="{00000000-0005-0000-0000-000006D60000}"/>
    <cellStyle name="Uthevingsfarge3_4Q16" xfId="53130" xr:uid="{00000000-0005-0000-0000-000007D60000}"/>
    <cellStyle name="Uthevingsfarge4" xfId="36282"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2" xr:uid="{00000000-0005-0000-0000-00000DD60000}"/>
    <cellStyle name="Uthevingsfarge4 2 2_AVA DVA EL" xfId="35424" xr:uid="{00000000-0005-0000-0000-00000ED60000}"/>
    <cellStyle name="Uthevingsfarge4 2 3" xfId="35425" xr:uid="{00000000-0005-0000-0000-00000FD60000}"/>
    <cellStyle name="Uthevingsfarge4 2 3 2" xfId="40223" xr:uid="{00000000-0005-0000-0000-000010D60000}"/>
    <cellStyle name="Uthevingsfarge4 2 4" xfId="53131" xr:uid="{00000000-0005-0000-0000-000011D60000}"/>
    <cellStyle name="Uthevingsfarge4 2 5" xfId="53132" xr:uid="{00000000-0005-0000-0000-000012D60000}"/>
    <cellStyle name="Uthevingsfarge4 2 6" xfId="53133" xr:uid="{00000000-0005-0000-0000-000013D60000}"/>
    <cellStyle name="Uthevingsfarge4 2_A02" xfId="55760"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4"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5"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4" xr:uid="{00000000-0005-0000-0000-000022D60000}"/>
    <cellStyle name="Uthevingsfarge4_4Q16" xfId="53135" xr:uid="{00000000-0005-0000-0000-000023D60000}"/>
    <cellStyle name="Uthevingsfarge5" xfId="36283"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6" xr:uid="{00000000-0005-0000-0000-000029D60000}"/>
    <cellStyle name="Uthevingsfarge5 2 2_AVA DVA EL" xfId="35440" xr:uid="{00000000-0005-0000-0000-00002AD60000}"/>
    <cellStyle name="Uthevingsfarge5 2 3" xfId="35441" xr:uid="{00000000-0005-0000-0000-00002BD60000}"/>
    <cellStyle name="Uthevingsfarge5 2 3 2" xfId="40227" xr:uid="{00000000-0005-0000-0000-00002CD60000}"/>
    <cellStyle name="Uthevingsfarge5 2 4" xfId="53136" xr:uid="{00000000-0005-0000-0000-00002DD60000}"/>
    <cellStyle name="Uthevingsfarge5 2 5" xfId="53137" xr:uid="{00000000-0005-0000-0000-00002ED60000}"/>
    <cellStyle name="Uthevingsfarge5 2 6" xfId="53138" xr:uid="{00000000-0005-0000-0000-00002FD60000}"/>
    <cellStyle name="Uthevingsfarge5 2_A02" xfId="55761"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8"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29"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39" xr:uid="{00000000-0005-0000-0000-00003ED60000}"/>
    <cellStyle name="Uthevingsfarge5_4Q16" xfId="53140" xr:uid="{00000000-0005-0000-0000-00003FD60000}"/>
    <cellStyle name="Uthevingsfarge6" xfId="36284"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30" xr:uid="{00000000-0005-0000-0000-000045D60000}"/>
    <cellStyle name="Uthevingsfarge6 2 2_AVA DVA EL" xfId="35456" xr:uid="{00000000-0005-0000-0000-000046D60000}"/>
    <cellStyle name="Uthevingsfarge6 2 3" xfId="35457" xr:uid="{00000000-0005-0000-0000-000047D60000}"/>
    <cellStyle name="Uthevingsfarge6 2 3 2" xfId="40231" xr:uid="{00000000-0005-0000-0000-000048D60000}"/>
    <cellStyle name="Uthevingsfarge6 2 4" xfId="53141" xr:uid="{00000000-0005-0000-0000-000049D60000}"/>
    <cellStyle name="Uthevingsfarge6 2 5" xfId="53142" xr:uid="{00000000-0005-0000-0000-00004AD60000}"/>
    <cellStyle name="Uthevingsfarge6 2 6" xfId="53143" xr:uid="{00000000-0005-0000-0000-00004BD60000}"/>
    <cellStyle name="Uthevingsfarge6 2_A02" xfId="55762"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2"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3"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4" xr:uid="{00000000-0005-0000-0000-00005AD60000}"/>
    <cellStyle name="Uthevingsfarge6_4Q16" xfId="53145"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6"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7"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8" xr:uid="{00000000-0005-0000-0000-000074D60000}"/>
    <cellStyle name="Valuta 4_AVA DVA EL" xfId="35489" xr:uid="{00000000-0005-0000-0000-000075D60000}"/>
    <cellStyle name="Varseltekst" xfId="36285"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4" xr:uid="{00000000-0005-0000-0000-00007BD60000}"/>
    <cellStyle name="Varseltekst 2 2_AVA DVA EL" xfId="35493" xr:uid="{00000000-0005-0000-0000-00007CD60000}"/>
    <cellStyle name="Varseltekst 2 3" xfId="40235" xr:uid="{00000000-0005-0000-0000-00007DD60000}"/>
    <cellStyle name="Varseltekst 2 4" xfId="53149" xr:uid="{00000000-0005-0000-0000-00007ED60000}"/>
    <cellStyle name="Varseltekst 2 5" xfId="53150" xr:uid="{00000000-0005-0000-0000-00007FD60000}"/>
    <cellStyle name="Varseltekst 2_A02" xfId="55763" xr:uid="{9FD359CF-65F4-4F96-B1E7-9DBC9A948CDA}"/>
    <cellStyle name="Varseltekst 3" xfId="35494" xr:uid="{00000000-0005-0000-0000-000081D60000}"/>
    <cellStyle name="Varseltekst 3 2" xfId="35495" xr:uid="{00000000-0005-0000-0000-000082D60000}"/>
    <cellStyle name="Varseltekst 3 3" xfId="40236" xr:uid="{00000000-0005-0000-0000-000083D60000}"/>
    <cellStyle name="Varseltekst 3_A02" xfId="55764"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7"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1" xr:uid="{00000000-0005-0000-0000-00008CD60000}"/>
    <cellStyle name="Varseltekst_4Q16" xfId="53152"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3" xr:uid="{00000000-0005-0000-0000-000091D60000}"/>
    <cellStyle name="w_3. Chng in credit spreads 2" xfId="53154" xr:uid="{00000000-0005-0000-0000-000092D60000}"/>
    <cellStyle name="w_3. Chng in credit spreads_Månedsanalyse" xfId="53155" xr:uid="{00000000-0005-0000-0000-000093D60000}"/>
    <cellStyle name="w_7. Other MTM adjustments" xfId="53156" xr:uid="{00000000-0005-0000-0000-000094D60000}"/>
    <cellStyle name="w_7. Other MTM adjustments 2" xfId="53157" xr:uid="{00000000-0005-0000-0000-000095D60000}"/>
    <cellStyle name="w_7. Other MTM adjustments_Månedsanalyse" xfId="53158" xr:uid="{00000000-0005-0000-0000-000096D60000}"/>
    <cellStyle name="w_AVA DVA EL" xfId="35505" xr:uid="{00000000-0005-0000-0000-000097D60000}"/>
    <cellStyle name="w_Avkortning" xfId="53159" xr:uid="{00000000-0005-0000-0000-000098D60000}"/>
    <cellStyle name="w_Balanse bankkonsern" xfId="35506" xr:uid="{00000000-0005-0000-0000-000099D60000}"/>
    <cellStyle name="w_Balanse bankkonsern_Avkortning" xfId="53160" xr:uid="{00000000-0005-0000-0000-00009AD60000}"/>
    <cellStyle name="w_Balanse bankkonsern_Desember 2017" xfId="53161" xr:uid="{00000000-0005-0000-0000-00009BD60000}"/>
    <cellStyle name="w_Balanse bankkonsern_Note Bank" xfId="53162" xr:uid="{00000000-0005-0000-0000-00009CD60000}"/>
    <cellStyle name="w_Balanse bankkonsern_Note Bankkonsern" xfId="53163" xr:uid="{00000000-0005-0000-0000-00009DD60000}"/>
    <cellStyle name="w_Balanse bankkonsern_September 2017" xfId="53164" xr:uid="{00000000-0005-0000-0000-00009ED60000}"/>
    <cellStyle name="w_Desember 2017" xfId="53165" xr:uid="{00000000-0005-0000-0000-00009FD60000}"/>
    <cellStyle name="w_Juni 2017" xfId="35507" xr:uid="{00000000-0005-0000-0000-0000A0D60000}"/>
    <cellStyle name="w_Juni 2017_Avkortning" xfId="53166" xr:uid="{00000000-0005-0000-0000-0000A1D60000}"/>
    <cellStyle name="w_Juni 2017_Desember 2017" xfId="53167" xr:uid="{00000000-0005-0000-0000-0000A2D60000}"/>
    <cellStyle name="w_Manuell input" xfId="53168" xr:uid="{00000000-0005-0000-0000-0000A4D60000}"/>
    <cellStyle name="w_Manuell input_Månedsanalyse" xfId="53169" xr:uid="{00000000-0005-0000-0000-0000A5D60000}"/>
    <cellStyle name="w_Månedsanalyse" xfId="53170" xr:uid="{00000000-0005-0000-0000-0000A3D60000}"/>
    <cellStyle name="w_Note Bank" xfId="53171" xr:uid="{00000000-0005-0000-0000-0000A6D60000}"/>
    <cellStyle name="w_Note Bankkonsern" xfId="53172" xr:uid="{00000000-0005-0000-0000-0000A7D60000}"/>
    <cellStyle name="w_Results &amp; key fig." xfId="53173" xr:uid="{00000000-0005-0000-0000-0000A8D60000}"/>
    <cellStyle name="w_SAP data_link" xfId="53174" xr:uid="{00000000-0005-0000-0000-0000A9D60000}"/>
    <cellStyle name="w_SAP data_link 2" xfId="53175" xr:uid="{00000000-0005-0000-0000-0000AAD60000}"/>
    <cellStyle name="w_SAP data_link_Månedsanalyse" xfId="53176" xr:uid="{00000000-0005-0000-0000-0000ABD60000}"/>
    <cellStyle name="w_September 2017" xfId="53177" xr:uid="{00000000-0005-0000-0000-0000ACD60000}"/>
    <cellStyle name="w_September 2017_1" xfId="53178"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79"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6"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80"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5" xr:uid="{00000000-0005-0000-0000-000000D70000}"/>
    <cellStyle name="Year 2 2_3. Chng in credit spreads" xfId="53181" xr:uid="{00000000-0005-0000-0000-000001D70000}"/>
    <cellStyle name="Year 2 3" xfId="11952" xr:uid="{00000000-0005-0000-0000-000002D70000}"/>
    <cellStyle name="Year 2 3 2" xfId="11953" xr:uid="{00000000-0005-0000-0000-000003D70000}"/>
    <cellStyle name="Year 2 3 2 2" xfId="53182"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9" xr:uid="{00000000-0005-0000-0000-00000AD70000}"/>
    <cellStyle name="Year 2 3 9" xfId="36777" xr:uid="{00000000-0005-0000-0000-00000BD70000}"/>
    <cellStyle name="Year 2 3_3. Chng in credit spreads" xfId="53183"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7" xr:uid="{00000000-0005-0000-0000-00002CD70000}"/>
    <cellStyle name="Year 2 9" xfId="36947" xr:uid="{00000000-0005-0000-0000-00002DD70000}"/>
    <cellStyle name="Year 2_3. Chng in credit spreads" xfId="53184"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5" xr:uid="{00000000-0005-0000-0000-000032D70000}"/>
    <cellStyle name="Year 3 2 3" xfId="35566" xr:uid="{00000000-0005-0000-0000-000033D70000}"/>
    <cellStyle name="Year 3 2_3. Chng in credit spreads" xfId="53186" xr:uid="{00000000-0005-0000-0000-000034D70000}"/>
    <cellStyle name="Year 3 3" xfId="11992" xr:uid="{00000000-0005-0000-0000-000035D70000}"/>
    <cellStyle name="Year 3 3 2" xfId="53187"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4" xr:uid="{00000000-0005-0000-0000-00003BD70000}"/>
    <cellStyle name="Year 3_3. Chng in credit spreads" xfId="53188" xr:uid="{00000000-0005-0000-0000-00003CD70000}"/>
    <cellStyle name="Year 4" xfId="11997" xr:uid="{00000000-0005-0000-0000-00003DD70000}"/>
    <cellStyle name="Year 4 2" xfId="11998" xr:uid="{00000000-0005-0000-0000-00003ED70000}"/>
    <cellStyle name="Year 4 2 2" xfId="53189"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8" xr:uid="{00000000-0005-0000-0000-000045D70000}"/>
    <cellStyle name="Year 4 9" xfId="36776" xr:uid="{00000000-0005-0000-0000-000046D70000}"/>
    <cellStyle name="Year 4_3. Chng in credit spreads" xfId="53190"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8" xr:uid="{00000000-0005-0000-0000-000067D70000}"/>
    <cellStyle name="Year_1" xfId="53191"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8"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6"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50" xr:uid="{00000000-0005-0000-0000-0000EDBB0000}"/>
    <cellStyle name="Összesen 3 13" xfId="36778"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7" xr:uid="{00000000-0005-0000-0000-000027BC0000}"/>
    <cellStyle name="Összesen_A02" xfId="55765"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39"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40"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2"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1"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3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FFFF99"/>
      <color rgb="FFFFFF66"/>
      <color rgb="FF007272"/>
      <color rgb="FF66FFFF"/>
      <color rgb="FF0080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3450980</xdr:colOff>
      <xdr:row>30</xdr:row>
      <xdr:rowOff>21983</xdr:rowOff>
    </xdr:from>
    <xdr:to>
      <xdr:col>3</xdr:col>
      <xdr:colOff>334593</xdr:colOff>
      <xdr:row>32</xdr:row>
      <xdr:rowOff>51290</xdr:rowOff>
    </xdr:to>
    <xdr:pic>
      <xdr:nvPicPr>
        <xdr:cNvPr id="2" name="Bilde 1">
          <a:extLst>
            <a:ext uri="{FF2B5EF4-FFF2-40B4-BE49-F238E27FC236}">
              <a16:creationId xmlns:a16="http://schemas.microsoft.com/office/drawing/2014/main" id="{919D3F9D-A3B9-7B1E-1497-4DFE8C5C6D90}"/>
            </a:ext>
          </a:extLst>
        </xdr:cNvPr>
        <xdr:cNvPicPr>
          <a:picLocks noChangeAspect="1"/>
        </xdr:cNvPicPr>
      </xdr:nvPicPr>
      <xdr:blipFill>
        <a:blip xmlns:r="http://schemas.openxmlformats.org/officeDocument/2006/relationships" r:embed="rId1"/>
        <a:stretch>
          <a:fillRect/>
        </a:stretch>
      </xdr:blipFill>
      <xdr:spPr>
        <a:xfrm>
          <a:off x="3956538" y="5326675"/>
          <a:ext cx="1396997" cy="3370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514350</xdr:colOff>
      <xdr:row>117</xdr:row>
      <xdr:rowOff>0</xdr:rowOff>
    </xdr:from>
    <xdr:ext cx="184731" cy="264560"/>
    <xdr:sp macro="" textlink="">
      <xdr:nvSpPr>
        <xdr:cNvPr id="4" name="TekstSylinder 3">
          <a:extLst>
            <a:ext uri="{FF2B5EF4-FFF2-40B4-BE49-F238E27FC236}">
              <a16:creationId xmlns:a16="http://schemas.microsoft.com/office/drawing/2014/main" id="{00000000-0008-0000-1A00-000004000000}"/>
            </a:ext>
          </a:extLst>
        </xdr:cNvPr>
        <xdr:cNvSpPr txBox="1"/>
      </xdr:nvSpPr>
      <xdr:spPr>
        <a:xfrm>
          <a:off x="12525375"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2.bin"/><Relationship Id="rId1" Type="http://schemas.openxmlformats.org/officeDocument/2006/relationships/hyperlink" Target="mailto:eline.skramstad@dnb.no" TargetMode="External"/></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ustomProperty" Target="../customProperty76.bin"/><Relationship Id="rId2" Type="http://schemas.openxmlformats.org/officeDocument/2006/relationships/printerSettings" Target="../printerSettings/printerSettings76.bin"/><Relationship Id="rId1" Type="http://schemas.openxmlformats.org/officeDocument/2006/relationships/hyperlink" Target="https://www.ir.dnb.no/funding-and-rating/funding-programmes" TargetMode="External"/></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1:O26"/>
  <sheetViews>
    <sheetView showGridLines="0" showRowColHeaders="0" tabSelected="1" showWhiteSpace="0" zoomScale="85" zoomScaleNormal="85" zoomScaleSheetLayoutView="100" zoomScalePageLayoutView="25" workbookViewId="0"/>
  </sheetViews>
  <sheetFormatPr baseColWidth="10" defaultColWidth="12.5546875" defaultRowHeight="10.199999999999999"/>
  <cols>
    <col min="1" max="1" width="2.6640625" style="3" customWidth="1"/>
    <col min="2" max="2" width="101" style="3" bestFit="1" customWidth="1"/>
    <col min="3" max="3" width="12.5546875" style="3"/>
    <col min="4" max="4" width="12.5546875" style="3" customWidth="1"/>
    <col min="5" max="6" width="12.5546875" style="3"/>
    <col min="7" max="7" width="97.5546875" style="3" bestFit="1" customWidth="1"/>
    <col min="8" max="8" width="12.5546875" style="3"/>
    <col min="9" max="9" width="13.44140625" style="3" customWidth="1"/>
    <col min="10" max="10" width="9.44140625" style="3" customWidth="1"/>
    <col min="11" max="11" width="12.5546875" style="3"/>
    <col min="12" max="12" width="9.5546875" style="3" customWidth="1"/>
    <col min="13" max="13" width="13.88671875" style="3" customWidth="1"/>
    <col min="14" max="17" width="12.5546875" style="3"/>
    <col min="18" max="18" width="5.109375" style="3" customWidth="1"/>
    <col min="19" max="16384" width="12.5546875" style="3"/>
  </cols>
  <sheetData>
    <row r="1" spans="2:15" ht="15" customHeight="1"/>
    <row r="2" spans="2:15" ht="32.4">
      <c r="B2" s="1090" t="s">
        <v>0</v>
      </c>
    </row>
    <row r="6" spans="2:15" ht="22.8">
      <c r="B6" s="110" t="s">
        <v>1</v>
      </c>
    </row>
    <row r="7" spans="2:15" ht="17.399999999999999">
      <c r="B7" s="111" t="s">
        <v>2</v>
      </c>
    </row>
    <row r="8" spans="2:15" ht="11.4">
      <c r="B8" s="109"/>
    </row>
    <row r="11" spans="2:15" ht="249">
      <c r="B11" s="2214" t="s">
        <v>2766</v>
      </c>
      <c r="C11" s="2214"/>
      <c r="D11" s="2214"/>
      <c r="E11" s="2214"/>
      <c r="F11" s="2214"/>
      <c r="H11"/>
      <c r="I11"/>
      <c r="J11"/>
      <c r="K11"/>
      <c r="L11"/>
      <c r="M11"/>
      <c r="N11"/>
      <c r="O11"/>
    </row>
    <row r="12" spans="2:15" ht="125.4">
      <c r="G12" s="108"/>
    </row>
    <row r="26" spans="4:4" ht="125.4">
      <c r="D26" s="108"/>
    </row>
  </sheetData>
  <sheetProtection formatCells="0" formatColumns="0" formatRows="0" insertColumns="0" insertRows="0" insertHyperlinks="0" deleteColumns="0" deleteRows="0" sort="0" autoFilter="0" pivotTables="0"/>
  <dataConsolidate/>
  <mergeCells count="1">
    <mergeCell ref="B11:F11"/>
  </mergeCells>
  <printOptions horizontalCentered="1" verticalCentered="1"/>
  <pageMargins left="0.25" right="0.25" top="0.75" bottom="0.75" header="0.3" footer="0.3"/>
  <pageSetup paperSize="9" scale="83" orientation="landscape"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tabColor rgb="FF007272"/>
  </sheetPr>
  <dimension ref="B1:H19"/>
  <sheetViews>
    <sheetView showGridLines="0" showRowColHeaders="0" zoomScaleNormal="100" workbookViewId="0"/>
  </sheetViews>
  <sheetFormatPr baseColWidth="10" defaultColWidth="11.44140625" defaultRowHeight="10.199999999999999"/>
  <cols>
    <col min="1" max="1" width="2.6640625" style="3" customWidth="1"/>
    <col min="2" max="2" width="4.88671875" style="3" customWidth="1"/>
    <col min="3" max="3" width="98.33203125" style="3" customWidth="1"/>
    <col min="4" max="5" width="15.5546875" style="3" customWidth="1"/>
    <col min="6" max="16384" width="11.44140625" style="3"/>
  </cols>
  <sheetData>
    <row r="1" spans="2:8" ht="11.25" customHeight="1"/>
    <row r="2" spans="2:8" ht="5.25" customHeight="1"/>
    <row r="3" spans="2:8" ht="12.9" customHeight="1">
      <c r="B3" s="2217" t="s">
        <v>302</v>
      </c>
      <c r="C3" s="2217"/>
      <c r="D3" s="2217"/>
      <c r="E3" s="2217"/>
      <c r="F3" s="2217"/>
      <c r="G3" s="2217"/>
      <c r="H3" s="2217"/>
    </row>
    <row r="4" spans="2:8" ht="5.25" customHeight="1"/>
    <row r="5" spans="2:8" s="68" customFormat="1" ht="15.6">
      <c r="B5" s="1087" t="s">
        <v>622</v>
      </c>
    </row>
    <row r="6" spans="2:8" ht="11.25" customHeight="1"/>
    <row r="7" spans="2:8" ht="22.5" customHeight="1">
      <c r="B7" s="2249" t="s">
        <v>623</v>
      </c>
      <c r="C7" s="2249"/>
      <c r="D7" s="2249"/>
      <c r="E7" s="2249"/>
    </row>
    <row r="8" spans="2:8" ht="11.25" customHeight="1">
      <c r="B8" s="272"/>
      <c r="C8" s="272"/>
      <c r="D8" s="272"/>
      <c r="E8" s="272"/>
    </row>
    <row r="9" spans="2:8" ht="11.25" customHeight="1">
      <c r="B9" s="272"/>
      <c r="C9" s="272"/>
      <c r="D9" s="272"/>
      <c r="E9" s="272"/>
    </row>
    <row r="10" spans="2:8" ht="11.25" customHeight="1">
      <c r="B10" s="251" t="s">
        <v>2761</v>
      </c>
      <c r="C10" s="272"/>
      <c r="D10" s="272"/>
      <c r="E10" s="272"/>
    </row>
    <row r="11" spans="2:8" ht="11.25" customHeight="1">
      <c r="C11" s="616"/>
      <c r="D11" s="262"/>
      <c r="E11" s="262" t="s">
        <v>624</v>
      </c>
    </row>
    <row r="12" spans="2:8" ht="11.25" customHeight="1">
      <c r="B12" s="2250" t="s">
        <v>308</v>
      </c>
      <c r="C12" s="2250"/>
      <c r="D12" s="1520" t="s">
        <v>625</v>
      </c>
      <c r="E12" s="1520" t="s">
        <v>626</v>
      </c>
    </row>
    <row r="13" spans="2:8" ht="11.25" customHeight="1">
      <c r="B13" s="954">
        <v>1</v>
      </c>
      <c r="C13" s="617" t="s">
        <v>627</v>
      </c>
      <c r="D13" s="1521">
        <v>22043.376351999999</v>
      </c>
      <c r="E13" s="1521">
        <v>55108.440879999995</v>
      </c>
      <c r="G13" s="638"/>
    </row>
    <row r="14" spans="2:8" ht="11.25" customHeight="1">
      <c r="B14" s="206"/>
      <c r="C14" s="301"/>
      <c r="D14" s="984"/>
      <c r="E14" s="984"/>
      <c r="G14" s="638"/>
    </row>
    <row r="15" spans="2:8" ht="11.25" customHeight="1">
      <c r="B15" s="206"/>
      <c r="C15" s="301"/>
      <c r="D15" s="984"/>
      <c r="E15" s="984"/>
      <c r="G15" s="638"/>
    </row>
    <row r="16" spans="2:8" s="255" customFormat="1" ht="11.25" customHeight="1">
      <c r="B16" s="251" t="s">
        <v>309</v>
      </c>
    </row>
    <row r="17" spans="2:5">
      <c r="C17" s="616"/>
      <c r="D17" s="262"/>
      <c r="E17" s="262" t="s">
        <v>624</v>
      </c>
    </row>
    <row r="18" spans="2:5">
      <c r="B18" s="2250" t="s">
        <v>308</v>
      </c>
      <c r="C18" s="2250"/>
      <c r="D18" s="1520" t="s">
        <v>625</v>
      </c>
      <c r="E18" s="1520" t="s">
        <v>626</v>
      </c>
    </row>
    <row r="19" spans="2:5">
      <c r="B19" s="954">
        <v>1</v>
      </c>
      <c r="C19" s="617" t="s">
        <v>628</v>
      </c>
      <c r="D19" s="1521">
        <v>20420.356186935609</v>
      </c>
      <c r="E19" s="1521">
        <v>51050.890467339021</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scale="64" orientation="portrait" verticalDpi="1200" r:id="rId1"/>
  <colBreaks count="1" manualBreakCount="1">
    <brk id="5" max="1048575" man="1"/>
  </col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tabColor rgb="FF007272"/>
  </sheetPr>
  <dimension ref="B1:K28"/>
  <sheetViews>
    <sheetView showGridLines="0" showRowColHeaders="0" workbookViewId="0"/>
  </sheetViews>
  <sheetFormatPr baseColWidth="10" defaultColWidth="11.44140625" defaultRowHeight="13.8"/>
  <cols>
    <col min="1" max="1" width="2.6640625" style="68" customWidth="1"/>
    <col min="2" max="2" width="4.88671875" style="68" customWidth="1"/>
    <col min="3" max="3" width="79.44140625" style="68" customWidth="1"/>
    <col min="4" max="5" width="17.44140625" style="68" customWidth="1"/>
    <col min="6" max="6" width="12.44140625" style="68" bestFit="1" customWidth="1"/>
    <col min="7" max="7" width="11.44140625" style="68"/>
    <col min="8" max="8" width="18.6640625" style="68" bestFit="1" customWidth="1"/>
    <col min="9" max="9" width="11.5546875" style="68" bestFit="1" customWidth="1"/>
    <col min="10" max="10" width="11.44140625" style="68"/>
    <col min="11" max="11" width="15.6640625" style="68" bestFit="1" customWidth="1"/>
    <col min="12" max="16384" width="11.44140625" style="68"/>
  </cols>
  <sheetData>
    <row r="1" spans="2:9" ht="11.25" customHeight="1"/>
    <row r="2" spans="2:9" ht="5.25" customHeight="1"/>
    <row r="3" spans="2:9" ht="12.9" customHeight="1">
      <c r="B3" s="2217" t="s">
        <v>302</v>
      </c>
      <c r="C3" s="2217"/>
      <c r="D3" s="2217"/>
      <c r="E3" s="2217"/>
      <c r="F3" s="2217"/>
      <c r="G3" s="2217"/>
      <c r="H3" s="2217"/>
    </row>
    <row r="4" spans="2:9" ht="5.25" customHeight="1"/>
    <row r="5" spans="2:9" ht="15.6">
      <c r="B5" s="1087" t="s">
        <v>629</v>
      </c>
    </row>
    <row r="6" spans="2:9" s="3" customFormat="1" ht="11.25" customHeight="1"/>
    <row r="7" spans="2:9" s="3" customFormat="1" ht="33.75" customHeight="1">
      <c r="B7" s="2249" t="s">
        <v>2661</v>
      </c>
      <c r="C7" s="2249"/>
      <c r="D7" s="2249"/>
      <c r="E7" s="2252"/>
    </row>
    <row r="8" spans="2:9" s="3" customFormat="1" ht="11.25" customHeight="1">
      <c r="B8" s="272"/>
      <c r="C8" s="272"/>
      <c r="D8" s="272"/>
      <c r="E8" s="459"/>
    </row>
    <row r="9" spans="2:9" s="3" customFormat="1" ht="11.25" customHeight="1"/>
    <row r="10" spans="2:9" s="3" customFormat="1" ht="10.199999999999999">
      <c r="B10" s="1519" t="s">
        <v>308</v>
      </c>
      <c r="C10" s="1522"/>
      <c r="D10" s="1492" t="s">
        <v>2762</v>
      </c>
      <c r="E10" s="1492" t="s">
        <v>650</v>
      </c>
    </row>
    <row r="11" spans="2:9" s="3" customFormat="1" ht="11.25" customHeight="1">
      <c r="C11" s="3" t="s">
        <v>630</v>
      </c>
      <c r="D11" s="100">
        <v>212891.65400000001</v>
      </c>
      <c r="E11" s="100">
        <v>209093.39877304999</v>
      </c>
    </row>
    <row r="12" spans="2:9" ht="11.25" customHeight="1">
      <c r="C12" s="3" t="s">
        <v>631</v>
      </c>
      <c r="D12" s="100">
        <v>14740.4248673688</v>
      </c>
      <c r="E12" s="100">
        <v>14167.147770342899</v>
      </c>
      <c r="I12" s="3"/>
    </row>
    <row r="13" spans="2:9" ht="11.25" customHeight="1">
      <c r="B13" s="618">
        <v>1</v>
      </c>
      <c r="C13" s="618" t="s">
        <v>632</v>
      </c>
      <c r="D13" s="619">
        <v>227632.07886736881</v>
      </c>
      <c r="E13" s="619">
        <v>223260.54654339291</v>
      </c>
      <c r="I13" s="969"/>
    </row>
    <row r="14" spans="2:9" ht="11.25" customHeight="1">
      <c r="C14" s="3" t="s">
        <v>633</v>
      </c>
      <c r="D14" s="100">
        <v>276577.37199999997</v>
      </c>
      <c r="E14" s="100">
        <v>258721.34061844661</v>
      </c>
      <c r="I14" s="3"/>
    </row>
    <row r="15" spans="2:9" ht="11.25" customHeight="1">
      <c r="C15" s="3" t="s">
        <v>634</v>
      </c>
      <c r="D15" s="100">
        <v>-31947.88</v>
      </c>
      <c r="E15" s="100">
        <v>-31697.127</v>
      </c>
      <c r="I15" s="980"/>
    </row>
    <row r="16" spans="2:9" ht="11.25" customHeight="1">
      <c r="C16" s="3" t="s">
        <v>635</v>
      </c>
      <c r="D16" s="100">
        <v>37225.099000000002</v>
      </c>
      <c r="E16" s="100">
        <v>34347.651381553398</v>
      </c>
      <c r="I16" s="3"/>
    </row>
    <row r="17" spans="2:11" ht="11.25" customHeight="1">
      <c r="B17" s="620"/>
      <c r="C17" s="618" t="s">
        <v>636</v>
      </c>
      <c r="D17" s="619">
        <v>281854.59099999996</v>
      </c>
      <c r="E17" s="619">
        <v>261371.86499999999</v>
      </c>
      <c r="I17" s="3"/>
    </row>
    <row r="18" spans="2:11" ht="11.25" customHeight="1">
      <c r="B18" s="620"/>
      <c r="C18" s="618" t="s">
        <v>637</v>
      </c>
      <c r="D18" s="619">
        <v>54222.512132631149</v>
      </c>
      <c r="E18" s="619">
        <v>38111.318456607085</v>
      </c>
      <c r="H18" s="981"/>
      <c r="I18" s="969"/>
      <c r="J18" s="981"/>
      <c r="K18" s="981"/>
    </row>
    <row r="19" spans="2:11">
      <c r="C19" s="3"/>
      <c r="D19" s="3"/>
      <c r="E19" s="3"/>
      <c r="G19" s="621"/>
      <c r="H19" s="981"/>
      <c r="I19" s="981"/>
      <c r="J19" s="981"/>
      <c r="K19" s="981"/>
    </row>
    <row r="20" spans="2:11">
      <c r="C20" s="2251"/>
      <c r="D20" s="2251"/>
      <c r="H20" s="981"/>
      <c r="I20" s="981"/>
      <c r="J20" s="981"/>
      <c r="K20" s="981"/>
    </row>
    <row r="21" spans="2:11">
      <c r="C21" s="92"/>
      <c r="D21" s="92"/>
      <c r="E21" s="92"/>
      <c r="H21" s="981"/>
      <c r="I21" s="981"/>
      <c r="J21" s="981"/>
      <c r="K21" s="981"/>
    </row>
    <row r="22" spans="2:11">
      <c r="D22" s="622"/>
      <c r="E22" s="622"/>
      <c r="H22" s="981"/>
      <c r="I22" s="981"/>
      <c r="J22" s="981"/>
      <c r="K22" s="981"/>
    </row>
    <row r="23" spans="2:11">
      <c r="D23" s="771"/>
      <c r="E23" s="771"/>
    </row>
    <row r="24" spans="2:11">
      <c r="D24" s="772"/>
      <c r="E24" s="772"/>
      <c r="H24" s="145"/>
    </row>
    <row r="25" spans="2:11">
      <c r="D25" s="772"/>
      <c r="E25" s="772"/>
      <c r="H25" s="145"/>
    </row>
    <row r="27" spans="2:11">
      <c r="D27" s="981"/>
    </row>
    <row r="28" spans="2:11">
      <c r="D28" s="145"/>
    </row>
  </sheetData>
  <mergeCells count="3">
    <mergeCell ref="B3:H3"/>
    <mergeCell ref="C20:D20"/>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1200" r:id="rId1"/>
  <colBreaks count="1" manualBreakCount="1">
    <brk id="5" max="1048575" man="1"/>
  </colBreaks>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D9D1-0BAF-46A5-83F0-542DE348D868}">
  <sheetPr codeName="Ark9">
    <tabColor rgb="FF007272"/>
    <pageSetUpPr fitToPage="1"/>
  </sheetPr>
  <dimension ref="A1:M100"/>
  <sheetViews>
    <sheetView showGridLines="0" showRowColHeaders="0" zoomScaleNormal="100" workbookViewId="0"/>
  </sheetViews>
  <sheetFormatPr baseColWidth="10" defaultColWidth="13" defaultRowHeight="10.199999999999999"/>
  <cols>
    <col min="1" max="1" width="2.6640625" style="19" customWidth="1"/>
    <col min="2" max="2" width="43.109375" style="12" customWidth="1"/>
    <col min="3" max="4" width="15.6640625" style="12" customWidth="1"/>
    <col min="5" max="8" width="15.6640625" style="19" customWidth="1"/>
    <col min="9" max="9" width="10" style="19" customWidth="1"/>
    <col min="10" max="16384" width="13" style="19"/>
  </cols>
  <sheetData>
    <row r="1" spans="1:13" s="10" customFormat="1" ht="11.25" customHeight="1">
      <c r="A1" s="7"/>
      <c r="B1" s="7"/>
      <c r="C1" s="7"/>
      <c r="D1" s="8"/>
      <c r="E1" s="8"/>
      <c r="F1" s="9"/>
      <c r="G1" s="9"/>
      <c r="H1" s="9"/>
    </row>
    <row r="2" spans="1:13" s="10" customFormat="1" ht="5.25" customHeight="1">
      <c r="A2" s="7"/>
      <c r="B2" s="7"/>
      <c r="C2" s="7"/>
      <c r="D2" s="8"/>
      <c r="E2" s="8"/>
      <c r="F2" s="9"/>
      <c r="G2" s="9"/>
      <c r="H2" s="9"/>
    </row>
    <row r="3" spans="1:13" s="12" customFormat="1" ht="13.2">
      <c r="A3" s="11"/>
      <c r="B3" s="2217" t="s">
        <v>302</v>
      </c>
      <c r="C3" s="2217"/>
      <c r="D3" s="2217"/>
      <c r="E3" s="2217"/>
      <c r="F3" s="2217"/>
      <c r="G3" s="2217"/>
      <c r="H3" s="2217"/>
    </row>
    <row r="4" spans="1:13" s="10" customFormat="1" ht="5.25" customHeight="1">
      <c r="A4" s="7"/>
      <c r="B4" s="7"/>
      <c r="C4" s="7"/>
      <c r="D4" s="8"/>
      <c r="E4" s="8"/>
      <c r="F4" s="9"/>
      <c r="G4" s="9"/>
      <c r="H4" s="9"/>
      <c r="J4" s="7"/>
      <c r="K4" s="7"/>
    </row>
    <row r="5" spans="1:13" s="6" customFormat="1" ht="15.75" customHeight="1">
      <c r="A5" s="13"/>
      <c r="B5" s="1087" t="s">
        <v>638</v>
      </c>
    </row>
    <row r="6" spans="1:13" s="6" customFormat="1" ht="11.25" customHeight="1">
      <c r="A6" s="13"/>
      <c r="B6" s="14"/>
    </row>
    <row r="7" spans="1:13" ht="11.25" customHeight="1">
      <c r="B7" s="19"/>
      <c r="C7" s="19"/>
      <c r="D7" s="19"/>
      <c r="J7" s="26"/>
      <c r="K7" s="26"/>
    </row>
    <row r="8" spans="1:13" s="16" customFormat="1" ht="12" customHeight="1">
      <c r="B8" s="126" t="s">
        <v>639</v>
      </c>
      <c r="C8" s="126"/>
      <c r="D8" s="126"/>
      <c r="E8" s="127"/>
      <c r="F8" s="127"/>
      <c r="G8" s="126"/>
      <c r="H8" s="127"/>
      <c r="J8" s="26"/>
      <c r="K8" s="26"/>
      <c r="M8" s="27"/>
    </row>
    <row r="9" spans="1:13" s="12" customFormat="1" ht="11.25" customHeight="1">
      <c r="B9" s="128"/>
      <c r="C9" s="129" t="s">
        <v>640</v>
      </c>
      <c r="D9" s="129" t="s">
        <v>641</v>
      </c>
      <c r="E9" s="129" t="s">
        <v>642</v>
      </c>
      <c r="F9" s="129" t="s">
        <v>643</v>
      </c>
      <c r="G9" s="129" t="s">
        <v>644</v>
      </c>
      <c r="H9" s="129" t="s">
        <v>644</v>
      </c>
    </row>
    <row r="10" spans="1:13" s="12" customFormat="1" ht="11.25" customHeight="1">
      <c r="A10" s="130" t="s">
        <v>33</v>
      </c>
      <c r="B10" s="128"/>
      <c r="C10" s="129" t="s">
        <v>645</v>
      </c>
      <c r="D10" s="129" t="s">
        <v>646</v>
      </c>
      <c r="E10" s="32" t="s">
        <v>647</v>
      </c>
      <c r="F10" s="129" t="s">
        <v>648</v>
      </c>
      <c r="G10" s="129" t="s">
        <v>649</v>
      </c>
      <c r="H10" s="129" t="s">
        <v>649</v>
      </c>
    </row>
    <row r="11" spans="1:13" s="12" customFormat="1" ht="11.25" customHeight="1">
      <c r="B11" s="1504" t="s">
        <v>308</v>
      </c>
      <c r="C11" s="1505" t="s">
        <v>2762</v>
      </c>
      <c r="D11" s="1505" t="s">
        <v>2762</v>
      </c>
      <c r="E11" s="1505" t="s">
        <v>2762</v>
      </c>
      <c r="F11" s="1505" t="s">
        <v>2762</v>
      </c>
      <c r="G11" s="1505" t="s">
        <v>2762</v>
      </c>
      <c r="H11" s="1492" t="s">
        <v>650</v>
      </c>
      <c r="L11" s="31"/>
    </row>
    <row r="12" spans="1:13" s="12" customFormat="1" ht="11.25" customHeight="1">
      <c r="B12" s="128" t="s">
        <v>651</v>
      </c>
      <c r="C12" s="131"/>
      <c r="D12" s="131"/>
      <c r="E12" s="131"/>
      <c r="F12" s="131"/>
      <c r="G12" s="131"/>
      <c r="H12" s="131"/>
      <c r="I12" s="132"/>
      <c r="L12" s="31"/>
    </row>
    <row r="13" spans="1:13" s="34" customFormat="1" ht="11.25" customHeight="1">
      <c r="B13" s="133" t="s">
        <v>652</v>
      </c>
      <c r="C13" s="134">
        <v>1350887.3493220001</v>
      </c>
      <c r="D13" s="134">
        <v>1092440.2910569999</v>
      </c>
      <c r="E13" s="325">
        <v>39.449548956951986</v>
      </c>
      <c r="F13" s="134">
        <v>430962.76744599995</v>
      </c>
      <c r="G13" s="134">
        <v>34477.02139568</v>
      </c>
      <c r="H13" s="134">
        <v>33912.462903040003</v>
      </c>
      <c r="J13" s="12"/>
      <c r="K13" s="12"/>
      <c r="L13" s="325"/>
    </row>
    <row r="14" spans="1:13" s="12" customFormat="1" ht="11.25" customHeight="1">
      <c r="B14" s="215" t="s">
        <v>653</v>
      </c>
      <c r="C14" s="216">
        <v>38421.893130000004</v>
      </c>
      <c r="D14" s="216">
        <v>33766.383772000001</v>
      </c>
      <c r="E14" s="1858">
        <v>42.61315380752049</v>
      </c>
      <c r="F14" s="216">
        <v>14388.921052</v>
      </c>
      <c r="G14" s="216">
        <v>1151.11368416</v>
      </c>
      <c r="H14" s="216">
        <v>187.94991216</v>
      </c>
      <c r="I14" s="34"/>
      <c r="L14" s="325"/>
    </row>
    <row r="15" spans="1:13" s="12" customFormat="1" ht="11.25" customHeight="1">
      <c r="B15" s="215" t="s">
        <v>654</v>
      </c>
      <c r="C15" s="216">
        <v>216910.150138</v>
      </c>
      <c r="D15" s="216">
        <v>198833.41510899999</v>
      </c>
      <c r="E15" s="1858">
        <v>40.267621948306974</v>
      </c>
      <c r="F15" s="216">
        <v>80065.487903000001</v>
      </c>
      <c r="G15" s="216">
        <v>6405.2390322399997</v>
      </c>
      <c r="H15" s="216">
        <v>7362.7911032000002</v>
      </c>
      <c r="I15" s="34"/>
      <c r="L15" s="325"/>
    </row>
    <row r="16" spans="1:13" s="12" customFormat="1" ht="11.25" customHeight="1">
      <c r="B16" s="215" t="s">
        <v>655</v>
      </c>
      <c r="C16" s="216">
        <v>1095555.3060539998</v>
      </c>
      <c r="D16" s="216">
        <v>859840.49217600003</v>
      </c>
      <c r="E16" s="1858">
        <v>39.136137638668032</v>
      </c>
      <c r="F16" s="216">
        <v>336508.35849100002</v>
      </c>
      <c r="G16" s="216">
        <v>26920.668679280003</v>
      </c>
      <c r="H16" s="216">
        <v>26361.72188768</v>
      </c>
      <c r="I16" s="34"/>
      <c r="J16" s="135"/>
      <c r="L16" s="325"/>
    </row>
    <row r="17" spans="2:12" s="34" customFormat="1" ht="11.25" customHeight="1">
      <c r="B17" s="133" t="s">
        <v>656</v>
      </c>
      <c r="C17" s="137">
        <v>1044898.959776</v>
      </c>
      <c r="D17" s="137">
        <v>1030846.5851749999</v>
      </c>
      <c r="E17" s="325">
        <v>22.413050940143258</v>
      </c>
      <c r="F17" s="137">
        <v>231044.17025</v>
      </c>
      <c r="G17" s="137">
        <v>18483.533620000002</v>
      </c>
      <c r="H17" s="137">
        <v>17787.637197519998</v>
      </c>
      <c r="J17" s="135"/>
      <c r="K17" s="12"/>
      <c r="L17" s="325"/>
    </row>
    <row r="18" spans="2:12" s="85" customFormat="1" ht="11.25" customHeight="1">
      <c r="B18" s="215" t="s">
        <v>657</v>
      </c>
      <c r="C18" s="216">
        <v>963233.14399600006</v>
      </c>
      <c r="D18" s="216">
        <v>963233.14399600006</v>
      </c>
      <c r="E18" s="1858">
        <v>21.847936190085452</v>
      </c>
      <c r="F18" s="216">
        <v>210446.56266200001</v>
      </c>
      <c r="G18" s="216">
        <v>16835.725012960003</v>
      </c>
      <c r="H18" s="216">
        <v>16137.117834160001</v>
      </c>
      <c r="I18" s="34"/>
      <c r="J18" s="216"/>
      <c r="K18" s="12"/>
      <c r="L18" s="325"/>
    </row>
    <row r="19" spans="2:12" s="85" customFormat="1" ht="11.25" customHeight="1">
      <c r="B19" s="215" t="s">
        <v>658</v>
      </c>
      <c r="C19" s="216">
        <v>81665.815780000004</v>
      </c>
      <c r="D19" s="216">
        <v>67613.441179000001</v>
      </c>
      <c r="E19" s="1858">
        <v>30.463776475257099</v>
      </c>
      <c r="F19" s="216">
        <v>20597.607587999999</v>
      </c>
      <c r="G19" s="216">
        <v>1647.80860704</v>
      </c>
      <c r="H19" s="216">
        <v>1650.5193633600002</v>
      </c>
      <c r="I19" s="34"/>
      <c r="J19" s="216"/>
      <c r="K19" s="12"/>
      <c r="L19" s="325"/>
    </row>
    <row r="20" spans="2:12" s="12" customFormat="1" ht="11.25" customHeight="1">
      <c r="B20" s="761" t="s">
        <v>659</v>
      </c>
      <c r="C20" s="791">
        <v>2395786.3090980002</v>
      </c>
      <c r="D20" s="791">
        <v>2123286.8762320001</v>
      </c>
      <c r="E20" s="792">
        <v>31.178402933041347</v>
      </c>
      <c r="F20" s="791">
        <v>662006.93769599998</v>
      </c>
      <c r="G20" s="791">
        <v>52960.555015680002</v>
      </c>
      <c r="H20" s="791">
        <v>51700.100100560005</v>
      </c>
      <c r="I20" s="34"/>
      <c r="L20" s="325"/>
    </row>
    <row r="21" spans="2:12" s="12" customFormat="1" ht="11.25" customHeight="1">
      <c r="B21" s="128" t="s">
        <v>107</v>
      </c>
      <c r="C21" s="136"/>
      <c r="D21" s="136"/>
      <c r="E21" s="326"/>
      <c r="F21" s="136"/>
      <c r="G21" s="136"/>
      <c r="H21" s="136"/>
      <c r="I21" s="34"/>
      <c r="L21" s="325"/>
    </row>
    <row r="22" spans="2:12" s="12" customFormat="1" ht="11.25" customHeight="1">
      <c r="B22" s="135" t="s">
        <v>660</v>
      </c>
      <c r="C22" s="138">
        <v>273528.69484020001</v>
      </c>
      <c r="D22" s="138">
        <v>273234.54524233198</v>
      </c>
      <c r="E22" s="325">
        <v>3.7190173157098161E-2</v>
      </c>
      <c r="F22" s="138">
        <v>101.61640050063299</v>
      </c>
      <c r="G22" s="138">
        <v>8.1293120400506389</v>
      </c>
      <c r="H22" s="138">
        <v>6.9094201820644807</v>
      </c>
      <c r="I22" s="34"/>
      <c r="L22" s="325"/>
    </row>
    <row r="23" spans="2:12" s="12" customFormat="1" ht="11.25" customHeight="1">
      <c r="B23" s="135" t="s">
        <v>661</v>
      </c>
      <c r="C23" s="138">
        <v>59740.085262574001</v>
      </c>
      <c r="D23" s="138">
        <v>52494.295713836902</v>
      </c>
      <c r="E23" s="325">
        <v>1.2684700893120147</v>
      </c>
      <c r="F23" s="138">
        <v>665.87443972502001</v>
      </c>
      <c r="G23" s="138">
        <v>53.269955178001595</v>
      </c>
      <c r="H23" s="138">
        <v>58.128663088567201</v>
      </c>
      <c r="I23" s="34"/>
      <c r="L23" s="325"/>
    </row>
    <row r="24" spans="2:12" s="12" customFormat="1" ht="11.25" customHeight="1">
      <c r="B24" s="135" t="s">
        <v>662</v>
      </c>
      <c r="C24" s="138">
        <v>107562.108168174</v>
      </c>
      <c r="D24" s="138">
        <v>105554.873894132</v>
      </c>
      <c r="E24" s="325">
        <v>1.6247680551166772E-2</v>
      </c>
      <c r="F24" s="138">
        <v>17.150218716505499</v>
      </c>
      <c r="G24" s="138">
        <v>1.37201749732044</v>
      </c>
      <c r="H24" s="138">
        <v>1.1292846328620401</v>
      </c>
      <c r="I24" s="34"/>
      <c r="L24" s="325"/>
    </row>
    <row r="25" spans="2:12" s="12" customFormat="1" ht="11.25" customHeight="1">
      <c r="B25" s="135" t="s">
        <v>663</v>
      </c>
      <c r="C25" s="138">
        <v>64658.748133377405</v>
      </c>
      <c r="D25" s="138">
        <v>65678.180969023</v>
      </c>
      <c r="E25" s="325">
        <v>0</v>
      </c>
      <c r="F25" s="138">
        <v>0</v>
      </c>
      <c r="G25" s="138">
        <v>0</v>
      </c>
      <c r="H25" s="138">
        <v>47.55257872</v>
      </c>
      <c r="I25" s="34"/>
      <c r="L25" s="325"/>
    </row>
    <row r="26" spans="2:12" s="12" customFormat="1" ht="11.25" customHeight="1">
      <c r="B26" s="135" t="s">
        <v>664</v>
      </c>
      <c r="C26" s="138">
        <v>723.78387145476495</v>
      </c>
      <c r="D26" s="138">
        <v>723.76507003691393</v>
      </c>
      <c r="E26" s="325">
        <v>0</v>
      </c>
      <c r="F26" s="138">
        <v>0</v>
      </c>
      <c r="G26" s="138">
        <v>0</v>
      </c>
      <c r="H26" s="138">
        <v>0</v>
      </c>
      <c r="I26" s="34"/>
      <c r="J26" s="564"/>
      <c r="L26" s="325"/>
    </row>
    <row r="27" spans="2:12" s="12" customFormat="1" ht="11.25" customHeight="1">
      <c r="B27" s="135" t="s">
        <v>665</v>
      </c>
      <c r="C27" s="138">
        <v>93237.763243281195</v>
      </c>
      <c r="D27" s="138">
        <v>57569.0009053291</v>
      </c>
      <c r="E27" s="325">
        <v>29.83304833736878</v>
      </c>
      <c r="F27" s="138">
        <v>17174.587867427101</v>
      </c>
      <c r="G27" s="138">
        <v>1373.9670293941701</v>
      </c>
      <c r="H27" s="138">
        <v>1494.32415240054</v>
      </c>
      <c r="I27" s="34"/>
      <c r="K27" s="513"/>
      <c r="L27" s="325"/>
    </row>
    <row r="28" spans="2:12" s="12" customFormat="1" ht="11.25" customHeight="1">
      <c r="B28" s="135" t="s">
        <v>666</v>
      </c>
      <c r="C28" s="138">
        <v>167073.81671653301</v>
      </c>
      <c r="D28" s="138">
        <v>150951.315572249</v>
      </c>
      <c r="E28" s="325">
        <v>64.896715548440426</v>
      </c>
      <c r="F28" s="138">
        <v>97962.445883551103</v>
      </c>
      <c r="G28" s="138">
        <v>7836.9956706840903</v>
      </c>
      <c r="H28" s="138">
        <v>9164.8348627943196</v>
      </c>
      <c r="I28" s="34"/>
      <c r="L28" s="325"/>
    </row>
    <row r="29" spans="2:12" s="12" customFormat="1" ht="11.25" customHeight="1">
      <c r="B29" s="135" t="s">
        <v>667</v>
      </c>
      <c r="C29" s="138">
        <v>185081.70992042602</v>
      </c>
      <c r="D29" s="138">
        <v>81824.445294804304</v>
      </c>
      <c r="E29" s="325">
        <v>74.684665028913173</v>
      </c>
      <c r="F29" s="138">
        <v>61110.312880190904</v>
      </c>
      <c r="G29" s="138">
        <v>4888.8250304152698</v>
      </c>
      <c r="H29" s="138">
        <v>4052.6853248582997</v>
      </c>
      <c r="I29" s="34"/>
      <c r="L29" s="325"/>
    </row>
    <row r="30" spans="2:12" s="12" customFormat="1" ht="11.25" customHeight="1">
      <c r="B30" s="135" t="s">
        <v>668</v>
      </c>
      <c r="C30" s="138">
        <v>116571.806811959</v>
      </c>
      <c r="D30" s="138">
        <v>108572.346640716</v>
      </c>
      <c r="E30" s="325">
        <v>40.523545999881819</v>
      </c>
      <c r="F30" s="138">
        <v>43997.364834101696</v>
      </c>
      <c r="G30" s="138">
        <v>3519.7891867281401</v>
      </c>
      <c r="H30" s="138">
        <v>4307.32545527607</v>
      </c>
      <c r="I30" s="34"/>
      <c r="L30" s="325"/>
    </row>
    <row r="31" spans="2:12" s="12" customFormat="1" ht="11.25" customHeight="1">
      <c r="B31" s="135" t="s">
        <v>669</v>
      </c>
      <c r="C31" s="138">
        <v>4563.64848234486</v>
      </c>
      <c r="D31" s="138">
        <v>3461.98471280578</v>
      </c>
      <c r="E31" s="325">
        <v>135.05947172454117</v>
      </c>
      <c r="F31" s="138">
        <v>4675.73826429986</v>
      </c>
      <c r="G31" s="138">
        <v>374.05906114398897</v>
      </c>
      <c r="H31" s="138">
        <v>324.90333713705098</v>
      </c>
      <c r="I31" s="34"/>
      <c r="L31" s="325"/>
    </row>
    <row r="32" spans="2:12" s="12" customFormat="1" ht="11.25" customHeight="1">
      <c r="B32" s="135" t="s">
        <v>670</v>
      </c>
      <c r="C32" s="138">
        <v>763.83206642666903</v>
      </c>
      <c r="D32" s="138">
        <v>756.61232197150105</v>
      </c>
      <c r="E32" s="325">
        <v>150.00000077849228</v>
      </c>
      <c r="F32" s="138">
        <v>1134.9184888474201</v>
      </c>
      <c r="G32" s="138">
        <v>90.793479107793601</v>
      </c>
      <c r="H32" s="138">
        <v>87.897117194889802</v>
      </c>
      <c r="I32" s="34"/>
      <c r="L32" s="325"/>
    </row>
    <row r="33" spans="1:12" s="12" customFormat="1" ht="11.25" customHeight="1">
      <c r="B33" s="135" t="s">
        <v>671</v>
      </c>
      <c r="C33" s="138">
        <v>59015.493884973301</v>
      </c>
      <c r="D33" s="138">
        <v>59015.475083555495</v>
      </c>
      <c r="E33" s="325">
        <v>10.000000007535025</v>
      </c>
      <c r="F33" s="138">
        <v>5901.54751280238</v>
      </c>
      <c r="G33" s="138">
        <v>472.12380102418996</v>
      </c>
      <c r="H33" s="138">
        <v>432.07693688080099</v>
      </c>
      <c r="I33" s="34"/>
      <c r="L33" s="325"/>
    </row>
    <row r="34" spans="1:12" s="12" customFormat="1" ht="11.25" customHeight="1">
      <c r="B34" s="135" t="s">
        <v>672</v>
      </c>
      <c r="C34" s="138">
        <v>3302.4053590000003</v>
      </c>
      <c r="D34" s="138">
        <v>3302.4053590000003</v>
      </c>
      <c r="E34" s="325">
        <v>26.177519444850201</v>
      </c>
      <c r="F34" s="138">
        <v>864.48780500000009</v>
      </c>
      <c r="G34" s="138">
        <v>69.159024399999993</v>
      </c>
      <c r="H34" s="138">
        <v>45.442685920000002</v>
      </c>
      <c r="I34" s="34"/>
      <c r="L34" s="325"/>
    </row>
    <row r="35" spans="1:12" s="12" customFormat="1" ht="11.25" customHeight="1">
      <c r="B35" s="135" t="s">
        <v>673</v>
      </c>
      <c r="C35" s="138">
        <v>24191.987459121599</v>
      </c>
      <c r="D35" s="138">
        <v>24190.730114302798</v>
      </c>
      <c r="E35" s="325">
        <v>236.68485561107659</v>
      </c>
      <c r="F35" s="138">
        <v>57255.794642302804</v>
      </c>
      <c r="G35" s="138">
        <v>4580.4635713842208</v>
      </c>
      <c r="H35" s="138">
        <v>4286.88697424987</v>
      </c>
      <c r="I35" s="34"/>
      <c r="L35" s="325"/>
    </row>
    <row r="36" spans="1:12" s="12" customFormat="1" ht="11.25" customHeight="1">
      <c r="B36" s="135" t="s">
        <v>464</v>
      </c>
      <c r="C36" s="138">
        <v>30065.119093277499</v>
      </c>
      <c r="D36" s="138">
        <v>30065.119093277499</v>
      </c>
      <c r="E36" s="325">
        <v>55.662605152168574</v>
      </c>
      <c r="F36" s="138">
        <v>16735.028529420299</v>
      </c>
      <c r="G36" s="138">
        <v>1338.8022823536201</v>
      </c>
      <c r="H36" s="138">
        <v>1298.6074583049801</v>
      </c>
      <c r="I36" s="34"/>
      <c r="L36" s="325"/>
    </row>
    <row r="37" spans="1:12" s="12" customFormat="1" ht="11.25" customHeight="1">
      <c r="B37" s="762" t="s">
        <v>674</v>
      </c>
      <c r="C37" s="791">
        <v>1190081.00331312</v>
      </c>
      <c r="D37" s="791">
        <v>1017395.09598737</v>
      </c>
      <c r="E37" s="793">
        <v>30.233767489154928</v>
      </c>
      <c r="F37" s="791">
        <v>307596.86776688602</v>
      </c>
      <c r="G37" s="791">
        <v>24607.749421350902</v>
      </c>
      <c r="H37" s="791">
        <v>25608.704251640302</v>
      </c>
      <c r="I37" s="34"/>
      <c r="L37" s="325"/>
    </row>
    <row r="38" spans="1:12" s="12" customFormat="1" ht="11.25" customHeight="1">
      <c r="B38" s="762" t="s">
        <v>675</v>
      </c>
      <c r="C38" s="791">
        <v>3585867.3124111202</v>
      </c>
      <c r="D38" s="791">
        <v>3140681.9722193698</v>
      </c>
      <c r="E38" s="793">
        <v>30.872396951981525</v>
      </c>
      <c r="F38" s="791">
        <v>969603.805462886</v>
      </c>
      <c r="G38" s="791">
        <v>77568.304437030893</v>
      </c>
      <c r="H38" s="791">
        <v>77308.804352200299</v>
      </c>
      <c r="I38" s="34"/>
      <c r="J38" s="132"/>
      <c r="L38" s="325"/>
    </row>
    <row r="39" spans="1:12" s="12" customFormat="1" ht="11.25" customHeight="1">
      <c r="B39" s="762" t="s">
        <v>545</v>
      </c>
      <c r="C39" s="791"/>
      <c r="D39" s="791"/>
      <c r="E39" s="793"/>
      <c r="F39" s="791">
        <v>15.541913000000001</v>
      </c>
      <c r="G39" s="791">
        <v>1.2433530399999999</v>
      </c>
      <c r="H39" s="791">
        <v>9.3499999999999989E-3</v>
      </c>
      <c r="J39" s="132"/>
      <c r="L39" s="325"/>
    </row>
    <row r="40" spans="1:12" s="12" customFormat="1" ht="11.25" customHeight="1">
      <c r="B40" s="762" t="s">
        <v>2819</v>
      </c>
      <c r="C40" s="791"/>
      <c r="D40" s="791"/>
      <c r="E40" s="793"/>
      <c r="F40" s="791">
        <v>1523.898306</v>
      </c>
      <c r="G40" s="791">
        <v>121.91186448000001</v>
      </c>
      <c r="H40" s="791">
        <v>0</v>
      </c>
      <c r="J40" s="132"/>
      <c r="L40" s="325"/>
    </row>
    <row r="41" spans="1:12" s="12" customFormat="1" ht="11.25" customHeight="1">
      <c r="B41" s="128" t="s">
        <v>676</v>
      </c>
      <c r="C41" s="131"/>
      <c r="D41" s="131"/>
      <c r="E41" s="131"/>
      <c r="F41" s="131"/>
      <c r="G41" s="131"/>
      <c r="H41" s="131"/>
    </row>
    <row r="42" spans="1:12" s="12" customFormat="1" ht="11.25" customHeight="1">
      <c r="B42" s="135" t="s">
        <v>677</v>
      </c>
      <c r="C42" s="131"/>
      <c r="D42" s="131"/>
      <c r="E42" s="131"/>
      <c r="F42" s="136">
        <v>6162.6126266945002</v>
      </c>
      <c r="G42" s="136">
        <v>493.00901013556</v>
      </c>
      <c r="H42" s="136">
        <v>650.91392217994098</v>
      </c>
    </row>
    <row r="43" spans="1:12" s="12" customFormat="1">
      <c r="B43" s="135" t="s">
        <v>678</v>
      </c>
      <c r="C43" s="131"/>
      <c r="D43" s="131"/>
      <c r="E43" s="131"/>
      <c r="F43" s="136">
        <v>602.35855000000004</v>
      </c>
      <c r="G43" s="136">
        <v>48.188684000000002</v>
      </c>
      <c r="H43" s="136">
        <v>60.56476</v>
      </c>
    </row>
    <row r="44" spans="1:12" ht="11.25" customHeight="1">
      <c r="A44" s="12"/>
      <c r="B44" s="135" t="s">
        <v>679</v>
      </c>
      <c r="C44" s="131"/>
      <c r="D44" s="131"/>
      <c r="E44" s="131"/>
      <c r="F44" s="136">
        <v>6.0681620000000001</v>
      </c>
      <c r="G44" s="136">
        <v>0.48545299999999997</v>
      </c>
      <c r="H44" s="136">
        <v>8.1300000000000001E-3</v>
      </c>
      <c r="I44" s="12"/>
    </row>
    <row r="45" spans="1:12" s="16" customFormat="1" ht="11.25" customHeight="1">
      <c r="A45" s="12"/>
      <c r="B45" s="135" t="s">
        <v>680</v>
      </c>
      <c r="C45" s="131"/>
      <c r="D45" s="131"/>
      <c r="E45" s="131"/>
      <c r="F45" s="327">
        <v>73.831074999999998</v>
      </c>
      <c r="G45" s="327">
        <v>5.9064860000000001</v>
      </c>
      <c r="H45" s="327">
        <v>0.41743999999999998</v>
      </c>
    </row>
    <row r="46" spans="1:12" s="12" customFormat="1">
      <c r="B46" s="762" t="s">
        <v>681</v>
      </c>
      <c r="C46" s="794"/>
      <c r="D46" s="794"/>
      <c r="E46" s="794"/>
      <c r="F46" s="791">
        <v>6844.8704136944998</v>
      </c>
      <c r="G46" s="791">
        <v>547.58963313556001</v>
      </c>
      <c r="H46" s="791">
        <v>711.90425217994107</v>
      </c>
    </row>
    <row r="47" spans="1:12" s="12" customFormat="1">
      <c r="B47" s="493" t="s">
        <v>682</v>
      </c>
      <c r="C47" s="438"/>
      <c r="D47" s="438"/>
      <c r="E47" s="438"/>
      <c r="F47" s="565">
        <v>3107.33668195159</v>
      </c>
      <c r="G47" s="565">
        <v>248.58693459612698</v>
      </c>
      <c r="H47" s="565">
        <v>280.01496251468302</v>
      </c>
    </row>
    <row r="48" spans="1:12" s="12" customFormat="1" ht="12" customHeight="1">
      <c r="B48" s="1523" t="s">
        <v>683</v>
      </c>
      <c r="C48" s="1524"/>
      <c r="D48" s="1524"/>
      <c r="E48" s="1524"/>
      <c r="F48" s="1525">
        <v>140035.04558800001</v>
      </c>
      <c r="G48" s="1525">
        <v>11202.803647000001</v>
      </c>
      <c r="H48" s="1525">
        <v>9695.2017149999992</v>
      </c>
    </row>
    <row r="49" spans="1:13" s="12" customFormat="1" ht="12" customHeight="1">
      <c r="B49" s="763" t="s">
        <v>684</v>
      </c>
      <c r="C49" s="762"/>
      <c r="D49" s="794"/>
      <c r="E49" s="794"/>
      <c r="F49" s="791">
        <v>1121130.49836553</v>
      </c>
      <c r="G49" s="791">
        <v>89690.439869282505</v>
      </c>
      <c r="H49" s="791">
        <v>87995.934631894896</v>
      </c>
    </row>
    <row r="50" spans="1:13" s="12" customFormat="1" ht="11.25" customHeight="1">
      <c r="B50" s="250"/>
      <c r="C50" s="139"/>
      <c r="D50" s="139"/>
      <c r="E50" s="140"/>
      <c r="F50" s="140"/>
      <c r="G50" s="140"/>
      <c r="H50" s="140"/>
    </row>
    <row r="51" spans="1:13" s="12" customFormat="1" ht="11.25" customHeight="1">
      <c r="B51" s="250"/>
      <c r="C51" s="139"/>
      <c r="D51" s="139"/>
      <c r="E51" s="140"/>
      <c r="F51" s="140"/>
      <c r="G51" s="140"/>
      <c r="H51" s="140"/>
    </row>
    <row r="53" spans="1:13" s="6" customFormat="1" ht="15.75" customHeight="1">
      <c r="A53" s="13"/>
      <c r="B53" s="1087" t="s">
        <v>685</v>
      </c>
    </row>
    <row r="54" spans="1:13" ht="13.8">
      <c r="B54" s="19"/>
      <c r="C54" s="19"/>
      <c r="D54" s="19"/>
      <c r="J54" s="26"/>
      <c r="K54" s="26"/>
    </row>
    <row r="55" spans="1:13" s="16" customFormat="1" ht="11.25" customHeight="1">
      <c r="B55" s="126" t="s">
        <v>639</v>
      </c>
      <c r="C55" s="126"/>
      <c r="D55" s="126"/>
      <c r="E55" s="127"/>
      <c r="F55" s="127"/>
      <c r="G55" s="126"/>
      <c r="H55" s="127"/>
      <c r="J55" s="26"/>
      <c r="K55" s="26"/>
      <c r="M55" s="27"/>
    </row>
    <row r="56" spans="1:13" s="12" customFormat="1" ht="11.25" customHeight="1">
      <c r="B56" s="128"/>
      <c r="C56" s="129" t="s">
        <v>640</v>
      </c>
      <c r="D56" s="129" t="s">
        <v>641</v>
      </c>
      <c r="E56" s="129" t="s">
        <v>642</v>
      </c>
      <c r="F56" s="129" t="s">
        <v>643</v>
      </c>
      <c r="G56" s="129" t="s">
        <v>686</v>
      </c>
      <c r="H56" s="129" t="s">
        <v>686</v>
      </c>
    </row>
    <row r="57" spans="1:13" s="12" customFormat="1" ht="11.25" customHeight="1">
      <c r="A57" s="130" t="s">
        <v>33</v>
      </c>
      <c r="B57" s="128"/>
      <c r="C57" s="129" t="s">
        <v>645</v>
      </c>
      <c r="D57" s="129" t="s">
        <v>646</v>
      </c>
      <c r="E57" s="32" t="s">
        <v>647</v>
      </c>
      <c r="F57" s="129" t="s">
        <v>648</v>
      </c>
      <c r="G57" s="129" t="s">
        <v>649</v>
      </c>
      <c r="H57" s="129" t="s">
        <v>649</v>
      </c>
    </row>
    <row r="58" spans="1:13" s="12" customFormat="1" ht="11.25" customHeight="1">
      <c r="B58" s="1504" t="s">
        <v>308</v>
      </c>
      <c r="C58" s="1505" t="s">
        <v>2762</v>
      </c>
      <c r="D58" s="1505" t="s">
        <v>2762</v>
      </c>
      <c r="E58" s="1505" t="s">
        <v>2762</v>
      </c>
      <c r="F58" s="1505" t="s">
        <v>2762</v>
      </c>
      <c r="G58" s="1505" t="s">
        <v>2762</v>
      </c>
      <c r="H58" s="1492" t="s">
        <v>650</v>
      </c>
      <c r="L58" s="31"/>
    </row>
    <row r="59" spans="1:13" s="12" customFormat="1" ht="11.25" customHeight="1">
      <c r="B59" s="128" t="s">
        <v>651</v>
      </c>
      <c r="C59" s="131"/>
      <c r="D59" s="131"/>
      <c r="E59" s="131"/>
      <c r="F59" s="131"/>
      <c r="G59" s="131"/>
      <c r="H59" s="131"/>
      <c r="I59" s="132"/>
    </row>
    <row r="60" spans="1:13" s="34" customFormat="1" ht="11.25" customHeight="1">
      <c r="B60" s="133" t="s">
        <v>652</v>
      </c>
      <c r="C60" s="134">
        <v>1030392.978407</v>
      </c>
      <c r="D60" s="134">
        <v>828738.28206500004</v>
      </c>
      <c r="E60" s="1104">
        <v>40.122907438819162</v>
      </c>
      <c r="F60" s="134">
        <v>332513.89382300002</v>
      </c>
      <c r="G60" s="134">
        <v>26601.111505839999</v>
      </c>
      <c r="H60" s="1033">
        <v>26581.529611680002</v>
      </c>
      <c r="J60" s="564"/>
      <c r="K60" s="12"/>
    </row>
    <row r="61" spans="1:13" s="12" customFormat="1" ht="11.25" customHeight="1">
      <c r="B61" s="215" t="s">
        <v>653</v>
      </c>
      <c r="C61" s="216">
        <v>31593.246017000001</v>
      </c>
      <c r="D61" s="216">
        <v>28920.849824000001</v>
      </c>
      <c r="E61" s="1104">
        <v>41.655437856472304</v>
      </c>
      <c r="F61" s="216">
        <v>12047.106626000001</v>
      </c>
      <c r="G61" s="216">
        <v>963.76853008000001</v>
      </c>
      <c r="H61" s="1034">
        <v>184.29061632</v>
      </c>
      <c r="I61" s="34"/>
      <c r="J61" s="564"/>
    </row>
    <row r="62" spans="1:13" s="12" customFormat="1" ht="11.25" customHeight="1">
      <c r="B62" s="215" t="s">
        <v>654</v>
      </c>
      <c r="C62" s="216">
        <v>215843.73354099999</v>
      </c>
      <c r="D62" s="216">
        <v>197869.16942699999</v>
      </c>
      <c r="E62" s="1859">
        <v>40.236896282304826</v>
      </c>
      <c r="F62" s="216">
        <v>79616.412477000005</v>
      </c>
      <c r="G62" s="216">
        <v>6369.3129981599996</v>
      </c>
      <c r="H62" s="1034">
        <v>7357.8341385599997</v>
      </c>
      <c r="I62" s="34"/>
      <c r="J62" s="564"/>
    </row>
    <row r="63" spans="1:13" s="12" customFormat="1" ht="11.25" customHeight="1">
      <c r="B63" s="215" t="s">
        <v>655</v>
      </c>
      <c r="C63" s="216">
        <v>782955.99884899997</v>
      </c>
      <c r="D63" s="216">
        <v>601948.26281400002</v>
      </c>
      <c r="E63" s="1859">
        <v>40.011806595149515</v>
      </c>
      <c r="F63" s="216">
        <v>240850.37471999999</v>
      </c>
      <c r="G63" s="216">
        <v>19268.029977599999</v>
      </c>
      <c r="H63" s="1034">
        <v>19039.4048568</v>
      </c>
      <c r="I63" s="34"/>
      <c r="J63" s="564"/>
    </row>
    <row r="64" spans="1:13" s="34" customFormat="1" ht="11.25" customHeight="1">
      <c r="B64" s="133" t="s">
        <v>656</v>
      </c>
      <c r="C64" s="137">
        <v>239947.464416</v>
      </c>
      <c r="D64" s="137">
        <v>225895.08981499998</v>
      </c>
      <c r="E64" s="1104">
        <v>25.642680718044364</v>
      </c>
      <c r="F64" s="137">
        <v>57925.556639000002</v>
      </c>
      <c r="G64" s="137">
        <v>4634.0445311200001</v>
      </c>
      <c r="H64" s="1035">
        <v>4786.2067905599997</v>
      </c>
      <c r="J64" s="564"/>
      <c r="K64" s="12"/>
    </row>
    <row r="65" spans="2:11" s="85" customFormat="1" ht="11.25" customHeight="1">
      <c r="B65" s="215" t="s">
        <v>657</v>
      </c>
      <c r="C65" s="216">
        <v>158281.648636</v>
      </c>
      <c r="D65" s="216">
        <v>158281.648636</v>
      </c>
      <c r="E65" s="1859">
        <v>23.583245039886467</v>
      </c>
      <c r="F65" s="216">
        <v>37327.949050999996</v>
      </c>
      <c r="G65" s="216">
        <v>2986.2359240799997</v>
      </c>
      <c r="H65" s="1034">
        <v>3135.6874272800001</v>
      </c>
      <c r="I65" s="34"/>
      <c r="J65" s="564"/>
      <c r="K65" s="12"/>
    </row>
    <row r="66" spans="2:11" s="85" customFormat="1" ht="11.25" customHeight="1">
      <c r="B66" s="215" t="s">
        <v>658</v>
      </c>
      <c r="C66" s="216">
        <v>81665.815780000004</v>
      </c>
      <c r="D66" s="216">
        <v>67613.441179000001</v>
      </c>
      <c r="E66" s="1859">
        <v>30.463776475257099</v>
      </c>
      <c r="F66" s="216">
        <v>20597.607587999999</v>
      </c>
      <c r="G66" s="216">
        <v>1647.80860704</v>
      </c>
      <c r="H66" s="1034">
        <v>1650.5193632799999</v>
      </c>
      <c r="I66" s="34"/>
      <c r="J66" s="564"/>
      <c r="K66" s="12"/>
    </row>
    <row r="67" spans="2:11" s="12" customFormat="1" ht="11.25" customHeight="1">
      <c r="B67" s="761" t="s">
        <v>659</v>
      </c>
      <c r="C67" s="791">
        <v>1270340.442823</v>
      </c>
      <c r="D67" s="791">
        <v>1054633.37188</v>
      </c>
      <c r="E67" s="1105">
        <v>37.021344182006942</v>
      </c>
      <c r="F67" s="791">
        <v>390439.45046200004</v>
      </c>
      <c r="G67" s="791">
        <v>31235.156036959997</v>
      </c>
      <c r="H67" s="1036">
        <v>31367.73640224</v>
      </c>
      <c r="I67" s="34"/>
      <c r="J67" s="564"/>
    </row>
    <row r="68" spans="2:11" s="12" customFormat="1" ht="11.25" customHeight="1">
      <c r="B68" s="128" t="s">
        <v>107</v>
      </c>
      <c r="C68" s="136"/>
      <c r="D68" s="136"/>
      <c r="E68" s="1106"/>
      <c r="F68" s="136"/>
      <c r="G68" s="136"/>
      <c r="H68" s="327"/>
      <c r="I68" s="34"/>
    </row>
    <row r="69" spans="2:11" s="12" customFormat="1" ht="11.25" customHeight="1">
      <c r="B69" s="135" t="s">
        <v>660</v>
      </c>
      <c r="C69" s="138">
        <v>257887.05141800002</v>
      </c>
      <c r="D69" s="138">
        <v>257255.62741400002</v>
      </c>
      <c r="E69" s="1104">
        <v>3.5906521046222634E-2</v>
      </c>
      <c r="F69" s="138">
        <v>92.371545999999995</v>
      </c>
      <c r="G69" s="138">
        <v>7.3897236800000003</v>
      </c>
      <c r="H69" s="237">
        <v>6.5976524799999998</v>
      </c>
      <c r="I69" s="34"/>
    </row>
    <row r="70" spans="2:11" s="12" customFormat="1" ht="11.25" customHeight="1">
      <c r="B70" s="135" t="s">
        <v>661</v>
      </c>
      <c r="C70" s="138">
        <v>52149.384398999995</v>
      </c>
      <c r="D70" s="138">
        <v>48577.568969</v>
      </c>
      <c r="E70" s="1104">
        <v>1.31714083182778</v>
      </c>
      <c r="F70" s="138">
        <v>639.83499600000005</v>
      </c>
      <c r="G70" s="138">
        <v>51.186799679999993</v>
      </c>
      <c r="H70" s="237">
        <v>44.7858856</v>
      </c>
      <c r="I70" s="34"/>
    </row>
    <row r="71" spans="2:11" s="12" customFormat="1" ht="11.25" customHeight="1">
      <c r="B71" s="135" t="s">
        <v>662</v>
      </c>
      <c r="C71" s="138">
        <v>107412.569815</v>
      </c>
      <c r="D71" s="138">
        <v>105541.63816599999</v>
      </c>
      <c r="E71" s="1104">
        <v>1.0022758016473293E-2</v>
      </c>
      <c r="F71" s="138">
        <v>10.578183000000001</v>
      </c>
      <c r="G71" s="138">
        <v>0.84625463999999995</v>
      </c>
      <c r="H71" s="237">
        <v>0.64745047999999994</v>
      </c>
      <c r="I71" s="34"/>
    </row>
    <row r="72" spans="2:11" s="12" customFormat="1" ht="11.25" customHeight="1">
      <c r="B72" s="135" t="s">
        <v>663</v>
      </c>
      <c r="C72" s="138">
        <v>64509.464806999997</v>
      </c>
      <c r="D72" s="138">
        <v>65528.902343000002</v>
      </c>
      <c r="E72" s="1104">
        <v>0</v>
      </c>
      <c r="F72" s="138">
        <v>0</v>
      </c>
      <c r="G72" s="138">
        <v>0</v>
      </c>
      <c r="H72" s="237">
        <v>47.55257872</v>
      </c>
      <c r="I72" s="34"/>
    </row>
    <row r="73" spans="2:11" s="12" customFormat="1" ht="11.25" customHeight="1">
      <c r="B73" s="135" t="s">
        <v>664</v>
      </c>
      <c r="C73" s="138">
        <v>609.010266</v>
      </c>
      <c r="D73" s="138">
        <v>609.010266</v>
      </c>
      <c r="E73" s="1104">
        <v>0</v>
      </c>
      <c r="F73" s="138">
        <v>0</v>
      </c>
      <c r="G73" s="138">
        <v>0</v>
      </c>
      <c r="H73" s="237">
        <v>0</v>
      </c>
      <c r="I73" s="34"/>
    </row>
    <row r="74" spans="2:11" s="12" customFormat="1" ht="11.25" customHeight="1">
      <c r="B74" s="135" t="s">
        <v>665</v>
      </c>
      <c r="C74" s="138">
        <v>616470.42434500006</v>
      </c>
      <c r="D74" s="138">
        <v>541851.01185599994</v>
      </c>
      <c r="E74" s="1104">
        <v>20.937928281501598</v>
      </c>
      <c r="F74" s="138">
        <v>113452.376255</v>
      </c>
      <c r="G74" s="138">
        <v>9076.190100400001</v>
      </c>
      <c r="H74" s="237">
        <v>9720.460132799999</v>
      </c>
      <c r="I74" s="34"/>
    </row>
    <row r="75" spans="2:11" s="12" customFormat="1" ht="11.25" customHeight="1">
      <c r="B75" s="135" t="s">
        <v>666</v>
      </c>
      <c r="C75" s="138">
        <v>133094.680815</v>
      </c>
      <c r="D75" s="138">
        <v>119316.05450900001</v>
      </c>
      <c r="E75" s="1104">
        <v>66.72571102658668</v>
      </c>
      <c r="F75" s="138">
        <v>79614.485739999989</v>
      </c>
      <c r="G75" s="138">
        <v>6369.1588591999998</v>
      </c>
      <c r="H75" s="237">
        <v>7571.5153340800007</v>
      </c>
      <c r="I75" s="34"/>
    </row>
    <row r="76" spans="2:11" s="12" customFormat="1" ht="11.25" customHeight="1">
      <c r="B76" s="135" t="s">
        <v>667</v>
      </c>
      <c r="C76" s="138">
        <v>169351.50265499999</v>
      </c>
      <c r="D76" s="138">
        <v>69325.946928999998</v>
      </c>
      <c r="E76" s="1104">
        <v>74.999999977281234</v>
      </c>
      <c r="F76" s="138">
        <v>51994.460181000002</v>
      </c>
      <c r="G76" s="138">
        <v>4159.55681448</v>
      </c>
      <c r="H76" s="237">
        <v>3372.9037644800001</v>
      </c>
      <c r="I76" s="34"/>
    </row>
    <row r="77" spans="2:11" s="12" customFormat="1" ht="11.25" customHeight="1">
      <c r="B77" s="135" t="s">
        <v>668</v>
      </c>
      <c r="C77" s="138">
        <v>72924.363358000002</v>
      </c>
      <c r="D77" s="138">
        <v>65507.541314999995</v>
      </c>
      <c r="E77" s="1104">
        <v>38.686827296931355</v>
      </c>
      <c r="F77" s="138">
        <v>25342.789375</v>
      </c>
      <c r="G77" s="138">
        <v>2027.4231499999999</v>
      </c>
      <c r="H77" s="237">
        <v>2588.7321541599999</v>
      </c>
      <c r="I77" s="34"/>
    </row>
    <row r="78" spans="2:11" s="12" customFormat="1" ht="11.25" customHeight="1">
      <c r="B78" s="135" t="s">
        <v>669</v>
      </c>
      <c r="C78" s="138">
        <v>3357.7587410000001</v>
      </c>
      <c r="D78" s="138">
        <v>2559.314316</v>
      </c>
      <c r="E78" s="1104">
        <v>134.91692995320236</v>
      </c>
      <c r="F78" s="138">
        <v>3452.9483029999997</v>
      </c>
      <c r="G78" s="138">
        <v>276.23586424000001</v>
      </c>
      <c r="H78" s="237">
        <v>252.25978567999999</v>
      </c>
      <c r="I78" s="34"/>
    </row>
    <row r="79" spans="2:11" s="12" customFormat="1" ht="11.25" customHeight="1">
      <c r="B79" s="135" t="s">
        <v>670</v>
      </c>
      <c r="C79" s="138">
        <v>499.79525799999999</v>
      </c>
      <c r="D79" s="138">
        <v>499.79525799999999</v>
      </c>
      <c r="E79" s="1104">
        <v>150.00000000000003</v>
      </c>
      <c r="F79" s="138">
        <v>749.69288700000004</v>
      </c>
      <c r="G79" s="138">
        <v>59.975430959999997</v>
      </c>
      <c r="H79" s="237">
        <v>56.713351119999999</v>
      </c>
      <c r="I79" s="34"/>
    </row>
    <row r="80" spans="2:11" s="12" customFormat="1" ht="11.25" customHeight="1">
      <c r="B80" s="135" t="s">
        <v>671</v>
      </c>
      <c r="C80" s="138">
        <v>215651.59884400002</v>
      </c>
      <c r="D80" s="138">
        <v>215651.59884400002</v>
      </c>
      <c r="E80" s="1104">
        <v>9.9999999998145146</v>
      </c>
      <c r="F80" s="138">
        <v>21565.159884000001</v>
      </c>
      <c r="G80" s="138">
        <v>1725.2127907199999</v>
      </c>
      <c r="H80" s="237">
        <v>1305.5195662400001</v>
      </c>
      <c r="I80" s="34"/>
    </row>
    <row r="81" spans="1:11" s="12" customFormat="1" ht="11.25" customHeight="1">
      <c r="B81" s="135" t="s">
        <v>672</v>
      </c>
      <c r="C81" s="138">
        <v>623.53763000000004</v>
      </c>
      <c r="D81" s="138">
        <v>623.53763000000004</v>
      </c>
      <c r="E81" s="1104">
        <v>59.541585645761266</v>
      </c>
      <c r="F81" s="138">
        <v>371.26419199999998</v>
      </c>
      <c r="G81" s="138">
        <v>29.701135359999999</v>
      </c>
      <c r="H81" s="237">
        <v>28.058762159999997</v>
      </c>
      <c r="I81" s="34"/>
    </row>
    <row r="82" spans="1:11" s="12" customFormat="1" ht="11.25" customHeight="1">
      <c r="B82" s="135" t="s">
        <v>673</v>
      </c>
      <c r="C82" s="138">
        <v>145306.81073500001</v>
      </c>
      <c r="D82" s="138">
        <v>145306.81073500001</v>
      </c>
      <c r="E82" s="1104">
        <v>100</v>
      </c>
      <c r="F82" s="138">
        <v>145306.81073500001</v>
      </c>
      <c r="G82" s="138">
        <v>11624.5448588</v>
      </c>
      <c r="H82" s="237">
        <v>11157.687644959999</v>
      </c>
      <c r="I82" s="34"/>
    </row>
    <row r="83" spans="1:11" s="12" customFormat="1" ht="11.25" customHeight="1">
      <c r="B83" s="135" t="s">
        <v>464</v>
      </c>
      <c r="C83" s="138">
        <v>22783.291798999999</v>
      </c>
      <c r="D83" s="138">
        <v>22783.291798999999</v>
      </c>
      <c r="E83" s="1104">
        <v>62.512422593056229</v>
      </c>
      <c r="F83" s="138">
        <v>14242.387650000001</v>
      </c>
      <c r="G83" s="138">
        <v>1139.391012</v>
      </c>
      <c r="H83" s="237">
        <v>1164.9608883199999</v>
      </c>
      <c r="I83" s="34"/>
    </row>
    <row r="84" spans="1:11" s="12" customFormat="1" ht="11.25" customHeight="1">
      <c r="B84" s="762" t="s">
        <v>674</v>
      </c>
      <c r="C84" s="791">
        <v>1862631.2448849999</v>
      </c>
      <c r="D84" s="791">
        <v>1660937.650349</v>
      </c>
      <c r="E84" s="1107">
        <v>27.504654363817256</v>
      </c>
      <c r="F84" s="791">
        <v>456835.159927</v>
      </c>
      <c r="G84" s="791">
        <v>36546.812794160003</v>
      </c>
      <c r="H84" s="1036">
        <v>37318.394951279995</v>
      </c>
      <c r="I84" s="34"/>
    </row>
    <row r="85" spans="1:11" s="12" customFormat="1" ht="11.25" customHeight="1">
      <c r="B85" s="762" t="s">
        <v>675</v>
      </c>
      <c r="C85" s="791">
        <v>3132971.6877080002</v>
      </c>
      <c r="D85" s="791">
        <v>2715571.022229</v>
      </c>
      <c r="E85" s="1107">
        <v>31.20060581930715</v>
      </c>
      <c r="F85" s="791">
        <v>847274.61038900004</v>
      </c>
      <c r="G85" s="791">
        <v>67781.968831120001</v>
      </c>
      <c r="H85" s="1036">
        <v>68686.131353520002</v>
      </c>
      <c r="I85" s="34"/>
    </row>
    <row r="86" spans="1:11" s="16" customFormat="1" ht="11.25" customHeight="1">
      <c r="A86" s="12"/>
      <c r="B86" s="762" t="s">
        <v>545</v>
      </c>
      <c r="C86" s="791"/>
      <c r="D86" s="791"/>
      <c r="E86" s="1107"/>
      <c r="F86" s="791">
        <v>15.541913000000001</v>
      </c>
      <c r="G86" s="791">
        <v>1.2433530399999999</v>
      </c>
      <c r="H86" s="1036">
        <v>9.3499999999999989E-3</v>
      </c>
    </row>
    <row r="87" spans="1:11" s="16" customFormat="1" ht="11.25" customHeight="1">
      <c r="A87" s="12"/>
      <c r="B87" s="762" t="s">
        <v>2819</v>
      </c>
      <c r="C87" s="791"/>
      <c r="D87" s="791"/>
      <c r="E87" s="1107"/>
      <c r="F87" s="791">
        <v>1523.898306</v>
      </c>
      <c r="G87" s="791">
        <v>121.91186448000001</v>
      </c>
      <c r="H87" s="1036">
        <v>0</v>
      </c>
    </row>
    <row r="88" spans="1:11" s="12" customFormat="1" ht="11.25" customHeight="1">
      <c r="B88" s="128" t="s">
        <v>676</v>
      </c>
      <c r="C88" s="131"/>
      <c r="D88" s="131"/>
      <c r="E88" s="131"/>
      <c r="F88" s="131"/>
      <c r="G88" s="131"/>
      <c r="H88" s="1037"/>
    </row>
    <row r="89" spans="1:11" s="12" customFormat="1" ht="11.25" customHeight="1">
      <c r="B89" s="135" t="s">
        <v>677</v>
      </c>
      <c r="C89" s="131"/>
      <c r="D89" s="131"/>
      <c r="E89" s="131"/>
      <c r="F89" s="136">
        <v>6171.2952374999995</v>
      </c>
      <c r="G89" s="136">
        <v>493.703619</v>
      </c>
      <c r="H89" s="327">
        <v>649.30780400000003</v>
      </c>
    </row>
    <row r="90" spans="1:11" s="12" customFormat="1">
      <c r="B90" s="135" t="s">
        <v>678</v>
      </c>
      <c r="C90" s="131"/>
      <c r="D90" s="131"/>
      <c r="E90" s="131"/>
      <c r="F90" s="327">
        <v>602.35855000000004</v>
      </c>
      <c r="G90" s="327">
        <v>48.188684000000002</v>
      </c>
      <c r="H90" s="327">
        <v>60.56476</v>
      </c>
    </row>
    <row r="91" spans="1:11" ht="11.25" customHeight="1">
      <c r="A91" s="12"/>
      <c r="B91" s="135" t="s">
        <v>679</v>
      </c>
      <c r="C91" s="131"/>
      <c r="D91" s="131"/>
      <c r="E91" s="131"/>
      <c r="F91" s="327">
        <v>6.0681620000000001</v>
      </c>
      <c r="G91" s="327">
        <v>0.48545299999999997</v>
      </c>
      <c r="H91" s="327">
        <v>8.1300000000000001E-3</v>
      </c>
      <c r="J91" s="12"/>
      <c r="K91" s="12"/>
    </row>
    <row r="92" spans="1:11" s="16" customFormat="1" ht="11.25" customHeight="1">
      <c r="A92" s="12"/>
      <c r="B92" s="135" t="s">
        <v>680</v>
      </c>
      <c r="C92" s="131"/>
      <c r="D92" s="131"/>
      <c r="E92" s="131"/>
      <c r="F92" s="327">
        <v>73.831074999999998</v>
      </c>
      <c r="G92" s="327">
        <v>5.9064860000000001</v>
      </c>
      <c r="H92" s="327">
        <v>0.41743999999999998</v>
      </c>
    </row>
    <row r="93" spans="1:11" s="12" customFormat="1">
      <c r="B93" s="762" t="s">
        <v>681</v>
      </c>
      <c r="C93" s="794"/>
      <c r="D93" s="794"/>
      <c r="E93" s="794"/>
      <c r="F93" s="794">
        <v>6853.5530245</v>
      </c>
      <c r="G93" s="794">
        <v>548.28424199999995</v>
      </c>
      <c r="H93" s="794">
        <v>710.298134</v>
      </c>
    </row>
    <row r="94" spans="1:11" s="12" customFormat="1">
      <c r="B94" s="493" t="s">
        <v>682</v>
      </c>
      <c r="C94" s="438"/>
      <c r="D94" s="438"/>
      <c r="E94" s="438"/>
      <c r="F94" s="438">
        <v>2779.136837</v>
      </c>
      <c r="G94" s="438">
        <v>222.33094699999998</v>
      </c>
      <c r="H94" s="438">
        <v>248.20405400000001</v>
      </c>
    </row>
    <row r="95" spans="1:11" s="12" customFormat="1" ht="12" customHeight="1">
      <c r="B95" s="1523" t="s">
        <v>683</v>
      </c>
      <c r="C95" s="1524"/>
      <c r="D95" s="1524"/>
      <c r="E95" s="1524"/>
      <c r="F95" s="1524">
        <v>108489.4875</v>
      </c>
      <c r="G95" s="1524">
        <v>8679.1589999999997</v>
      </c>
      <c r="H95" s="1524">
        <v>7668.7714450000003</v>
      </c>
    </row>
    <row r="96" spans="1:11" s="12" customFormat="1" ht="12" customHeight="1">
      <c r="B96" s="763" t="s">
        <v>684</v>
      </c>
      <c r="C96" s="762"/>
      <c r="D96" s="794"/>
      <c r="E96" s="794"/>
      <c r="F96" s="794">
        <v>966936.2279695</v>
      </c>
      <c r="G96" s="794">
        <v>77354.898237639994</v>
      </c>
      <c r="H96" s="794">
        <v>77313.41433652</v>
      </c>
    </row>
    <row r="100" ht="15.75" customHeight="1"/>
  </sheetData>
  <mergeCells count="1">
    <mergeCell ref="B3:H3"/>
  </mergeCells>
  <hyperlinks>
    <hyperlink ref="B3" location="Contents!A1" display="Back to index page" xr:uid="{F48BC2D6-1C41-4DB7-AD2A-77E8518EFE99}"/>
    <hyperlink ref="B3:H3" location="CONTENTS!A1" display="Back to contents page" xr:uid="{5BE037BC-6A9B-4FFF-B8C1-815C283FE83E}"/>
  </hyperlinks>
  <printOptions horizontalCentered="1" verticalCentered="1"/>
  <pageMargins left="0.25" right="0.25" top="0.75" bottom="0.75" header="0.3" footer="0.3"/>
  <pageSetup paperSize="9" scale="48" orientation="landscape" r:id="rId1"/>
  <rowBreaks count="1" manualBreakCount="1">
    <brk id="51" max="8"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4CDE-2CD0-4725-91C2-5134D805A6E7}">
  <sheetPr>
    <tabColor rgb="FF007272"/>
    <pageSetUpPr fitToPage="1"/>
  </sheetPr>
  <dimension ref="A1:S63"/>
  <sheetViews>
    <sheetView showGridLines="0" showRowColHeaders="0" zoomScaleNormal="100" workbookViewId="0"/>
  </sheetViews>
  <sheetFormatPr baseColWidth="10" defaultColWidth="13" defaultRowHeight="10.199999999999999"/>
  <cols>
    <col min="1" max="1" width="2.6640625" style="19" customWidth="1"/>
    <col min="2" max="2" width="42.109375" style="12" customWidth="1"/>
    <col min="3" max="3" width="15.6640625" style="12" customWidth="1"/>
    <col min="4" max="5" width="15.6640625" style="19" customWidth="1"/>
    <col min="6" max="6" width="0.88671875" style="19" customWidth="1"/>
    <col min="7" max="9" width="13" style="19"/>
    <col min="10" max="10" width="0.88671875" style="19" customWidth="1"/>
    <col min="11" max="13" width="13" style="19"/>
    <col min="14" max="14" width="0.88671875" style="19" customWidth="1"/>
    <col min="15" max="16384" width="13" style="19"/>
  </cols>
  <sheetData>
    <row r="1" spans="1:19" s="10" customFormat="1" ht="11.25" customHeight="1">
      <c r="A1" s="7"/>
      <c r="B1" s="7"/>
      <c r="C1" s="8"/>
      <c r="D1" s="9"/>
      <c r="E1" s="9"/>
    </row>
    <row r="2" spans="1:19" s="10" customFormat="1" ht="5.25" customHeight="1">
      <c r="A2" s="7"/>
      <c r="B2" s="7"/>
      <c r="C2" s="8"/>
      <c r="D2" s="9"/>
      <c r="E2" s="9"/>
    </row>
    <row r="3" spans="1:19" s="12" customFormat="1" ht="13.2">
      <c r="A3" s="11"/>
      <c r="B3" s="2217" t="s">
        <v>302</v>
      </c>
      <c r="C3" s="2217"/>
      <c r="D3" s="2217"/>
      <c r="E3" s="2217"/>
    </row>
    <row r="4" spans="1:19" s="10" customFormat="1" ht="5.25" customHeight="1">
      <c r="A4" s="7"/>
      <c r="B4" s="7"/>
      <c r="C4" s="8"/>
      <c r="D4" s="9"/>
      <c r="E4" s="9"/>
      <c r="G4" s="7"/>
      <c r="H4" s="7"/>
    </row>
    <row r="5" spans="1:19" s="6" customFormat="1" ht="15.75" customHeight="1">
      <c r="A5" s="13"/>
      <c r="B5" s="1087" t="s">
        <v>687</v>
      </c>
      <c r="S5" s="12"/>
    </row>
    <row r="6" spans="1:19" s="6" customFormat="1" ht="11.25" customHeight="1">
      <c r="A6" s="13"/>
      <c r="B6" s="14"/>
    </row>
    <row r="7" spans="1:19" s="16" customFormat="1" ht="12" customHeight="1">
      <c r="B7" s="126" t="s">
        <v>2763</v>
      </c>
      <c r="C7" s="126"/>
      <c r="D7" s="127"/>
      <c r="E7" s="126"/>
      <c r="G7" s="26"/>
      <c r="H7" s="26"/>
      <c r="J7" s="27"/>
    </row>
    <row r="8" spans="1:19" s="16" customFormat="1" ht="12" customHeight="1">
      <c r="B8" s="126"/>
      <c r="C8" s="126"/>
      <c r="D8" s="127"/>
      <c r="E8" s="126"/>
      <c r="G8" s="26"/>
      <c r="H8" s="26"/>
      <c r="J8" s="27"/>
    </row>
    <row r="9" spans="1:19" s="16" customFormat="1" ht="12" customHeight="1">
      <c r="B9" s="126"/>
      <c r="C9" s="1526"/>
      <c r="D9" s="1527" t="s">
        <v>688</v>
      </c>
      <c r="E9" s="1526"/>
      <c r="G9" s="1526"/>
      <c r="H9" s="1527" t="s">
        <v>689</v>
      </c>
      <c r="I9" s="1526"/>
      <c r="J9" s="27"/>
      <c r="K9" s="1526"/>
      <c r="L9" s="1527" t="s">
        <v>690</v>
      </c>
      <c r="M9" s="1526"/>
      <c r="O9" s="1526"/>
      <c r="P9" s="1527" t="s">
        <v>691</v>
      </c>
      <c r="Q9" s="1526"/>
    </row>
    <row r="10" spans="1:19" s="12" customFormat="1" ht="11.25" customHeight="1">
      <c r="B10" s="128"/>
      <c r="C10" s="129" t="s">
        <v>641</v>
      </c>
      <c r="D10" s="129" t="s">
        <v>643</v>
      </c>
      <c r="E10" s="129" t="s">
        <v>644</v>
      </c>
      <c r="G10" s="129" t="s">
        <v>641</v>
      </c>
      <c r="H10" s="129" t="s">
        <v>643</v>
      </c>
      <c r="I10" s="129" t="s">
        <v>644</v>
      </c>
      <c r="K10" s="129" t="s">
        <v>641</v>
      </c>
      <c r="L10" s="129" t="s">
        <v>643</v>
      </c>
      <c r="M10" s="129" t="s">
        <v>644</v>
      </c>
      <c r="O10" s="129" t="s">
        <v>641</v>
      </c>
      <c r="P10" s="129" t="s">
        <v>643</v>
      </c>
      <c r="Q10" s="129" t="s">
        <v>644</v>
      </c>
    </row>
    <row r="11" spans="1:19" s="12" customFormat="1" ht="11.25" customHeight="1">
      <c r="A11" s="130" t="s">
        <v>33</v>
      </c>
      <c r="B11" s="1504" t="s">
        <v>308</v>
      </c>
      <c r="C11" s="1528" t="s">
        <v>646</v>
      </c>
      <c r="D11" s="1528" t="s">
        <v>648</v>
      </c>
      <c r="E11" s="1528" t="s">
        <v>649</v>
      </c>
      <c r="F11" s="1500"/>
      <c r="G11" s="1528" t="s">
        <v>646</v>
      </c>
      <c r="H11" s="1528" t="s">
        <v>648</v>
      </c>
      <c r="I11" s="1528" t="s">
        <v>649</v>
      </c>
      <c r="J11" s="1500"/>
      <c r="K11" s="1528" t="s">
        <v>646</v>
      </c>
      <c r="L11" s="1528" t="s">
        <v>648</v>
      </c>
      <c r="M11" s="1528" t="s">
        <v>649</v>
      </c>
      <c r="N11" s="1500"/>
      <c r="O11" s="1528" t="s">
        <v>646</v>
      </c>
      <c r="P11" s="1528" t="s">
        <v>648</v>
      </c>
      <c r="Q11" s="1528" t="s">
        <v>649</v>
      </c>
    </row>
    <row r="12" spans="1:19" s="12" customFormat="1" ht="11.25" customHeight="1">
      <c r="B12" s="128" t="s">
        <v>107</v>
      </c>
      <c r="C12" s="136">
        <v>0</v>
      </c>
      <c r="D12" s="136">
        <v>0</v>
      </c>
      <c r="E12" s="136">
        <v>0</v>
      </c>
      <c r="G12" s="136">
        <v>0</v>
      </c>
      <c r="H12" s="136">
        <v>0</v>
      </c>
      <c r="I12" s="136">
        <v>0</v>
      </c>
      <c r="K12" s="136">
        <v>0</v>
      </c>
      <c r="L12" s="136">
        <v>0</v>
      </c>
      <c r="M12" s="136">
        <v>0</v>
      </c>
      <c r="O12" s="136">
        <v>0</v>
      </c>
      <c r="P12" s="136">
        <v>0</v>
      </c>
      <c r="Q12" s="136">
        <v>0</v>
      </c>
    </row>
    <row r="13" spans="1:19" s="12" customFormat="1" ht="11.25" customHeight="1">
      <c r="B13" s="140" t="s">
        <v>2627</v>
      </c>
      <c r="C13" s="138">
        <v>3342.3801423519999</v>
      </c>
      <c r="D13" s="1720"/>
      <c r="E13" s="138">
        <v>0</v>
      </c>
      <c r="G13" s="138">
        <v>1234.14814548546</v>
      </c>
      <c r="H13" s="138">
        <v>9.2453145006330004</v>
      </c>
      <c r="I13" s="138">
        <v>0.73962516005064005</v>
      </c>
      <c r="K13" s="138">
        <v>11170.262886554001</v>
      </c>
      <c r="L13" s="1720"/>
      <c r="M13" s="1720"/>
      <c r="O13" s="138">
        <v>205.86079999999998</v>
      </c>
      <c r="P13" s="1720"/>
      <c r="Q13" s="1720"/>
    </row>
    <row r="14" spans="1:19" s="12" customFormat="1" ht="11.25" customHeight="1">
      <c r="B14" s="135" t="s">
        <v>665</v>
      </c>
      <c r="C14" s="138">
        <v>8.2613382645000204</v>
      </c>
      <c r="D14" s="138">
        <v>4.5101920090000505</v>
      </c>
      <c r="E14" s="138">
        <v>0.36081536072000397</v>
      </c>
      <c r="G14" s="138">
        <v>64.358313537726204</v>
      </c>
      <c r="H14" s="138">
        <v>64.358313537726204</v>
      </c>
      <c r="I14" s="138">
        <v>5.1486650830180896</v>
      </c>
      <c r="K14" s="138">
        <v>1285.2033497192501</v>
      </c>
      <c r="L14" s="138">
        <v>283.28801330777799</v>
      </c>
      <c r="M14" s="138">
        <v>22.663041064622298</v>
      </c>
      <c r="O14" s="138">
        <v>541.37800000000004</v>
      </c>
      <c r="P14" s="138">
        <v>156.90103999999999</v>
      </c>
      <c r="Q14" s="138">
        <v>12.552083199999998</v>
      </c>
    </row>
    <row r="15" spans="1:19" s="12" customFormat="1" ht="11.25" customHeight="1">
      <c r="B15" s="135" t="s">
        <v>666</v>
      </c>
      <c r="C15" s="138">
        <v>79.759039993000002</v>
      </c>
      <c r="D15" s="138">
        <v>79.759039993000002</v>
      </c>
      <c r="E15" s="138">
        <v>6.3807231994400002</v>
      </c>
      <c r="G15" s="138">
        <v>69.246976687671008</v>
      </c>
      <c r="H15" s="138">
        <v>69.246988468007999</v>
      </c>
      <c r="I15" s="138">
        <v>5.5397590774406398</v>
      </c>
      <c r="K15" s="138">
        <v>8051.0331642890096</v>
      </c>
      <c r="L15" s="138">
        <v>7064.5599023948198</v>
      </c>
      <c r="M15" s="138">
        <v>565.164792191586</v>
      </c>
      <c r="O15" s="1720"/>
      <c r="P15" s="1720"/>
      <c r="Q15" s="1720"/>
    </row>
    <row r="16" spans="1:19" s="12" customFormat="1" ht="11.25" customHeight="1">
      <c r="B16" s="135" t="s">
        <v>667</v>
      </c>
      <c r="C16" s="138">
        <v>20.870314275000002</v>
      </c>
      <c r="D16" s="138">
        <v>15.652046917</v>
      </c>
      <c r="E16" s="138">
        <v>1.2521637533600001</v>
      </c>
      <c r="F16" s="18"/>
      <c r="G16" s="138">
        <v>68.325094635398997</v>
      </c>
      <c r="H16" s="138">
        <v>68.325094635398997</v>
      </c>
      <c r="I16" s="138">
        <v>5.4660075708319198</v>
      </c>
      <c r="K16" s="138">
        <v>3062.4698868939099</v>
      </c>
      <c r="L16" s="138">
        <v>2021.7564146385</v>
      </c>
      <c r="M16" s="138">
        <v>161.74051317108001</v>
      </c>
      <c r="O16" s="1720"/>
      <c r="P16" s="1720"/>
      <c r="Q16" s="1720"/>
    </row>
    <row r="17" spans="1:17" s="12" customFormat="1" ht="11.25" customHeight="1">
      <c r="B17" s="135" t="s">
        <v>668</v>
      </c>
      <c r="C17" s="138">
        <v>3297.2919980469997</v>
      </c>
      <c r="D17" s="138">
        <v>4582.7408031240002</v>
      </c>
      <c r="E17" s="138">
        <v>366.61926424991998</v>
      </c>
      <c r="F17" s="18"/>
      <c r="G17" s="138">
        <v>9065.7454454425697</v>
      </c>
      <c r="H17" s="138">
        <v>3173.0109053158803</v>
      </c>
      <c r="I17" s="138">
        <v>253.84087242527099</v>
      </c>
      <c r="K17" s="138">
        <v>12827.3561662263</v>
      </c>
      <c r="L17" s="138">
        <v>4533.0688476618297</v>
      </c>
      <c r="M17" s="138">
        <v>362.64550781294599</v>
      </c>
      <c r="O17" s="1720">
        <v>1.284</v>
      </c>
      <c r="P17" s="1720">
        <v>0.44939999999999997</v>
      </c>
      <c r="Q17" s="1720">
        <v>3.5951999999999998E-2</v>
      </c>
    </row>
    <row r="18" spans="1:17" s="12" customFormat="1" ht="11.25" customHeight="1">
      <c r="B18" s="135" t="s">
        <v>673</v>
      </c>
      <c r="C18" s="138">
        <v>0.28653632800000001</v>
      </c>
      <c r="D18" s="138">
        <v>0.28653632800000001</v>
      </c>
      <c r="E18" s="138">
        <v>2.2922906239999999E-2</v>
      </c>
      <c r="G18" s="138">
        <v>42.728330748993002</v>
      </c>
      <c r="H18" s="138">
        <v>64.092502013657992</v>
      </c>
      <c r="I18" s="138">
        <v>5.1274001610926394</v>
      </c>
      <c r="K18" s="138">
        <v>163.39842219726901</v>
      </c>
      <c r="L18" s="138">
        <v>233.236288808523</v>
      </c>
      <c r="M18" s="138">
        <v>18.658903104681801</v>
      </c>
      <c r="O18" s="1720">
        <v>1409.4976000000001</v>
      </c>
      <c r="P18" s="1720">
        <v>305.80756000000002</v>
      </c>
      <c r="Q18" s="1720">
        <v>24.4646048</v>
      </c>
    </row>
    <row r="19" spans="1:17" s="12" customFormat="1" ht="11.25" customHeight="1">
      <c r="B19" s="135" t="s">
        <v>692</v>
      </c>
      <c r="C19" s="1772"/>
      <c r="D19" s="1720"/>
      <c r="E19" s="1720"/>
      <c r="G19" s="1720"/>
      <c r="H19" s="1720"/>
      <c r="I19" s="1720"/>
      <c r="K19" s="1721"/>
      <c r="L19" s="1721"/>
      <c r="M19" s="1721"/>
      <c r="O19" s="1720"/>
      <c r="P19" s="1720"/>
      <c r="Q19" s="1720"/>
    </row>
    <row r="20" spans="1:17" s="12" customFormat="1" ht="11.25" customHeight="1">
      <c r="B20" s="135" t="s">
        <v>464</v>
      </c>
      <c r="C20" s="138">
        <v>81.24406961599999</v>
      </c>
      <c r="D20" s="138">
        <v>84.161780878999991</v>
      </c>
      <c r="E20" s="138">
        <v>6.7329424703200003</v>
      </c>
      <c r="G20" s="138">
        <v>124.713845267907</v>
      </c>
      <c r="H20" s="138">
        <v>171.56920503878402</v>
      </c>
      <c r="I20" s="138">
        <v>13.7255364031027</v>
      </c>
      <c r="K20" s="1722">
        <v>665.65291819934896</v>
      </c>
      <c r="L20" s="1722">
        <v>407.45257680238598</v>
      </c>
      <c r="M20" s="1722">
        <v>32.596206144190901</v>
      </c>
      <c r="O20" s="138">
        <v>0</v>
      </c>
      <c r="P20" s="138">
        <v>0</v>
      </c>
      <c r="Q20" s="138">
        <v>0</v>
      </c>
    </row>
    <row r="21" spans="1:17" s="12" customFormat="1" ht="11.25" customHeight="1">
      <c r="B21" s="762" t="s">
        <v>675</v>
      </c>
      <c r="C21" s="791">
        <v>6830.0934388754995</v>
      </c>
      <c r="D21" s="791">
        <v>4767.1103992499993</v>
      </c>
      <c r="E21" s="791">
        <v>381.36883193999995</v>
      </c>
      <c r="G21" s="791">
        <v>10669.266151805725</v>
      </c>
      <c r="H21" s="791">
        <v>3619.8483235100884</v>
      </c>
      <c r="I21" s="791">
        <v>289.5878658808071</v>
      </c>
      <c r="K21" s="791">
        <v>37225.376794079086</v>
      </c>
      <c r="L21" s="791">
        <v>14543.362043613835</v>
      </c>
      <c r="M21" s="791">
        <v>1163.468963489107</v>
      </c>
      <c r="O21" s="791">
        <v>2158.0204000000003</v>
      </c>
      <c r="P21" s="791">
        <v>463.15800000000002</v>
      </c>
      <c r="Q21" s="791">
        <v>37.052640000000004</v>
      </c>
    </row>
    <row r="22" spans="1:17" s="12" customFormat="1" ht="11.25" customHeight="1">
      <c r="B22" s="762" t="s">
        <v>545</v>
      </c>
      <c r="C22" s="1270"/>
      <c r="D22" s="1270"/>
      <c r="E22" s="1270"/>
      <c r="G22" s="1270"/>
      <c r="H22" s="1270"/>
      <c r="I22" s="1270"/>
      <c r="K22" s="1723"/>
      <c r="L22" s="1723"/>
      <c r="M22" s="1723"/>
      <c r="O22" s="1270"/>
      <c r="P22" s="1270"/>
      <c r="Q22" s="1270"/>
    </row>
    <row r="23" spans="1:17" s="12" customFormat="1" ht="11.25" customHeight="1">
      <c r="B23" s="128" t="s">
        <v>676</v>
      </c>
      <c r="C23" s="1724"/>
      <c r="D23" s="1724"/>
      <c r="E23" s="1724"/>
      <c r="G23" s="1724"/>
      <c r="H23" s="1724"/>
      <c r="I23" s="1724"/>
      <c r="K23" s="1721"/>
      <c r="L23" s="1721"/>
      <c r="M23" s="1721"/>
      <c r="O23" s="1724"/>
      <c r="P23" s="1724"/>
      <c r="Q23" s="1724"/>
    </row>
    <row r="24" spans="1:17" s="12" customFormat="1" ht="11.25" customHeight="1">
      <c r="B24" s="135" t="s">
        <v>693</v>
      </c>
      <c r="C24" s="1724"/>
      <c r="D24" s="1725"/>
      <c r="E24" s="1725"/>
      <c r="G24" s="1724"/>
      <c r="H24" s="1725"/>
      <c r="I24" s="1725"/>
      <c r="K24" s="1722"/>
      <c r="L24" s="1726">
        <v>53.561714194500702</v>
      </c>
      <c r="M24" s="1726">
        <v>4.2849371355600594</v>
      </c>
      <c r="O24" s="1727"/>
      <c r="P24" s="1725"/>
      <c r="Q24" s="1725"/>
    </row>
    <row r="25" spans="1:17" s="12" customFormat="1">
      <c r="B25" s="135" t="s">
        <v>694</v>
      </c>
      <c r="C25" s="1724"/>
      <c r="D25" s="1725"/>
      <c r="E25" s="1725"/>
      <c r="G25" s="1724"/>
      <c r="H25" s="1725"/>
      <c r="I25" s="1725"/>
      <c r="K25" s="1722"/>
      <c r="L25" s="1728"/>
      <c r="M25" s="1728"/>
      <c r="O25" s="1724"/>
      <c r="P25" s="1725"/>
      <c r="Q25" s="1725"/>
    </row>
    <row r="26" spans="1:17" ht="11.25" customHeight="1">
      <c r="A26" s="12"/>
      <c r="B26" s="135" t="s">
        <v>679</v>
      </c>
      <c r="C26" s="1724"/>
      <c r="D26" s="1725"/>
      <c r="E26" s="1725"/>
      <c r="F26" s="12"/>
      <c r="G26" s="1724"/>
      <c r="H26" s="1725"/>
      <c r="I26" s="1725"/>
      <c r="K26" s="1722"/>
      <c r="L26" s="1728"/>
      <c r="M26" s="1728"/>
      <c r="O26" s="1724"/>
      <c r="P26" s="1725"/>
      <c r="Q26" s="1725"/>
    </row>
    <row r="27" spans="1:17" s="16" customFormat="1" ht="11.25" customHeight="1">
      <c r="A27" s="12"/>
      <c r="B27" s="135" t="s">
        <v>680</v>
      </c>
      <c r="C27" s="1724"/>
      <c r="D27" s="1725"/>
      <c r="E27" s="1725"/>
      <c r="G27" s="1724"/>
      <c r="H27" s="1725"/>
      <c r="I27" s="1725"/>
      <c r="K27" s="1722"/>
      <c r="L27" s="1728"/>
      <c r="M27" s="1728"/>
      <c r="O27" s="1724"/>
      <c r="P27" s="1725"/>
      <c r="Q27" s="1725"/>
    </row>
    <row r="28" spans="1:17" s="12" customFormat="1">
      <c r="B28" s="762" t="s">
        <v>681</v>
      </c>
      <c r="C28" s="1729"/>
      <c r="D28" s="1730"/>
      <c r="E28" s="1270"/>
      <c r="G28" s="1729"/>
      <c r="H28" s="1730"/>
      <c r="I28" s="1270"/>
      <c r="K28" s="1731"/>
      <c r="L28" s="1730">
        <v>53.561714194500702</v>
      </c>
      <c r="M28" s="1730">
        <v>4.2849371355600558</v>
      </c>
      <c r="O28" s="1729"/>
      <c r="P28" s="1270"/>
      <c r="Q28" s="1270"/>
    </row>
    <row r="29" spans="1:17" s="12" customFormat="1">
      <c r="B29" s="493" t="s">
        <v>682</v>
      </c>
      <c r="C29" s="1732"/>
      <c r="D29" s="1733"/>
      <c r="E29" s="565"/>
      <c r="G29" s="438"/>
      <c r="H29" s="565">
        <v>14.569285822091</v>
      </c>
      <c r="I29" s="565">
        <v>1.1655433142989999</v>
      </c>
      <c r="K29" s="438"/>
      <c r="L29" s="2096">
        <v>21.915402683737497</v>
      </c>
      <c r="M29" s="565">
        <v>2.2907412003839998</v>
      </c>
      <c r="O29" s="438"/>
      <c r="P29" s="2096">
        <v>288.3424</v>
      </c>
      <c r="Q29" s="2096">
        <v>23.067392000000002</v>
      </c>
    </row>
    <row r="30" spans="1:17" s="12" customFormat="1" ht="12" customHeight="1">
      <c r="B30" s="1523" t="s">
        <v>683</v>
      </c>
      <c r="C30" s="1524"/>
      <c r="D30" s="1530">
        <v>1024.4110000000001</v>
      </c>
      <c r="E30" s="1525">
        <v>81.952880000000007</v>
      </c>
      <c r="G30" s="1524"/>
      <c r="H30" s="1525">
        <v>592.94366770331544</v>
      </c>
      <c r="I30" s="1525">
        <v>47.435493416265238</v>
      </c>
      <c r="K30" s="1524"/>
      <c r="L30" s="1530">
        <v>2511.21170536726</v>
      </c>
      <c r="M30" s="1525">
        <v>200.89693642938082</v>
      </c>
      <c r="O30" s="1524"/>
      <c r="P30" s="1525">
        <v>177.43299999999999</v>
      </c>
      <c r="Q30" s="1525">
        <f>P30*8%</f>
        <v>14.19464</v>
      </c>
    </row>
    <row r="31" spans="1:17" s="12" customFormat="1" ht="12" customHeight="1">
      <c r="B31" s="763" t="s">
        <v>684</v>
      </c>
      <c r="C31" s="794"/>
      <c r="D31" s="791">
        <v>5791.5213992499994</v>
      </c>
      <c r="E31" s="2062">
        <v>463.32171193999994</v>
      </c>
      <c r="G31" s="794"/>
      <c r="H31" s="791">
        <v>4227.3612770354948</v>
      </c>
      <c r="I31" s="2062">
        <v>338.18890216283961</v>
      </c>
      <c r="K31" s="794"/>
      <c r="L31" s="791">
        <f>L21+L28+L29+L30</f>
        <v>17130.050865859332</v>
      </c>
      <c r="M31" s="2062">
        <f>L31*8%</f>
        <v>1370.4040692687465</v>
      </c>
      <c r="O31" s="794"/>
      <c r="P31" s="791">
        <f>P30+P29+P21</f>
        <v>928.93340000000001</v>
      </c>
      <c r="Q31" s="2062">
        <f>P31*8%</f>
        <v>74.314672000000002</v>
      </c>
    </row>
    <row r="32" spans="1:17" s="12" customFormat="1" ht="11.25" customHeight="1">
      <c r="B32" s="250"/>
      <c r="C32" s="139"/>
      <c r="D32" s="140"/>
      <c r="E32" s="140"/>
      <c r="I32" s="140"/>
      <c r="M32" s="140"/>
      <c r="Q32" s="140"/>
    </row>
    <row r="33" spans="1:17" s="12" customFormat="1" ht="11.25" customHeight="1">
      <c r="B33" s="250"/>
      <c r="C33" s="139"/>
      <c r="D33" s="140"/>
      <c r="E33" s="140"/>
      <c r="H33" s="140"/>
      <c r="I33" s="140"/>
      <c r="M33" s="140"/>
      <c r="N33" s="12">
        <f>L31*0.08</f>
        <v>1370.4040692687465</v>
      </c>
      <c r="Q33" s="140"/>
    </row>
    <row r="34" spans="1:17" s="12" customFormat="1" ht="11.25" customHeight="1">
      <c r="B34" s="250"/>
      <c r="C34" s="139"/>
      <c r="D34" s="140"/>
      <c r="E34" s="140"/>
    </row>
    <row r="35" spans="1:17">
      <c r="B35" s="126" t="s">
        <v>695</v>
      </c>
    </row>
    <row r="36" spans="1:17">
      <c r="B36" s="126"/>
    </row>
    <row r="37" spans="1:17" s="16" customFormat="1" ht="11.25" customHeight="1">
      <c r="B37" s="126"/>
      <c r="C37" s="1526"/>
      <c r="D37" s="1527" t="s">
        <v>688</v>
      </c>
      <c r="E37" s="1526"/>
      <c r="G37" s="1526"/>
      <c r="H37" s="1527" t="s">
        <v>689</v>
      </c>
      <c r="I37" s="1526"/>
      <c r="J37" s="27"/>
      <c r="K37" s="1526"/>
      <c r="L37" s="1527" t="s">
        <v>690</v>
      </c>
      <c r="M37" s="1526"/>
      <c r="O37" s="1526"/>
      <c r="P37" s="1527" t="s">
        <v>691</v>
      </c>
      <c r="Q37" s="1526"/>
    </row>
    <row r="38" spans="1:17" s="12" customFormat="1" ht="11.25" customHeight="1">
      <c r="B38" s="128"/>
      <c r="C38" s="129" t="s">
        <v>641</v>
      </c>
      <c r="D38" s="129" t="s">
        <v>643</v>
      </c>
      <c r="E38" s="129" t="s">
        <v>644</v>
      </c>
      <c r="G38" s="129" t="s">
        <v>641</v>
      </c>
      <c r="H38" s="129" t="s">
        <v>643</v>
      </c>
      <c r="I38" s="129" t="s">
        <v>644</v>
      </c>
      <c r="K38" s="129" t="s">
        <v>641</v>
      </c>
      <c r="L38" s="129" t="s">
        <v>643</v>
      </c>
      <c r="M38" s="129" t="s">
        <v>644</v>
      </c>
      <c r="O38" s="129" t="s">
        <v>641</v>
      </c>
      <c r="P38" s="129" t="s">
        <v>643</v>
      </c>
      <c r="Q38" s="129" t="s">
        <v>644</v>
      </c>
    </row>
    <row r="39" spans="1:17" s="12" customFormat="1" ht="11.25" customHeight="1">
      <c r="A39" s="130" t="s">
        <v>33</v>
      </c>
      <c r="B39" s="1504" t="s">
        <v>308</v>
      </c>
      <c r="C39" s="1528" t="s">
        <v>646</v>
      </c>
      <c r="D39" s="1528" t="s">
        <v>648</v>
      </c>
      <c r="E39" s="1528" t="s">
        <v>649</v>
      </c>
      <c r="F39" s="1500"/>
      <c r="G39" s="1528" t="s">
        <v>646</v>
      </c>
      <c r="H39" s="1528" t="s">
        <v>648</v>
      </c>
      <c r="I39" s="1528" t="s">
        <v>649</v>
      </c>
      <c r="J39" s="1500"/>
      <c r="K39" s="1528" t="s">
        <v>646</v>
      </c>
      <c r="L39" s="1528" t="s">
        <v>648</v>
      </c>
      <c r="M39" s="1528" t="s">
        <v>649</v>
      </c>
      <c r="N39" s="1500"/>
      <c r="O39" s="1528" t="s">
        <v>646</v>
      </c>
      <c r="P39" s="1528" t="s">
        <v>648</v>
      </c>
      <c r="Q39" s="1528" t="s">
        <v>649</v>
      </c>
    </row>
    <row r="40" spans="1:17" s="12" customFormat="1" ht="11.25" customHeight="1">
      <c r="B40" s="128" t="s">
        <v>107</v>
      </c>
      <c r="C40" s="136">
        <v>0</v>
      </c>
      <c r="D40" s="136">
        <v>0</v>
      </c>
      <c r="E40" s="136">
        <v>0</v>
      </c>
      <c r="G40" s="136">
        <v>0</v>
      </c>
      <c r="H40" s="136">
        <v>0</v>
      </c>
      <c r="I40" s="136">
        <v>0</v>
      </c>
      <c r="K40" s="136">
        <v>0</v>
      </c>
      <c r="L40" s="136">
        <v>0</v>
      </c>
      <c r="M40" s="136">
        <v>0</v>
      </c>
      <c r="O40" s="136">
        <v>0</v>
      </c>
      <c r="P40" s="136">
        <v>0</v>
      </c>
      <c r="Q40" s="136">
        <v>0</v>
      </c>
    </row>
    <row r="41" spans="1:17" s="12" customFormat="1" ht="11.25" customHeight="1">
      <c r="B41" s="140" t="s">
        <v>2627</v>
      </c>
      <c r="C41" s="138">
        <v>3034.1116686085998</v>
      </c>
      <c r="D41" s="138"/>
      <c r="E41" s="138"/>
      <c r="G41" s="138">
        <v>1150.4115024202699</v>
      </c>
      <c r="H41" s="138">
        <v>3.8970902758060002</v>
      </c>
      <c r="I41" s="138"/>
      <c r="K41" s="138">
        <v>10050.157683185</v>
      </c>
      <c r="L41" s="138"/>
      <c r="M41" s="138"/>
      <c r="O41" s="138">
        <v>203.54320000000001</v>
      </c>
      <c r="P41" s="138"/>
      <c r="Q41" s="138"/>
    </row>
    <row r="42" spans="1:17" s="12" customFormat="1" ht="11.25" customHeight="1">
      <c r="B42" s="135" t="s">
        <v>665</v>
      </c>
      <c r="C42" s="138">
        <v>8.7001319316001613</v>
      </c>
      <c r="D42" s="138">
        <v>5.1473200484999699</v>
      </c>
      <c r="E42" s="138"/>
      <c r="G42" s="138">
        <v>237.95831116266498</v>
      </c>
      <c r="H42" s="138">
        <v>237.95831116266302</v>
      </c>
      <c r="I42" s="138">
        <v>19.0366648930131</v>
      </c>
      <c r="K42" s="138">
        <v>1118.4924209707001</v>
      </c>
      <c r="L42" s="138">
        <v>257.96340896589902</v>
      </c>
      <c r="M42" s="138">
        <v>20.637072717271899</v>
      </c>
      <c r="O42" s="138">
        <v>2735.4595351999997</v>
      </c>
      <c r="P42" s="138">
        <v>617.71874560000003</v>
      </c>
      <c r="Q42" s="138">
        <v>49.417499647999996</v>
      </c>
    </row>
    <row r="43" spans="1:17" s="12" customFormat="1" ht="11.25" customHeight="1">
      <c r="B43" s="135" t="s">
        <v>666</v>
      </c>
      <c r="C43" s="138">
        <v>60.108829659100003</v>
      </c>
      <c r="D43" s="138">
        <v>60.108829659100003</v>
      </c>
      <c r="E43" s="138">
        <v>4.8087063727280004</v>
      </c>
      <c r="G43" s="138">
        <v>116.341267649607</v>
      </c>
      <c r="H43" s="138">
        <v>116.341267649607</v>
      </c>
      <c r="I43" s="138">
        <v>9.3073014119685595</v>
      </c>
      <c r="K43" s="138">
        <v>7833.5980203997997</v>
      </c>
      <c r="L43" s="138">
        <v>6814.3510671149497</v>
      </c>
      <c r="M43" s="138">
        <v>545.148085369196</v>
      </c>
      <c r="O43" s="138"/>
      <c r="P43" s="138"/>
      <c r="Q43" s="138"/>
    </row>
    <row r="44" spans="1:17" s="12" customFormat="1" ht="11.25" customHeight="1">
      <c r="B44" s="135" t="s">
        <v>667</v>
      </c>
      <c r="C44" s="138">
        <v>27.689743739599997</v>
      </c>
      <c r="D44" s="138">
        <v>20.767307804700003</v>
      </c>
      <c r="E44" s="138">
        <v>1.661384624376</v>
      </c>
      <c r="G44" s="138">
        <v>52.209608019477997</v>
      </c>
      <c r="H44" s="138">
        <v>52.209608019477997</v>
      </c>
      <c r="I44" s="138">
        <v>4.1767686415582403</v>
      </c>
      <c r="K44" s="138">
        <v>3054.16605083283</v>
      </c>
      <c r="L44" s="138">
        <v>2003.21738690455</v>
      </c>
      <c r="M44" s="138">
        <v>160.25739095236398</v>
      </c>
      <c r="O44" s="138"/>
      <c r="P44" s="138"/>
      <c r="Q44" s="138"/>
    </row>
    <row r="45" spans="1:17" s="12" customFormat="1" ht="11.25" customHeight="1">
      <c r="B45" s="135" t="s">
        <v>668</v>
      </c>
      <c r="C45" s="138">
        <v>3844.9680928102002</v>
      </c>
      <c r="D45" s="138">
        <v>5343.7825472935001</v>
      </c>
      <c r="E45" s="138">
        <v>427.50260378348003</v>
      </c>
      <c r="G45" s="138">
        <v>9204.1641892917105</v>
      </c>
      <c r="H45" s="138">
        <v>3221.45747073742</v>
      </c>
      <c r="I45" s="138">
        <v>257.71659765899301</v>
      </c>
      <c r="K45" s="138">
        <v>12190.348866381501</v>
      </c>
      <c r="L45" s="138">
        <v>4334.5901619199703</v>
      </c>
      <c r="M45" s="138">
        <v>346.767212953598</v>
      </c>
      <c r="O45" s="138">
        <v>1.4036</v>
      </c>
      <c r="P45" s="138"/>
      <c r="Q45" s="138"/>
    </row>
    <row r="46" spans="1:17" s="12" customFormat="1" ht="11.25" customHeight="1">
      <c r="B46" s="135" t="s">
        <v>673</v>
      </c>
      <c r="C46" s="138"/>
      <c r="D46" s="138"/>
      <c r="E46" s="138"/>
      <c r="G46" s="138">
        <v>40.376511462196</v>
      </c>
      <c r="H46" s="138">
        <v>60.564755980000996</v>
      </c>
      <c r="I46" s="138">
        <v>4.8451804784000796</v>
      </c>
      <c r="K46" s="138">
        <v>157.98060895617002</v>
      </c>
      <c r="L46" s="138">
        <v>228.409715608211</v>
      </c>
      <c r="M46" s="138">
        <v>18.272777248656798</v>
      </c>
      <c r="O46" s="138"/>
      <c r="P46" s="138"/>
      <c r="Q46" s="138"/>
    </row>
    <row r="47" spans="1:17" s="12" customFormat="1" ht="11.25" customHeight="1">
      <c r="B47" s="135" t="s">
        <v>692</v>
      </c>
      <c r="C47" s="138"/>
      <c r="D47" s="138"/>
      <c r="E47" s="138"/>
      <c r="F47" s="138"/>
      <c r="J47" s="138"/>
      <c r="K47" s="138"/>
      <c r="L47" s="138"/>
      <c r="M47" s="138"/>
      <c r="N47" s="138"/>
      <c r="O47" s="138"/>
      <c r="P47" s="138"/>
      <c r="Q47" s="138"/>
    </row>
    <row r="48" spans="1:17" s="12" customFormat="1" ht="11.25" customHeight="1">
      <c r="B48" s="135" t="s">
        <v>464</v>
      </c>
      <c r="C48" s="138">
        <v>58.952940244700002</v>
      </c>
      <c r="D48" s="138">
        <v>60.8570616461</v>
      </c>
      <c r="E48" s="138">
        <v>4.8685649316879998</v>
      </c>
      <c r="F48" s="18"/>
      <c r="G48" s="138">
        <v>121.94910275866501</v>
      </c>
      <c r="H48" s="138">
        <v>168.93161181960701</v>
      </c>
      <c r="I48" s="138">
        <v>13.5145289455686</v>
      </c>
      <c r="K48" s="138">
        <v>595.6886816286451</v>
      </c>
      <c r="L48" s="138">
        <v>325.80648355969402</v>
      </c>
      <c r="M48" s="138">
        <v>26.0645186847755</v>
      </c>
      <c r="O48" s="138">
        <v>8.1280000000000001</v>
      </c>
      <c r="P48" s="138">
        <v>8.1280000000000001</v>
      </c>
      <c r="Q48" s="138">
        <v>0.65024000000000004</v>
      </c>
    </row>
    <row r="49" spans="1:17" s="12" customFormat="1" ht="11.25" customHeight="1">
      <c r="B49" s="762" t="s">
        <v>675</v>
      </c>
      <c r="C49" s="791">
        <v>7034.7997384649998</v>
      </c>
      <c r="D49" s="791">
        <v>5490.9313979231001</v>
      </c>
      <c r="E49" s="791">
        <v>439.27451183384801</v>
      </c>
      <c r="G49" s="791">
        <v>10923.4104927646</v>
      </c>
      <c r="H49" s="791">
        <v>3861.3601156445802</v>
      </c>
      <c r="I49" s="791">
        <v>308.90880925156603</v>
      </c>
      <c r="K49" s="791">
        <v>35000.432332354598</v>
      </c>
      <c r="L49" s="791">
        <v>13964.338224073301</v>
      </c>
      <c r="M49" s="798">
        <v>1117.1470579258598</v>
      </c>
      <c r="O49" s="791">
        <v>2948.6351351999997</v>
      </c>
      <c r="P49" s="791">
        <v>626.43880559999991</v>
      </c>
      <c r="Q49" s="791">
        <v>50.115104447999997</v>
      </c>
    </row>
    <row r="50" spans="1:17" s="12" customFormat="1" ht="11.25" customHeight="1">
      <c r="B50" s="762" t="s">
        <v>545</v>
      </c>
      <c r="C50" s="791"/>
      <c r="D50" s="791">
        <v>0</v>
      </c>
      <c r="E50" s="791">
        <v>0</v>
      </c>
      <c r="G50" s="791"/>
      <c r="H50" s="791">
        <v>0</v>
      </c>
      <c r="I50" s="791">
        <v>0</v>
      </c>
      <c r="K50" s="791"/>
      <c r="L50" s="791">
        <v>0</v>
      </c>
      <c r="M50" s="798"/>
      <c r="O50" s="791">
        <v>0</v>
      </c>
      <c r="P50" s="1270"/>
      <c r="Q50" s="1270"/>
    </row>
    <row r="51" spans="1:17" s="12" customFormat="1" ht="11.25" customHeight="1">
      <c r="B51" s="128" t="s">
        <v>676</v>
      </c>
      <c r="C51" s="131"/>
      <c r="D51" s="131"/>
      <c r="E51" s="131"/>
      <c r="G51" s="131"/>
      <c r="H51" s="131"/>
      <c r="I51" s="131"/>
      <c r="K51" s="131"/>
      <c r="L51" s="131"/>
      <c r="M51" s="131"/>
      <c r="O51" s="131"/>
      <c r="P51" s="131"/>
      <c r="Q51" s="131"/>
    </row>
    <row r="52" spans="1:17" s="12" customFormat="1" ht="11.25" customHeight="1">
      <c r="B52" s="135" t="s">
        <v>693</v>
      </c>
      <c r="C52" s="131"/>
      <c r="D52" s="131"/>
      <c r="E52" s="131"/>
      <c r="G52" s="131"/>
      <c r="H52" s="136"/>
      <c r="I52" s="136"/>
      <c r="K52" s="131"/>
      <c r="L52" s="136">
        <v>41.024177249259701</v>
      </c>
      <c r="M52" s="136">
        <v>3.2819341799407797</v>
      </c>
      <c r="O52" s="131"/>
      <c r="P52" s="136"/>
      <c r="Q52" s="136"/>
    </row>
    <row r="53" spans="1:17" s="12" customFormat="1">
      <c r="B53" s="135" t="s">
        <v>694</v>
      </c>
      <c r="C53" s="131"/>
      <c r="D53" s="131"/>
      <c r="E53" s="131"/>
      <c r="G53" s="131"/>
      <c r="H53" s="136"/>
      <c r="I53" s="136"/>
      <c r="K53" s="131"/>
      <c r="L53" s="136"/>
      <c r="M53" s="136"/>
      <c r="O53" s="131"/>
      <c r="P53" s="136"/>
      <c r="Q53" s="136"/>
    </row>
    <row r="54" spans="1:17" ht="11.25" customHeight="1">
      <c r="A54" s="12"/>
      <c r="B54" s="135" t="s">
        <v>679</v>
      </c>
      <c r="C54" s="131"/>
      <c r="D54" s="131"/>
      <c r="E54" s="131"/>
      <c r="F54" s="12"/>
      <c r="G54" s="131"/>
      <c r="H54" s="136"/>
      <c r="I54" s="136"/>
      <c r="K54" s="131"/>
      <c r="L54" s="136"/>
      <c r="M54" s="136"/>
      <c r="O54" s="131"/>
      <c r="P54" s="136"/>
      <c r="Q54" s="136"/>
    </row>
    <row r="55" spans="1:17" s="16" customFormat="1" ht="11.25" customHeight="1">
      <c r="A55" s="12"/>
      <c r="B55" s="135" t="s">
        <v>680</v>
      </c>
      <c r="C55" s="131"/>
      <c r="D55" s="131"/>
      <c r="E55" s="131"/>
      <c r="G55" s="131"/>
      <c r="H55" s="327"/>
      <c r="I55" s="327"/>
      <c r="K55" s="131"/>
      <c r="L55" s="327"/>
      <c r="M55" s="327"/>
      <c r="O55" s="131"/>
      <c r="P55" s="327"/>
      <c r="Q55" s="327"/>
    </row>
    <row r="56" spans="1:17" s="12" customFormat="1">
      <c r="B56" s="762" t="s">
        <v>681</v>
      </c>
      <c r="C56" s="794"/>
      <c r="D56" s="794"/>
      <c r="E56" s="794"/>
      <c r="G56" s="794"/>
      <c r="H56" s="791"/>
      <c r="I56" s="791"/>
      <c r="K56" s="794"/>
      <c r="L56" s="791">
        <v>41.024177249259701</v>
      </c>
      <c r="M56" s="791">
        <v>3.2819341799407797</v>
      </c>
      <c r="O56" s="794"/>
      <c r="P56" s="791">
        <v>0</v>
      </c>
      <c r="Q56" s="791">
        <v>0</v>
      </c>
    </row>
    <row r="57" spans="1:17" s="12" customFormat="1">
      <c r="B57" s="493" t="s">
        <v>682</v>
      </c>
      <c r="C57" s="438"/>
      <c r="D57" s="438"/>
      <c r="E57" s="438"/>
      <c r="G57" s="438"/>
      <c r="H57" s="565">
        <v>14.569285822091</v>
      </c>
      <c r="I57" s="565">
        <v>1.1655433142989999</v>
      </c>
      <c r="K57" s="438"/>
      <c r="L57" s="565">
        <v>28.6342650048</v>
      </c>
      <c r="M57" s="565">
        <v>2.2907412003839998</v>
      </c>
      <c r="O57" s="438"/>
      <c r="P57" s="565">
        <v>354.43279999999999</v>
      </c>
      <c r="Q57" s="565">
        <v>28.354624000000001</v>
      </c>
    </row>
    <row r="58" spans="1:17" s="2" customFormat="1" ht="12" customHeight="1">
      <c r="B58" s="1506" t="s">
        <v>683</v>
      </c>
      <c r="C58" s="1529"/>
      <c r="D58" s="1529">
        <v>993.86684195715134</v>
      </c>
      <c r="E58" s="1529">
        <v>79.509347356572107</v>
      </c>
      <c r="G58" s="1529"/>
      <c r="H58" s="1530">
        <v>499.94168149844256</v>
      </c>
      <c r="I58" s="1530">
        <v>39.995334519875406</v>
      </c>
      <c r="K58" s="1529"/>
      <c r="L58" s="1530">
        <v>1969.021107</v>
      </c>
      <c r="M58" s="1530">
        <v>157.52168856</v>
      </c>
      <c r="O58" s="1529"/>
      <c r="P58" s="1530">
        <v>133.71700000000001</v>
      </c>
      <c r="Q58" s="1530">
        <v>10.697360000000002</v>
      </c>
    </row>
    <row r="59" spans="1:17" s="12" customFormat="1" ht="12" customHeight="1">
      <c r="B59" s="763" t="s">
        <v>684</v>
      </c>
      <c r="C59" s="794"/>
      <c r="D59" s="799">
        <v>6484.7982398802515</v>
      </c>
      <c r="E59" s="799">
        <v>518.78385919042012</v>
      </c>
      <c r="G59" s="794"/>
      <c r="H59" s="791">
        <v>4375.8710829651136</v>
      </c>
      <c r="I59" s="791">
        <v>350.06968708574044</v>
      </c>
      <c r="K59" s="794"/>
      <c r="L59" s="791">
        <v>16003.017773327359</v>
      </c>
      <c r="M59" s="791">
        <v>1280.2414218661847</v>
      </c>
      <c r="O59" s="794"/>
      <c r="P59" s="800">
        <v>1114.5886055999999</v>
      </c>
      <c r="Q59" s="800">
        <v>89.167088448000001</v>
      </c>
    </row>
    <row r="63" spans="1:17" ht="15.75" customHeight="1"/>
  </sheetData>
  <mergeCells count="1">
    <mergeCell ref="B3:E3"/>
  </mergeCells>
  <hyperlinks>
    <hyperlink ref="B3" location="Contents!A1" display="Back to index page" xr:uid="{AA41F860-4188-40B6-8DA1-5B35166566D0}"/>
    <hyperlink ref="B3:E3" location="CONTENTS!A1" display="Back to contents page" xr:uid="{CBFE9F8F-242A-4CA8-B0FA-976BB8066802}"/>
  </hyperlinks>
  <printOptions horizontalCentered="1" verticalCentered="1"/>
  <pageMargins left="0.25" right="0.25" top="0.75" bottom="0.75" header="0.3" footer="0.3"/>
  <pageSetup paperSize="9" scale="67" orientation="landscape" r:id="rId1"/>
  <rowBreaks count="1" manualBreakCount="1">
    <brk id="34" max="8"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tabColor rgb="FF007272"/>
  </sheetPr>
  <dimension ref="A1:N91"/>
  <sheetViews>
    <sheetView showGridLines="0" showRowColHeaders="0" zoomScaleNormal="100" workbookViewId="0"/>
  </sheetViews>
  <sheetFormatPr baseColWidth="10" defaultColWidth="11.44140625" defaultRowHeight="10.199999999999999"/>
  <cols>
    <col min="1" max="1" width="2.6640625" style="19" customWidth="1"/>
    <col min="2" max="2" width="53.5546875" style="29" customWidth="1"/>
    <col min="3" max="3" width="15" style="29" customWidth="1"/>
    <col min="4" max="4" width="15.44140625" style="29" customWidth="1"/>
    <col min="5" max="5" width="16.6640625" style="29" customWidth="1"/>
    <col min="6" max="9" width="15" style="29" customWidth="1"/>
    <col min="10" max="10" width="12.6640625" style="29" customWidth="1"/>
    <col min="11" max="11" width="14.44140625" style="29" customWidth="1"/>
    <col min="12" max="17" width="11.44140625" style="29"/>
    <col min="18" max="18" width="3.5546875" style="29" customWidth="1"/>
    <col min="19" max="16384" width="11.44140625" style="29"/>
  </cols>
  <sheetData>
    <row r="1" spans="1:11" s="10" customFormat="1" ht="11.25" customHeight="1">
      <c r="A1" s="7"/>
      <c r="B1" s="7"/>
      <c r="C1" s="7"/>
      <c r="D1" s="8"/>
      <c r="E1" s="8"/>
      <c r="F1" s="8"/>
      <c r="G1" s="8"/>
      <c r="H1" s="8"/>
      <c r="I1" s="7"/>
    </row>
    <row r="2" spans="1:11" s="10" customFormat="1" ht="5.25" customHeight="1">
      <c r="A2" s="7"/>
      <c r="B2" s="7"/>
      <c r="C2" s="7"/>
      <c r="D2" s="8"/>
      <c r="E2" s="8"/>
      <c r="F2" s="8"/>
      <c r="G2" s="8"/>
      <c r="H2" s="8"/>
      <c r="I2" s="7"/>
    </row>
    <row r="3" spans="1:11" s="12" customFormat="1" ht="12.9" customHeight="1">
      <c r="A3" s="11"/>
      <c r="B3" s="2255" t="s">
        <v>302</v>
      </c>
      <c r="C3" s="2255"/>
      <c r="D3" s="2255"/>
      <c r="E3" s="2255"/>
      <c r="F3" s="2255"/>
      <c r="G3" s="2255"/>
      <c r="H3" s="2255"/>
    </row>
    <row r="4" spans="1:11" s="10" customFormat="1" ht="5.25" customHeight="1">
      <c r="A4" s="7"/>
      <c r="B4" s="7"/>
      <c r="C4" s="7"/>
      <c r="D4" s="8"/>
      <c r="E4" s="8"/>
      <c r="F4" s="8"/>
      <c r="G4" s="8"/>
      <c r="H4" s="8"/>
      <c r="I4" s="7"/>
      <c r="J4" s="7"/>
      <c r="K4" s="7"/>
    </row>
    <row r="5" spans="1:11" s="6" customFormat="1" ht="15.6">
      <c r="A5" s="13"/>
      <c r="B5" s="1087" t="s">
        <v>696</v>
      </c>
    </row>
    <row r="6" spans="1:11" ht="11.25" customHeight="1"/>
    <row r="7" spans="1:11" s="90" customFormat="1" ht="56.25" customHeight="1">
      <c r="A7" s="99"/>
      <c r="B7" s="2256" t="s">
        <v>697</v>
      </c>
      <c r="C7" s="2257"/>
      <c r="D7" s="2257"/>
      <c r="E7" s="2257"/>
      <c r="F7" s="2257"/>
      <c r="G7" s="2257"/>
      <c r="H7" s="2257"/>
      <c r="I7" s="2257"/>
      <c r="J7" s="623"/>
    </row>
    <row r="8" spans="1:11" s="90" customFormat="1" ht="6" customHeight="1">
      <c r="A8" s="99"/>
      <c r="B8" s="273"/>
      <c r="C8" s="167"/>
      <c r="D8" s="167"/>
      <c r="E8" s="167"/>
      <c r="F8" s="167"/>
      <c r="G8" s="167"/>
      <c r="H8" s="167"/>
      <c r="I8" s="167"/>
      <c r="J8" s="623"/>
    </row>
    <row r="9" spans="1:11" ht="22.5" customHeight="1">
      <c r="B9" s="2258" t="s">
        <v>698</v>
      </c>
      <c r="C9" s="2259"/>
      <c r="D9" s="2259"/>
      <c r="E9" s="2259"/>
      <c r="F9" s="2259"/>
      <c r="G9" s="2259"/>
      <c r="H9" s="2259"/>
      <c r="I9" s="2259"/>
      <c r="J9" s="3"/>
    </row>
    <row r="10" spans="1:11" ht="11.25" customHeight="1">
      <c r="B10" s="266"/>
      <c r="C10" s="1024"/>
      <c r="D10" s="1024"/>
      <c r="E10" s="1024"/>
      <c r="F10" s="1024"/>
      <c r="G10" s="1024"/>
      <c r="H10" s="1024"/>
      <c r="I10" s="1024"/>
      <c r="J10" s="3"/>
    </row>
    <row r="11" spans="1:11">
      <c r="A11" s="16"/>
      <c r="B11" s="43"/>
    </row>
    <row r="12" spans="1:11" ht="11.25" customHeight="1">
      <c r="A12" s="16"/>
      <c r="B12" s="251" t="s">
        <v>2761</v>
      </c>
      <c r="E12" s="2254" t="s">
        <v>699</v>
      </c>
      <c r="F12" s="2254"/>
      <c r="G12" s="2254"/>
      <c r="H12" s="2254"/>
      <c r="I12" s="2254"/>
    </row>
    <row r="13" spans="1:11" ht="11.25" customHeight="1">
      <c r="A13" s="16"/>
      <c r="B13" s="43"/>
      <c r="D13" s="70"/>
      <c r="E13" s="70"/>
      <c r="F13" s="70"/>
      <c r="G13" s="70"/>
      <c r="H13" s="70"/>
      <c r="I13" s="624" t="s">
        <v>700</v>
      </c>
    </row>
    <row r="14" spans="1:11" ht="11.25" customHeight="1">
      <c r="A14" s="16"/>
      <c r="B14" s="46"/>
      <c r="C14" s="2253" t="s">
        <v>701</v>
      </c>
      <c r="D14" s="2253"/>
      <c r="F14" s="70"/>
      <c r="G14" s="70"/>
      <c r="H14" s="70"/>
      <c r="I14" s="625" t="s">
        <v>702</v>
      </c>
    </row>
    <row r="15" spans="1:11" ht="11.25" customHeight="1">
      <c r="A15" s="16"/>
      <c r="C15" s="477" t="s">
        <v>703</v>
      </c>
      <c r="D15" s="70" t="s">
        <v>704</v>
      </c>
      <c r="E15" s="36"/>
      <c r="G15" s="70"/>
      <c r="H15" s="70"/>
      <c r="I15" s="625" t="s">
        <v>705</v>
      </c>
    </row>
    <row r="16" spans="1:11" ht="11.25" customHeight="1">
      <c r="A16" s="16"/>
      <c r="B16" s="43"/>
      <c r="C16" s="477" t="s">
        <v>706</v>
      </c>
      <c r="D16" s="70" t="s">
        <v>707</v>
      </c>
      <c r="E16" s="36"/>
      <c r="F16" s="36"/>
      <c r="G16" s="70" t="s">
        <v>708</v>
      </c>
      <c r="H16" s="70" t="s">
        <v>676</v>
      </c>
      <c r="I16" s="625" t="s">
        <v>709</v>
      </c>
    </row>
    <row r="17" spans="1:14" ht="11.25" customHeight="1">
      <c r="A17" s="16"/>
      <c r="B17" s="1497" t="s">
        <v>308</v>
      </c>
      <c r="C17" s="1532" t="s">
        <v>710</v>
      </c>
      <c r="D17" s="1498" t="s">
        <v>711</v>
      </c>
      <c r="E17" s="1498" t="s">
        <v>712</v>
      </c>
      <c r="F17" s="1498" t="s">
        <v>713</v>
      </c>
      <c r="G17" s="1498" t="s">
        <v>714</v>
      </c>
      <c r="H17" s="1498" t="s">
        <v>714</v>
      </c>
      <c r="I17" s="1533" t="s">
        <v>715</v>
      </c>
    </row>
    <row r="18" spans="1:14" ht="15" customHeight="1">
      <c r="A18" s="12"/>
      <c r="B18" s="336" t="s">
        <v>454</v>
      </c>
      <c r="C18" s="261"/>
      <c r="D18" s="261"/>
    </row>
    <row r="19" spans="1:14" ht="11.25" customHeight="1">
      <c r="A19" s="12"/>
      <c r="B19" s="188" t="s">
        <v>716</v>
      </c>
      <c r="C19" s="58">
        <v>147943.79998526498</v>
      </c>
      <c r="D19" s="58">
        <v>155512.64211657699</v>
      </c>
      <c r="E19" s="374">
        <v>151416.60010657698</v>
      </c>
      <c r="F19" s="374">
        <v>4096.0420100000001</v>
      </c>
      <c r="G19" s="374"/>
      <c r="H19" s="374"/>
      <c r="I19" s="374"/>
      <c r="J19" s="72"/>
      <c r="K19" s="72"/>
    </row>
    <row r="20" spans="1:14" ht="11.25" customHeight="1">
      <c r="A20" s="12"/>
      <c r="B20" s="188" t="s">
        <v>456</v>
      </c>
      <c r="C20" s="58">
        <v>165562.73689007101</v>
      </c>
      <c r="D20" s="58">
        <v>166100.125406526</v>
      </c>
      <c r="E20" s="374">
        <v>8945.4191665260005</v>
      </c>
      <c r="F20" s="374">
        <v>157154.70624</v>
      </c>
      <c r="G20" s="374"/>
      <c r="H20" s="374"/>
      <c r="I20" s="374"/>
      <c r="J20" s="72"/>
      <c r="K20" s="72"/>
    </row>
    <row r="21" spans="1:14" ht="11.25" customHeight="1">
      <c r="A21" s="12"/>
      <c r="B21" s="188" t="s">
        <v>457</v>
      </c>
      <c r="C21" s="58">
        <v>2251512.84098804</v>
      </c>
      <c r="D21" s="58">
        <v>2277905.9575675</v>
      </c>
      <c r="E21" s="374">
        <v>2006249.6966967715</v>
      </c>
      <c r="F21" s="374">
        <v>247547.56862000001</v>
      </c>
      <c r="G21" s="374">
        <v>17020.692250728367</v>
      </c>
      <c r="H21" s="374"/>
      <c r="I21" s="374">
        <v>7088</v>
      </c>
      <c r="J21" s="72"/>
      <c r="K21" s="72"/>
      <c r="N21" s="72"/>
    </row>
    <row r="22" spans="1:14" ht="11.25" customHeight="1">
      <c r="A22" s="12"/>
      <c r="B22" s="188" t="s">
        <v>717</v>
      </c>
      <c r="C22" s="58">
        <v>574896.15293568803</v>
      </c>
      <c r="D22" s="58">
        <v>417794.26918905502</v>
      </c>
      <c r="E22" s="374">
        <v>390963.38385076879</v>
      </c>
      <c r="F22" s="374"/>
      <c r="G22" s="374"/>
      <c r="H22" s="374">
        <v>26830.8853382862</v>
      </c>
      <c r="I22" s="374"/>
      <c r="J22" s="72"/>
      <c r="M22" s="72"/>
    </row>
    <row r="23" spans="1:14" ht="11.25" customHeight="1">
      <c r="A23" s="12"/>
      <c r="B23" s="188" t="s">
        <v>718</v>
      </c>
      <c r="C23" s="58">
        <v>33107.137802487698</v>
      </c>
      <c r="D23" s="58">
        <v>10065.831703609001</v>
      </c>
      <c r="E23" s="374">
        <v>4836.2148036090011</v>
      </c>
      <c r="F23" s="374"/>
      <c r="G23" s="374"/>
      <c r="H23" s="374">
        <v>5229.6169</v>
      </c>
      <c r="I23" s="374"/>
      <c r="J23" s="72"/>
      <c r="M23" s="72"/>
    </row>
    <row r="24" spans="1:14" ht="11.25" customHeight="1">
      <c r="A24" s="12"/>
      <c r="B24" s="188" t="s">
        <v>719</v>
      </c>
      <c r="C24" s="58">
        <v>202254.88160299999</v>
      </c>
      <c r="D24" s="626"/>
      <c r="E24" s="374"/>
      <c r="F24" s="374"/>
      <c r="G24" s="374"/>
      <c r="H24" s="374"/>
      <c r="I24" s="374"/>
    </row>
    <row r="25" spans="1:14" ht="11.25" customHeight="1">
      <c r="A25" s="12"/>
      <c r="B25" s="188" t="s">
        <v>459</v>
      </c>
      <c r="C25" s="58">
        <v>159853.28092835899</v>
      </c>
      <c r="D25" s="58">
        <v>161187.124434639</v>
      </c>
      <c r="E25" s="374"/>
      <c r="F25" s="374">
        <v>161187.124434639</v>
      </c>
      <c r="G25" s="374"/>
      <c r="H25" s="374">
        <v>161187.124434639</v>
      </c>
      <c r="I25" s="374"/>
      <c r="K25" s="72"/>
      <c r="M25" s="72"/>
    </row>
    <row r="26" spans="1:14" ht="11.25" customHeight="1">
      <c r="A26" s="12"/>
      <c r="B26" s="188" t="s">
        <v>720</v>
      </c>
      <c r="C26" s="58">
        <v>8204.5928380000005</v>
      </c>
      <c r="D26" s="58"/>
      <c r="E26" s="37"/>
      <c r="H26" s="374"/>
      <c r="I26" s="374"/>
    </row>
    <row r="27" spans="1:14" ht="11.25" customHeight="1">
      <c r="A27" s="12"/>
      <c r="B27" s="188" t="s">
        <v>721</v>
      </c>
      <c r="C27" s="58">
        <v>19462.4440874951</v>
      </c>
      <c r="D27" s="58">
        <v>7118.2751753814691</v>
      </c>
      <c r="E27" s="37">
        <v>4213.8591702662843</v>
      </c>
      <c r="H27" s="374"/>
      <c r="I27" s="374">
        <v>2904.4160051151848</v>
      </c>
      <c r="N27" s="72"/>
    </row>
    <row r="28" spans="1:14" ht="11.25" customHeight="1">
      <c r="A28" s="12"/>
      <c r="B28" s="188" t="s">
        <v>460</v>
      </c>
      <c r="C28" s="237">
        <v>4.9699999392032606E-4</v>
      </c>
      <c r="D28" s="58">
        <v>18858.809616999999</v>
      </c>
      <c r="E28" s="37">
        <v>18858.809616999999</v>
      </c>
      <c r="H28" s="374"/>
      <c r="I28" s="374"/>
      <c r="J28" s="72"/>
    </row>
    <row r="29" spans="1:14" ht="11.25" customHeight="1">
      <c r="A29" s="12"/>
      <c r="B29" s="188" t="s">
        <v>461</v>
      </c>
      <c r="C29" s="58">
        <v>10734.714984294302</v>
      </c>
      <c r="D29" s="58">
        <v>12661.712715865298</v>
      </c>
      <c r="E29" s="37">
        <v>378.87154827857375</v>
      </c>
      <c r="H29" s="374"/>
      <c r="I29" s="374">
        <v>12282.841167586725</v>
      </c>
      <c r="N29" s="72"/>
    </row>
    <row r="30" spans="1:14" ht="11.25" customHeight="1">
      <c r="A30" s="12"/>
      <c r="B30" s="188" t="s">
        <v>462</v>
      </c>
      <c r="C30" s="58">
        <v>686.75742630423611</v>
      </c>
      <c r="D30" s="58">
        <v>697.11067100899402</v>
      </c>
      <c r="E30" s="37">
        <v>494.39686252179399</v>
      </c>
      <c r="H30" s="374"/>
      <c r="I30" s="374">
        <v>202.7138084872</v>
      </c>
      <c r="J30" s="72"/>
    </row>
    <row r="31" spans="1:14" ht="11.25" customHeight="1">
      <c r="A31" s="12"/>
      <c r="B31" s="188" t="s">
        <v>463</v>
      </c>
      <c r="C31" s="58">
        <v>21006.477082508602</v>
      </c>
      <c r="D31" s="58">
        <v>17532.504787241898</v>
      </c>
      <c r="E31" s="37">
        <v>17532.504787241898</v>
      </c>
      <c r="H31" s="374"/>
      <c r="I31" s="374"/>
      <c r="J31" s="72"/>
    </row>
    <row r="32" spans="1:14" ht="11.25" customHeight="1">
      <c r="A32" s="12"/>
      <c r="B32" s="188" t="s">
        <v>722</v>
      </c>
      <c r="C32" s="58">
        <v>1398.5311999999999</v>
      </c>
      <c r="D32" s="58">
        <v>140.415133476037</v>
      </c>
      <c r="E32" s="37">
        <v>140.415133476037</v>
      </c>
      <c r="H32" s="374"/>
      <c r="I32" s="374"/>
    </row>
    <row r="33" spans="1:14" ht="11.25" customHeight="1">
      <c r="A33" s="12"/>
      <c r="B33" s="188" t="s">
        <v>464</v>
      </c>
      <c r="C33" s="1534">
        <v>17500.645290348501</v>
      </c>
      <c r="D33" s="1535">
        <v>14486.1660880494</v>
      </c>
      <c r="E33" s="37">
        <v>11358.29616881624</v>
      </c>
      <c r="F33" s="37"/>
      <c r="H33" s="374">
        <v>3127.8699192331601</v>
      </c>
      <c r="I33" s="374"/>
      <c r="J33" s="72"/>
      <c r="M33" s="72"/>
    </row>
    <row r="34" spans="1:14" ht="11.25" customHeight="1">
      <c r="A34" s="12"/>
      <c r="B34" s="627" t="s">
        <v>465</v>
      </c>
      <c r="C34" s="628">
        <v>3614124.9945388618</v>
      </c>
      <c r="D34" s="628">
        <v>3260060.9446059293</v>
      </c>
      <c r="E34" s="630">
        <v>2615388.4679118539</v>
      </c>
      <c r="F34" s="630">
        <v>569985.44130463898</v>
      </c>
      <c r="G34" s="630">
        <v>17020.692250728367</v>
      </c>
      <c r="H34" s="631">
        <v>196375.49659215836</v>
      </c>
      <c r="I34" s="631">
        <v>22477.970981189108</v>
      </c>
      <c r="J34" s="72"/>
      <c r="K34" s="72"/>
      <c r="M34" s="72"/>
      <c r="N34" s="72"/>
    </row>
    <row r="35" spans="1:14" ht="15" customHeight="1">
      <c r="A35" s="12"/>
      <c r="B35" s="336" t="s">
        <v>723</v>
      </c>
      <c r="C35" s="433"/>
      <c r="D35" s="433"/>
      <c r="K35" s="72"/>
    </row>
    <row r="36" spans="1:14" ht="11.25" customHeight="1">
      <c r="A36" s="12"/>
      <c r="B36" s="267" t="s">
        <v>467</v>
      </c>
      <c r="C36" s="58">
        <v>237089.008498234</v>
      </c>
      <c r="D36" s="377">
        <v>263497.77195422596</v>
      </c>
      <c r="E36" s="59"/>
      <c r="F36" s="59"/>
      <c r="G36" s="374"/>
      <c r="H36" s="374"/>
      <c r="I36" s="374">
        <v>263497.77195422596</v>
      </c>
      <c r="J36" s="374"/>
      <c r="K36" s="72"/>
      <c r="L36" s="374"/>
    </row>
    <row r="37" spans="1:14" ht="11.25" customHeight="1">
      <c r="A37" s="12"/>
      <c r="B37" s="267" t="s">
        <v>468</v>
      </c>
      <c r="C37" s="58">
        <v>1487762.8678454999</v>
      </c>
      <c r="D37" s="377">
        <v>1491100.4110539199</v>
      </c>
      <c r="E37" s="59">
        <v>28138.631962339401</v>
      </c>
      <c r="F37" s="59"/>
      <c r="G37" s="374"/>
      <c r="H37" s="374"/>
      <c r="I37" s="374">
        <v>1462961.7790915805</v>
      </c>
      <c r="K37" s="72"/>
    </row>
    <row r="38" spans="1:14" ht="11.25" customHeight="1">
      <c r="A38" s="12"/>
      <c r="B38" s="267" t="s">
        <v>459</v>
      </c>
      <c r="C38" s="58">
        <v>163111.74583254202</v>
      </c>
      <c r="D38" s="377">
        <v>163173.274136942</v>
      </c>
      <c r="E38" s="59"/>
      <c r="F38" s="59">
        <v>163173.274136942</v>
      </c>
      <c r="G38" s="374"/>
      <c r="H38" s="374">
        <v>163173.274136942</v>
      </c>
      <c r="I38" s="374"/>
      <c r="K38" s="72"/>
    </row>
    <row r="39" spans="1:14" ht="11.25" customHeight="1">
      <c r="A39" s="12"/>
      <c r="B39" s="267" t="s">
        <v>469</v>
      </c>
      <c r="C39" s="58">
        <v>854765.065808221</v>
      </c>
      <c r="D39" s="377">
        <v>860390.02714770997</v>
      </c>
      <c r="E39" s="59"/>
      <c r="F39" s="59"/>
      <c r="G39" s="374"/>
      <c r="H39" s="374"/>
      <c r="I39" s="374">
        <v>860390.02714770997</v>
      </c>
      <c r="K39" s="72"/>
    </row>
    <row r="40" spans="1:14" ht="11.25" customHeight="1">
      <c r="A40" s="12"/>
      <c r="B40" s="267" t="s">
        <v>724</v>
      </c>
      <c r="C40" s="58">
        <v>202254.88160299999</v>
      </c>
      <c r="D40" s="377"/>
      <c r="E40" s="59"/>
      <c r="F40" s="59"/>
      <c r="G40" s="374"/>
      <c r="H40" s="374"/>
      <c r="I40" s="374"/>
      <c r="K40" s="72"/>
    </row>
    <row r="41" spans="1:14" ht="11.25" customHeight="1">
      <c r="A41" s="12"/>
      <c r="B41" s="267" t="s">
        <v>471</v>
      </c>
      <c r="C41" s="58">
        <v>189876.83043</v>
      </c>
      <c r="D41" s="377"/>
      <c r="E41" s="59"/>
      <c r="F41" s="59"/>
      <c r="G41" s="374"/>
      <c r="H41" s="374"/>
      <c r="I41" s="374"/>
      <c r="K41" s="72"/>
    </row>
    <row r="42" spans="1:14" ht="11.25" customHeight="1">
      <c r="A42" s="12"/>
      <c r="B42" s="267" t="s">
        <v>472</v>
      </c>
      <c r="C42" s="58">
        <v>3115.4493880069499</v>
      </c>
      <c r="D42" s="377">
        <v>1965.0982439719398</v>
      </c>
      <c r="E42" s="59"/>
      <c r="F42" s="59"/>
      <c r="G42" s="374"/>
      <c r="H42" s="374"/>
      <c r="I42" s="374">
        <v>1965.0982439719398</v>
      </c>
      <c r="K42" s="72"/>
    </row>
    <row r="43" spans="1:14" ht="11.25" customHeight="1">
      <c r="A43" s="12"/>
      <c r="B43" s="267" t="s">
        <v>725</v>
      </c>
      <c r="C43" s="58">
        <v>4822.7856673350898</v>
      </c>
      <c r="D43" s="377">
        <v>7192.6756301821597</v>
      </c>
      <c r="E43" s="59"/>
      <c r="F43" s="59"/>
      <c r="G43" s="374"/>
      <c r="H43" s="374">
        <v>2759.2918300000001</v>
      </c>
      <c r="I43" s="374">
        <v>4433.3838001821596</v>
      </c>
      <c r="K43" s="72"/>
    </row>
    <row r="44" spans="1:14" ht="11.25" customHeight="1">
      <c r="A44" s="12"/>
      <c r="B44" s="258" t="s">
        <v>474</v>
      </c>
      <c r="C44" s="58">
        <v>24508.8201714979</v>
      </c>
      <c r="D44" s="377">
        <v>24719.241667898699</v>
      </c>
      <c r="E44" s="59"/>
      <c r="F44" s="59"/>
      <c r="G44" s="374"/>
      <c r="H44" s="374"/>
      <c r="I44" s="374">
        <v>24719.241667898699</v>
      </c>
      <c r="K44" s="72"/>
    </row>
    <row r="45" spans="1:14" ht="11.25" customHeight="1">
      <c r="A45" s="12"/>
      <c r="B45" s="267" t="s">
        <v>475</v>
      </c>
      <c r="C45" s="58">
        <v>548.24800000000005</v>
      </c>
      <c r="D45" s="377"/>
      <c r="E45" s="59"/>
      <c r="F45" s="59"/>
      <c r="G45" s="374"/>
      <c r="H45" s="374"/>
      <c r="I45" s="374"/>
      <c r="K45" s="72"/>
    </row>
    <row r="46" spans="1:14" ht="11.25" customHeight="1">
      <c r="A46" s="12"/>
      <c r="B46" s="267" t="s">
        <v>726</v>
      </c>
      <c r="C46" s="58">
        <v>1597.59271197268</v>
      </c>
      <c r="D46" s="377">
        <v>1668.57214531507</v>
      </c>
      <c r="E46" s="59"/>
      <c r="F46" s="59"/>
      <c r="G46" s="374"/>
      <c r="H46" s="374"/>
      <c r="I46" s="374">
        <v>1668.57214531507</v>
      </c>
      <c r="K46" s="72"/>
    </row>
    <row r="47" spans="1:14" ht="11.25" customHeight="1">
      <c r="A47" s="12"/>
      <c r="B47" s="267" t="s">
        <v>477</v>
      </c>
      <c r="C47" s="58">
        <v>5594.2455387049995</v>
      </c>
      <c r="D47" s="377">
        <v>5300.1552837049994</v>
      </c>
      <c r="E47" s="59"/>
      <c r="F47" s="59"/>
      <c r="G47" s="374"/>
      <c r="H47" s="374"/>
      <c r="I47" s="374">
        <v>5300.1552837049994</v>
      </c>
      <c r="K47" s="72"/>
    </row>
    <row r="48" spans="1:14" ht="11.25" customHeight="1">
      <c r="A48" s="12"/>
      <c r="B48" s="267" t="s">
        <v>478</v>
      </c>
      <c r="C48" s="58">
        <v>119483.50534</v>
      </c>
      <c r="D48" s="377">
        <v>119483.50534</v>
      </c>
      <c r="E48" s="59"/>
      <c r="F48" s="59"/>
      <c r="G48" s="374"/>
      <c r="H48" s="374"/>
      <c r="I48" s="374">
        <v>119483.50534</v>
      </c>
      <c r="K48" s="72"/>
    </row>
    <row r="49" spans="1:11" ht="11.25" customHeight="1">
      <c r="A49" s="12"/>
      <c r="B49" s="267" t="s">
        <v>479</v>
      </c>
      <c r="C49" s="58">
        <v>36269.184340000007</v>
      </c>
      <c r="D49" s="377">
        <v>36269.184340000007</v>
      </c>
      <c r="E49" s="59"/>
      <c r="F49" s="59"/>
      <c r="G49" s="374"/>
      <c r="H49" s="374"/>
      <c r="I49" s="374">
        <v>36269.184340000007</v>
      </c>
      <c r="K49" s="72"/>
    </row>
    <row r="50" spans="1:11" ht="11.25" customHeight="1">
      <c r="A50" s="12"/>
      <c r="B50" s="632" t="s">
        <v>480</v>
      </c>
      <c r="C50" s="633">
        <v>3330800.2311750152</v>
      </c>
      <c r="D50" s="628">
        <v>2974759.9169438705</v>
      </c>
      <c r="E50" s="635">
        <v>28138.631962339401</v>
      </c>
      <c r="F50" s="635">
        <v>163173.274136942</v>
      </c>
      <c r="G50" s="631">
        <v>0</v>
      </c>
      <c r="H50" s="635">
        <v>165932.565966942</v>
      </c>
      <c r="I50" s="631">
        <v>2780688.7190145892</v>
      </c>
    </row>
    <row r="51" spans="1:11" ht="11.25" customHeight="1">
      <c r="A51" s="12"/>
    </row>
    <row r="52" spans="1:11">
      <c r="A52" s="12"/>
    </row>
    <row r="53" spans="1:11">
      <c r="A53" s="12"/>
      <c r="B53" s="251" t="s">
        <v>309</v>
      </c>
      <c r="E53" s="2254" t="s">
        <v>699</v>
      </c>
      <c r="F53" s="2254"/>
      <c r="G53" s="2254"/>
      <c r="H53" s="2254"/>
      <c r="I53" s="2254"/>
    </row>
    <row r="54" spans="1:11">
      <c r="A54" s="12"/>
      <c r="B54" s="43"/>
      <c r="D54" s="70"/>
      <c r="E54" s="70"/>
      <c r="F54" s="70"/>
      <c r="G54" s="70"/>
      <c r="H54" s="70"/>
      <c r="I54" s="624" t="s">
        <v>700</v>
      </c>
    </row>
    <row r="55" spans="1:11">
      <c r="A55" s="24"/>
      <c r="B55" s="46"/>
      <c r="C55" s="2253" t="s">
        <v>701</v>
      </c>
      <c r="D55" s="2253"/>
      <c r="F55" s="70"/>
      <c r="G55" s="70"/>
      <c r="H55" s="70"/>
      <c r="I55" s="625" t="s">
        <v>702</v>
      </c>
    </row>
    <row r="56" spans="1:11">
      <c r="A56" s="24"/>
      <c r="C56" s="477" t="s">
        <v>703</v>
      </c>
      <c r="D56" s="70" t="s">
        <v>704</v>
      </c>
      <c r="E56" s="36"/>
      <c r="G56" s="70"/>
      <c r="H56" s="70"/>
      <c r="I56" s="625" t="s">
        <v>705</v>
      </c>
    </row>
    <row r="57" spans="1:11">
      <c r="A57" s="24"/>
      <c r="B57" s="43"/>
      <c r="C57" s="477" t="s">
        <v>706</v>
      </c>
      <c r="D57" s="70" t="s">
        <v>707</v>
      </c>
      <c r="E57" s="36"/>
      <c r="F57" s="36"/>
      <c r="G57" s="70" t="s">
        <v>708</v>
      </c>
      <c r="H57" s="70" t="s">
        <v>676</v>
      </c>
      <c r="I57" s="625" t="s">
        <v>709</v>
      </c>
    </row>
    <row r="58" spans="1:11">
      <c r="A58" s="24"/>
      <c r="B58" s="1497" t="s">
        <v>308</v>
      </c>
      <c r="C58" s="1532" t="s">
        <v>710</v>
      </c>
      <c r="D58" s="1498" t="s">
        <v>711</v>
      </c>
      <c r="E58" s="1498" t="s">
        <v>712</v>
      </c>
      <c r="F58" s="1498" t="s">
        <v>713</v>
      </c>
      <c r="G58" s="1498" t="s">
        <v>714</v>
      </c>
      <c r="H58" s="1498" t="s">
        <v>714</v>
      </c>
      <c r="I58" s="1533" t="s">
        <v>715</v>
      </c>
    </row>
    <row r="59" spans="1:11" ht="15" customHeight="1">
      <c r="A59" s="24"/>
      <c r="B59" s="336" t="s">
        <v>454</v>
      </c>
      <c r="C59" s="261"/>
      <c r="D59" s="261"/>
    </row>
    <row r="60" spans="1:11">
      <c r="A60" s="24"/>
      <c r="B60" s="188" t="s">
        <v>716</v>
      </c>
      <c r="C60" s="58">
        <v>331407.93936526601</v>
      </c>
      <c r="D60" s="58">
        <v>338532.77311005903</v>
      </c>
      <c r="E60" s="374">
        <v>312011.00674005901</v>
      </c>
      <c r="F60" s="374">
        <v>26521.766370000001</v>
      </c>
      <c r="G60" s="374"/>
      <c r="H60" s="374"/>
      <c r="I60" s="374"/>
    </row>
    <row r="61" spans="1:11">
      <c r="A61" s="24"/>
      <c r="B61" s="188" t="s">
        <v>456</v>
      </c>
      <c r="C61" s="58">
        <v>94259.2932652858</v>
      </c>
      <c r="D61" s="58">
        <v>94556.477902056096</v>
      </c>
      <c r="E61" s="374">
        <v>7944.6596720561065</v>
      </c>
      <c r="F61" s="374">
        <v>86611.81822999999</v>
      </c>
      <c r="G61" s="374"/>
      <c r="H61" s="374"/>
      <c r="I61" s="374"/>
    </row>
    <row r="62" spans="1:11">
      <c r="B62" s="188" t="s">
        <v>457</v>
      </c>
      <c r="C62" s="58">
        <v>1997363.49916047</v>
      </c>
      <c r="D62" s="58">
        <v>2021737.5152789198</v>
      </c>
      <c r="E62" s="374">
        <v>1924348.4604589199</v>
      </c>
      <c r="F62" s="374">
        <v>90301.05481999999</v>
      </c>
      <c r="G62" s="374"/>
      <c r="H62" s="374"/>
      <c r="I62" s="374">
        <v>7088</v>
      </c>
    </row>
    <row r="63" spans="1:11">
      <c r="B63" s="188" t="s">
        <v>717</v>
      </c>
      <c r="C63" s="58">
        <v>569463.65972894593</v>
      </c>
      <c r="D63" s="58">
        <v>401140.415359865</v>
      </c>
      <c r="E63" s="374">
        <v>365870.13342968712</v>
      </c>
      <c r="F63" s="374"/>
      <c r="G63" s="374"/>
      <c r="H63" s="374">
        <v>35270.281930177895</v>
      </c>
      <c r="I63" s="374"/>
    </row>
    <row r="64" spans="1:11">
      <c r="B64" s="188" t="s">
        <v>718</v>
      </c>
      <c r="C64" s="58">
        <v>22280.723267731202</v>
      </c>
      <c r="D64" s="58">
        <v>6461.8657792666399</v>
      </c>
      <c r="E64" s="374">
        <v>3514.7220592666399</v>
      </c>
      <c r="F64" s="374"/>
      <c r="G64" s="374"/>
      <c r="H64" s="374">
        <v>2947.14372</v>
      </c>
      <c r="I64" s="374"/>
    </row>
    <row r="65" spans="2:9">
      <c r="B65" s="188" t="s">
        <v>719</v>
      </c>
      <c r="C65" s="58">
        <v>166722.260416</v>
      </c>
      <c r="D65" s="626"/>
      <c r="E65" s="374"/>
      <c r="F65" s="374"/>
      <c r="G65" s="374"/>
      <c r="H65" s="374"/>
      <c r="I65" s="374"/>
    </row>
    <row r="66" spans="2:9">
      <c r="B66" s="188" t="s">
        <v>459</v>
      </c>
      <c r="C66" s="58">
        <v>178262.775621757</v>
      </c>
      <c r="D66" s="58">
        <v>178988.05197263602</v>
      </c>
      <c r="E66" s="374"/>
      <c r="F66" s="374">
        <v>178988.05197263602</v>
      </c>
      <c r="G66" s="374"/>
      <c r="H66" s="374">
        <v>178988.05197263602</v>
      </c>
      <c r="I66" s="374"/>
    </row>
    <row r="67" spans="2:9">
      <c r="B67" s="188" t="s">
        <v>720</v>
      </c>
      <c r="C67" s="58">
        <v>9453.8805014999998</v>
      </c>
      <c r="D67" s="58">
        <v>4.4741039069999995E-3</v>
      </c>
      <c r="E67" s="37"/>
      <c r="H67" s="374"/>
      <c r="I67" s="374"/>
    </row>
    <row r="68" spans="2:9">
      <c r="B68" s="188" t="s">
        <v>721</v>
      </c>
      <c r="C68" s="58">
        <v>19100.410757782</v>
      </c>
      <c r="D68" s="58">
        <v>6859.7898960585899</v>
      </c>
      <c r="E68" s="37">
        <v>2583.0505429941968</v>
      </c>
      <c r="H68" s="374"/>
      <c r="I68" s="374">
        <v>4276.7393530643931</v>
      </c>
    </row>
    <row r="69" spans="2:9">
      <c r="B69" s="188" t="s">
        <v>460</v>
      </c>
      <c r="C69" s="237">
        <v>5.099999904632569E-4</v>
      </c>
      <c r="D69" s="58">
        <v>18858.809969999998</v>
      </c>
      <c r="E69" s="37">
        <v>18858.809969999998</v>
      </c>
      <c r="H69" s="374"/>
      <c r="I69" s="374"/>
    </row>
    <row r="70" spans="2:9">
      <c r="B70" s="188" t="s">
        <v>461</v>
      </c>
      <c r="C70" s="58">
        <v>10455.886814130699</v>
      </c>
      <c r="D70" s="58">
        <v>12347.8076071798</v>
      </c>
      <c r="E70" s="37">
        <v>476.83840335368041</v>
      </c>
      <c r="H70" s="374"/>
      <c r="I70" s="374">
        <v>11870.96920382612</v>
      </c>
    </row>
    <row r="71" spans="2:9">
      <c r="B71" s="188" t="s">
        <v>462</v>
      </c>
      <c r="C71" s="58">
        <v>388.18003884866602</v>
      </c>
      <c r="D71" s="58">
        <v>405.28724266332898</v>
      </c>
      <c r="E71" s="37">
        <v>99.125242663329004</v>
      </c>
      <c r="H71" s="374"/>
      <c r="I71" s="374">
        <v>306.16199999999998</v>
      </c>
    </row>
    <row r="72" spans="2:9">
      <c r="B72" s="188" t="s">
        <v>463</v>
      </c>
      <c r="C72" s="58">
        <v>21438.908649110701</v>
      </c>
      <c r="D72" s="58">
        <v>18226.091207320002</v>
      </c>
      <c r="E72" s="37">
        <v>18226.091207320002</v>
      </c>
      <c r="H72" s="374"/>
      <c r="I72" s="374"/>
    </row>
    <row r="73" spans="2:9">
      <c r="B73" s="188" t="s">
        <v>722</v>
      </c>
      <c r="C73" s="58">
        <v>1195.125</v>
      </c>
      <c r="D73" s="58"/>
      <c r="E73" s="37"/>
      <c r="H73" s="374"/>
      <c r="I73" s="374"/>
    </row>
    <row r="74" spans="2:9">
      <c r="B74" s="188" t="s">
        <v>464</v>
      </c>
      <c r="C74" s="1534">
        <v>17931.549593585401</v>
      </c>
      <c r="D74" s="1535">
        <v>15374.488514269</v>
      </c>
      <c r="E74" s="37">
        <v>9756.122514269</v>
      </c>
      <c r="F74" s="37"/>
      <c r="H74" s="374">
        <v>2256.4288909707602</v>
      </c>
      <c r="I74" s="374"/>
    </row>
    <row r="75" spans="2:9">
      <c r="B75" s="627" t="s">
        <v>465</v>
      </c>
      <c r="C75" s="628">
        <v>3439724.0926904134</v>
      </c>
      <c r="D75" s="628">
        <v>3113489.3783143968</v>
      </c>
      <c r="E75" s="630">
        <v>2663689.0202405886</v>
      </c>
      <c r="F75" s="630">
        <v>382422.69139263598</v>
      </c>
      <c r="G75" s="630"/>
      <c r="H75" s="631">
        <v>219461.90651378469</v>
      </c>
      <c r="I75" s="631">
        <v>23541.870556890513</v>
      </c>
    </row>
    <row r="76" spans="2:9" ht="15" customHeight="1">
      <c r="B76" s="336" t="s">
        <v>723</v>
      </c>
      <c r="C76" s="433"/>
      <c r="D76" s="433"/>
    </row>
    <row r="77" spans="2:9">
      <c r="B77" s="267" t="s">
        <v>467</v>
      </c>
      <c r="C77" s="58">
        <v>206714.29575622201</v>
      </c>
      <c r="D77" s="377">
        <v>231620.51331134798</v>
      </c>
      <c r="E77" s="59"/>
      <c r="F77" s="59"/>
      <c r="G77" s="374"/>
      <c r="H77" s="374"/>
      <c r="I77" s="374">
        <v>231620.51331134798</v>
      </c>
    </row>
    <row r="78" spans="2:9">
      <c r="B78" s="267" t="s">
        <v>468</v>
      </c>
      <c r="C78" s="58">
        <v>1422940.5121331899</v>
      </c>
      <c r="D78" s="377">
        <v>1427533.2060113</v>
      </c>
      <c r="E78" s="59">
        <v>25038.710492822302</v>
      </c>
      <c r="F78" s="59"/>
      <c r="G78" s="374"/>
      <c r="H78" s="374"/>
      <c r="I78" s="374">
        <v>1402494.4955184776</v>
      </c>
    </row>
    <row r="79" spans="2:9">
      <c r="B79" s="267" t="s">
        <v>459</v>
      </c>
      <c r="C79" s="58">
        <v>189177.56852296399</v>
      </c>
      <c r="D79" s="377">
        <v>187327.45806335102</v>
      </c>
      <c r="E79" s="59"/>
      <c r="F79" s="59">
        <v>187327.45806335102</v>
      </c>
      <c r="G79" s="374"/>
      <c r="H79" s="374">
        <v>187327.45806335102</v>
      </c>
      <c r="I79" s="374"/>
    </row>
    <row r="80" spans="2:9">
      <c r="B80" s="267" t="s">
        <v>469</v>
      </c>
      <c r="C80" s="58">
        <v>807927.58608873002</v>
      </c>
      <c r="D80" s="377">
        <v>812756.76762526901</v>
      </c>
      <c r="E80" s="59"/>
      <c r="F80" s="59"/>
      <c r="G80" s="374"/>
      <c r="H80" s="374"/>
      <c r="I80" s="374">
        <v>812756.76762526901</v>
      </c>
    </row>
    <row r="81" spans="2:9">
      <c r="B81" s="267" t="s">
        <v>724</v>
      </c>
      <c r="C81" s="58">
        <v>166722.260416</v>
      </c>
      <c r="D81" s="377"/>
      <c r="E81" s="59"/>
      <c r="F81" s="59"/>
      <c r="G81" s="374"/>
      <c r="H81" s="374"/>
      <c r="I81" s="374"/>
    </row>
    <row r="82" spans="2:9">
      <c r="B82" s="267" t="s">
        <v>471</v>
      </c>
      <c r="C82" s="58">
        <v>195318.63364300001</v>
      </c>
      <c r="D82" s="377"/>
      <c r="E82" s="59"/>
      <c r="F82" s="59"/>
      <c r="G82" s="374"/>
      <c r="H82" s="374"/>
      <c r="I82" s="374"/>
    </row>
    <row r="83" spans="2:9">
      <c r="B83" s="267" t="s">
        <v>472</v>
      </c>
      <c r="C83" s="58">
        <v>9488.0349212606598</v>
      </c>
      <c r="D83" s="377">
        <v>8204.3015203655395</v>
      </c>
      <c r="E83" s="59"/>
      <c r="F83" s="59"/>
      <c r="G83" s="374"/>
      <c r="H83" s="374"/>
      <c r="I83" s="374">
        <v>8204.3015203655395</v>
      </c>
    </row>
    <row r="84" spans="2:9">
      <c r="B84" s="267" t="s">
        <v>725</v>
      </c>
      <c r="C84" s="58">
        <v>2721.65685236747</v>
      </c>
      <c r="D84" s="377">
        <v>5307.1779490674699</v>
      </c>
      <c r="E84" s="59"/>
      <c r="F84" s="59"/>
      <c r="G84" s="374"/>
      <c r="H84" s="374">
        <v>3035.7080699999997</v>
      </c>
      <c r="I84" s="374">
        <v>2271.4698790674702</v>
      </c>
    </row>
    <row r="85" spans="2:9">
      <c r="B85" s="258" t="s">
        <v>474</v>
      </c>
      <c r="C85" s="58">
        <v>22582.5900046692</v>
      </c>
      <c r="D85" s="377">
        <v>22493.150925119899</v>
      </c>
      <c r="E85" s="59"/>
      <c r="F85" s="59"/>
      <c r="G85" s="374"/>
      <c r="H85" s="374"/>
      <c r="I85" s="374">
        <v>22493.150925119899</v>
      </c>
    </row>
    <row r="86" spans="2:9">
      <c r="B86" s="267" t="s">
        <v>475</v>
      </c>
      <c r="C86" s="58">
        <v>540.20600000000002</v>
      </c>
      <c r="D86" s="377"/>
      <c r="E86" s="59"/>
      <c r="F86" s="59"/>
      <c r="G86" s="374"/>
      <c r="H86" s="374"/>
      <c r="I86" s="374"/>
    </row>
    <row r="87" spans="2:9">
      <c r="B87" s="267" t="s">
        <v>726</v>
      </c>
      <c r="C87" s="58">
        <v>1145.7391910164999</v>
      </c>
      <c r="D87" s="377">
        <v>1213.9840078570601</v>
      </c>
      <c r="E87" s="59"/>
      <c r="F87" s="59"/>
      <c r="G87" s="374"/>
      <c r="H87" s="374"/>
      <c r="I87" s="374">
        <v>1213.9840078570601</v>
      </c>
    </row>
    <row r="88" spans="2:9">
      <c r="B88" s="267" t="s">
        <v>477</v>
      </c>
      <c r="C88" s="58">
        <v>5343.4420215763403</v>
      </c>
      <c r="D88" s="377">
        <v>5096.4519915763403</v>
      </c>
      <c r="E88" s="59"/>
      <c r="F88" s="59"/>
      <c r="G88" s="374"/>
      <c r="H88" s="374"/>
      <c r="I88" s="374">
        <v>5096.4519915763403</v>
      </c>
    </row>
    <row r="89" spans="2:9">
      <c r="B89" s="267" t="s">
        <v>478</v>
      </c>
      <c r="C89" s="58">
        <v>99848.414749999996</v>
      </c>
      <c r="D89" s="377">
        <v>99848.414749999996</v>
      </c>
      <c r="E89" s="59"/>
      <c r="F89" s="59"/>
      <c r="G89" s="374"/>
      <c r="H89" s="374"/>
      <c r="I89" s="374">
        <v>99848.414749999996</v>
      </c>
    </row>
    <row r="90" spans="2:9">
      <c r="B90" s="267" t="s">
        <v>479</v>
      </c>
      <c r="C90" s="58">
        <v>39957.024789999996</v>
      </c>
      <c r="D90" s="377">
        <v>39957.024789999996</v>
      </c>
      <c r="E90" s="59"/>
      <c r="F90" s="59"/>
      <c r="G90" s="374"/>
      <c r="H90" s="374"/>
      <c r="I90" s="374">
        <v>39957.024789999996</v>
      </c>
    </row>
    <row r="91" spans="2:9">
      <c r="B91" s="632" t="s">
        <v>480</v>
      </c>
      <c r="C91" s="633">
        <v>3170427.9650909957</v>
      </c>
      <c r="D91" s="628">
        <v>2841358.4509452549</v>
      </c>
      <c r="E91" s="635">
        <v>25038.710492822302</v>
      </c>
      <c r="F91" s="635">
        <v>187327.45806335102</v>
      </c>
      <c r="G91" s="631"/>
      <c r="H91" s="631">
        <v>190363.16613335101</v>
      </c>
      <c r="I91" s="631">
        <v>2625956.5743190814</v>
      </c>
    </row>
  </sheetData>
  <mergeCells count="7">
    <mergeCell ref="C55:D55"/>
    <mergeCell ref="E53:I53"/>
    <mergeCell ref="B3:H3"/>
    <mergeCell ref="B7:I7"/>
    <mergeCell ref="B9:I9"/>
    <mergeCell ref="C14:D14"/>
    <mergeCell ref="E12:I12"/>
  </mergeCells>
  <hyperlinks>
    <hyperlink ref="B3" location="Contents!A1" display="Back to index page" xr:uid="{45C55AF0-8258-4E81-A5E0-61D26A3AC4B2}"/>
    <hyperlink ref="B3:H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rowBreaks count="1" manualBreakCount="1">
    <brk id="51" max="10"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tabColor rgb="FF007272"/>
  </sheetPr>
  <dimension ref="B1:L67"/>
  <sheetViews>
    <sheetView showGridLines="0" showRowColHeaders="0" zoomScaleNormal="100" workbookViewId="0"/>
  </sheetViews>
  <sheetFormatPr baseColWidth="10" defaultColWidth="11.44140625" defaultRowHeight="10.199999999999999"/>
  <cols>
    <col min="1" max="1" width="2.6640625" style="29" customWidth="1"/>
    <col min="2" max="2" width="4.88671875" style="19" customWidth="1"/>
    <col min="3" max="3" width="72.44140625" style="29" customWidth="1"/>
    <col min="4" max="8" width="13.6640625" style="29" customWidth="1"/>
    <col min="9" max="9" width="9.33203125" style="29" customWidth="1"/>
    <col min="10" max="16384" width="11.44140625" style="29"/>
  </cols>
  <sheetData>
    <row r="1" spans="2:12" s="10" customFormat="1" ht="11.25" customHeight="1">
      <c r="B1" s="7"/>
      <c r="C1" s="7"/>
      <c r="D1" s="7"/>
      <c r="E1" s="8"/>
      <c r="F1" s="8"/>
      <c r="G1" s="9"/>
      <c r="H1" s="9"/>
      <c r="I1" s="9"/>
    </row>
    <row r="2" spans="2:12" s="10" customFormat="1" ht="5.25" customHeight="1">
      <c r="B2" s="7"/>
      <c r="C2" s="7"/>
      <c r="D2" s="7"/>
      <c r="E2" s="8"/>
      <c r="F2" s="8"/>
      <c r="G2" s="9"/>
      <c r="H2" s="9"/>
      <c r="I2" s="9"/>
    </row>
    <row r="3" spans="2:12" s="12" customFormat="1" ht="12.9" customHeight="1">
      <c r="B3" s="2255" t="s">
        <v>302</v>
      </c>
      <c r="C3" s="2262"/>
      <c r="D3" s="2262"/>
      <c r="E3" s="2262"/>
      <c r="F3" s="2262"/>
      <c r="G3" s="2262"/>
      <c r="H3" s="2262"/>
      <c r="I3" s="2262"/>
    </row>
    <row r="4" spans="2:12" s="10" customFormat="1" ht="5.25" customHeight="1">
      <c r="B4" s="7"/>
      <c r="C4" s="7"/>
      <c r="D4" s="7"/>
      <c r="E4" s="8"/>
      <c r="F4" s="8"/>
      <c r="G4" s="9"/>
      <c r="H4" s="9"/>
      <c r="I4" s="9"/>
      <c r="K4" s="7"/>
      <c r="L4" s="7"/>
    </row>
    <row r="5" spans="2:12" s="6" customFormat="1" ht="15.6">
      <c r="B5" s="1087" t="s">
        <v>727</v>
      </c>
    </row>
    <row r="6" spans="2:12" ht="11.25" customHeight="1"/>
    <row r="7" spans="2:12" ht="20.399999999999999" customHeight="1">
      <c r="B7" s="2263" t="s">
        <v>728</v>
      </c>
      <c r="C7" s="2252"/>
      <c r="D7" s="2252"/>
      <c r="E7" s="2252"/>
      <c r="F7" s="2252"/>
      <c r="G7" s="2252"/>
      <c r="H7" s="2252"/>
    </row>
    <row r="8" spans="2:12" ht="11.25" customHeight="1">
      <c r="B8" s="1025"/>
      <c r="C8" s="459"/>
      <c r="D8" s="459"/>
      <c r="E8" s="459"/>
      <c r="F8" s="459"/>
      <c r="G8" s="459"/>
      <c r="H8" s="459"/>
    </row>
    <row r="9" spans="2:12" ht="11.55" customHeight="1">
      <c r="C9" s="267"/>
      <c r="D9" s="43"/>
      <c r="E9" s="43"/>
      <c r="F9" s="43"/>
      <c r="G9" s="43"/>
      <c r="H9" s="43"/>
    </row>
    <row r="10" spans="2:12">
      <c r="B10" s="636" t="s">
        <v>2761</v>
      </c>
      <c r="C10" s="636"/>
      <c r="D10" s="1191" t="s">
        <v>314</v>
      </c>
      <c r="E10" s="1191" t="s">
        <v>316</v>
      </c>
      <c r="F10" s="1191" t="s">
        <v>318</v>
      </c>
      <c r="G10" s="1191" t="s">
        <v>320</v>
      </c>
      <c r="H10" s="1191" t="s">
        <v>325</v>
      </c>
    </row>
    <row r="11" spans="2:12" ht="11.25" customHeight="1">
      <c r="B11" s="16"/>
      <c r="D11" s="515"/>
      <c r="E11" s="2254" t="s">
        <v>729</v>
      </c>
      <c r="F11" s="2254"/>
      <c r="G11" s="2254"/>
      <c r="H11" s="2254"/>
    </row>
    <row r="12" spans="2:12" ht="11.25" customHeight="1">
      <c r="B12" s="16"/>
      <c r="C12" s="251"/>
      <c r="E12" s="70" t="s">
        <v>730</v>
      </c>
      <c r="F12" s="70" t="s">
        <v>692</v>
      </c>
      <c r="G12" s="70" t="s">
        <v>731</v>
      </c>
      <c r="H12" s="70" t="s">
        <v>732</v>
      </c>
    </row>
    <row r="13" spans="2:12" ht="11.25" customHeight="1">
      <c r="B13" s="2264" t="s">
        <v>308</v>
      </c>
      <c r="C13" s="2265"/>
      <c r="D13" s="70" t="s">
        <v>733</v>
      </c>
      <c r="E13" s="70" t="s">
        <v>734</v>
      </c>
      <c r="F13" s="70" t="s">
        <v>714</v>
      </c>
      <c r="G13" s="70" t="s">
        <v>714</v>
      </c>
      <c r="H13" s="70" t="s">
        <v>734</v>
      </c>
    </row>
    <row r="14" spans="2:12" ht="11.25" customHeight="1">
      <c r="B14" s="12">
        <v>1</v>
      </c>
      <c r="C14" s="637" t="s">
        <v>735</v>
      </c>
      <c r="D14" s="380">
        <v>3202394.601467221</v>
      </c>
      <c r="E14" s="380">
        <v>2615388.4679118539</v>
      </c>
      <c r="F14" s="380">
        <v>17020.692250728367</v>
      </c>
      <c r="G14" s="380">
        <v>569985.44130463898</v>
      </c>
      <c r="H14" s="380">
        <v>196375.49659215836</v>
      </c>
    </row>
    <row r="15" spans="2:12" ht="11.25" customHeight="1">
      <c r="B15" s="1500">
        <v>2</v>
      </c>
      <c r="C15" s="1536" t="s">
        <v>736</v>
      </c>
      <c r="D15" s="1537">
        <v>-191311.90609928139</v>
      </c>
      <c r="E15" s="1537">
        <v>-28138.631962339401</v>
      </c>
      <c r="F15" s="1537"/>
      <c r="G15" s="1537">
        <v>-163173.274136942</v>
      </c>
      <c r="H15" s="1538">
        <v>-165932.565966942</v>
      </c>
    </row>
    <row r="16" spans="2:12" s="3" customFormat="1" ht="11.25" customHeight="1">
      <c r="B16" s="2">
        <v>3</v>
      </c>
      <c r="C16" s="187" t="s">
        <v>737</v>
      </c>
      <c r="D16" s="100">
        <v>3011082.6953679398</v>
      </c>
      <c r="E16" s="100">
        <v>2587249.8359495145</v>
      </c>
      <c r="F16" s="100">
        <v>17020.692250728367</v>
      </c>
      <c r="G16" s="100">
        <v>406812.16716769699</v>
      </c>
      <c r="H16" s="100">
        <v>30442.930625216366</v>
      </c>
      <c r="I16" s="29"/>
    </row>
    <row r="17" spans="2:9" ht="11.25" customHeight="1">
      <c r="B17" s="12">
        <v>4</v>
      </c>
      <c r="C17" s="264" t="s">
        <v>738</v>
      </c>
      <c r="D17" s="100">
        <v>913766.77502914926</v>
      </c>
      <c r="E17" s="100">
        <v>913766.77502914926</v>
      </c>
      <c r="F17" s="100"/>
      <c r="G17" s="100"/>
      <c r="H17" s="398"/>
    </row>
    <row r="18" spans="2:9" ht="11.25" customHeight="1">
      <c r="B18" s="12">
        <v>5</v>
      </c>
      <c r="C18" s="264" t="s">
        <v>739</v>
      </c>
      <c r="D18" s="100">
        <v>5137.48592000797</v>
      </c>
      <c r="E18" s="100">
        <v>5137.48592000797</v>
      </c>
      <c r="F18" s="100"/>
      <c r="G18" s="100"/>
      <c r="H18" s="398"/>
    </row>
    <row r="19" spans="2:9" ht="11.25" customHeight="1">
      <c r="B19" s="12">
        <v>6</v>
      </c>
      <c r="C19" s="264" t="s">
        <v>740</v>
      </c>
      <c r="D19" s="100">
        <v>-345336.38257007778</v>
      </c>
      <c r="E19" s="100"/>
      <c r="F19" s="100"/>
      <c r="G19" s="100">
        <v>-345336.38257007778</v>
      </c>
      <c r="H19" s="398"/>
    </row>
    <row r="20" spans="2:9" ht="11.25" customHeight="1">
      <c r="B20" s="12">
        <v>7</v>
      </c>
      <c r="C20" s="264" t="s">
        <v>741</v>
      </c>
      <c r="D20" s="100">
        <v>6164.1398838856703</v>
      </c>
      <c r="E20" s="100">
        <v>6164.1398838856703</v>
      </c>
      <c r="F20" s="237"/>
      <c r="G20" s="100"/>
      <c r="H20" s="398"/>
    </row>
    <row r="21" spans="2:9" s="3" customFormat="1" ht="11.25" customHeight="1">
      <c r="B21" s="2">
        <v>8</v>
      </c>
      <c r="C21" s="187" t="s">
        <v>742</v>
      </c>
      <c r="D21" s="100">
        <v>0</v>
      </c>
      <c r="E21" s="638"/>
      <c r="F21" s="100"/>
      <c r="G21" s="100"/>
      <c r="H21" s="398"/>
    </row>
    <row r="22" spans="2:9" s="3" customFormat="1" ht="11.25" customHeight="1">
      <c r="B22" s="2">
        <v>9</v>
      </c>
      <c r="C22" s="187" t="s">
        <v>743</v>
      </c>
      <c r="D22" s="100">
        <v>-444040.06599977741</v>
      </c>
      <c r="E22" s="237">
        <v>-444040.06599977741</v>
      </c>
      <c r="F22" s="100"/>
      <c r="G22" s="100"/>
      <c r="H22" s="398"/>
    </row>
    <row r="23" spans="2:9" s="3" customFormat="1" ht="11.25" customHeight="1">
      <c r="B23" s="2">
        <v>10</v>
      </c>
      <c r="C23" s="187" t="s">
        <v>744</v>
      </c>
      <c r="D23" s="100"/>
      <c r="E23" s="638"/>
      <c r="F23" s="100"/>
      <c r="G23" s="100"/>
      <c r="H23" s="398"/>
    </row>
    <row r="24" spans="2:9" ht="11.25" customHeight="1">
      <c r="B24" s="1500">
        <v>11</v>
      </c>
      <c r="C24" s="264" t="s">
        <v>745</v>
      </c>
      <c r="D24" s="100">
        <v>10928.416005115185</v>
      </c>
      <c r="E24" s="100">
        <v>10928.416005115185</v>
      </c>
      <c r="F24" s="100"/>
      <c r="G24" s="100"/>
      <c r="H24" s="398"/>
    </row>
    <row r="25" spans="2:9" s="39" customFormat="1" ht="11.25" customHeight="1">
      <c r="B25" s="1539">
        <v>12</v>
      </c>
      <c r="C25" s="639" t="s">
        <v>746</v>
      </c>
      <c r="D25" s="640">
        <v>3157703.0636362424</v>
      </c>
      <c r="E25" s="640">
        <v>3079206.5867878948</v>
      </c>
      <c r="F25" s="640">
        <v>17020.692250728367</v>
      </c>
      <c r="G25" s="640">
        <v>61475.784597619204</v>
      </c>
      <c r="H25" s="804"/>
      <c r="I25" s="105"/>
    </row>
    <row r="26" spans="2:9" s="39" customFormat="1" ht="11.25" customHeight="1">
      <c r="B26" s="34"/>
      <c r="C26" s="985"/>
      <c r="D26" s="259"/>
      <c r="E26" s="259"/>
      <c r="F26" s="259"/>
      <c r="G26" s="259"/>
      <c r="H26" s="259"/>
      <c r="I26" s="105"/>
    </row>
    <row r="27" spans="2:9" s="39" customFormat="1" ht="11.25" customHeight="1">
      <c r="B27" s="34"/>
      <c r="C27" s="985"/>
      <c r="D27" s="259"/>
      <c r="E27" s="259"/>
      <c r="F27" s="259"/>
      <c r="G27" s="259"/>
      <c r="H27" s="259"/>
      <c r="I27" s="105"/>
    </row>
    <row r="28" spans="2:9" ht="11.25" customHeight="1">
      <c r="B28" s="12"/>
      <c r="D28" s="566"/>
      <c r="E28" s="3"/>
      <c r="F28" s="3"/>
      <c r="G28" s="3"/>
      <c r="H28" s="3"/>
      <c r="I28" s="3"/>
    </row>
    <row r="29" spans="2:9" ht="11.25" customHeight="1">
      <c r="B29" s="636" t="s">
        <v>309</v>
      </c>
      <c r="C29" s="636"/>
      <c r="D29" s="1191" t="s">
        <v>314</v>
      </c>
      <c r="E29" s="1191" t="s">
        <v>316</v>
      </c>
      <c r="F29" s="1191" t="s">
        <v>318</v>
      </c>
      <c r="G29" s="1191" t="s">
        <v>320</v>
      </c>
      <c r="H29" s="1191" t="s">
        <v>325</v>
      </c>
    </row>
    <row r="30" spans="2:9" ht="11.25" customHeight="1">
      <c r="B30" s="16"/>
      <c r="D30" s="515"/>
      <c r="E30" s="2254" t="s">
        <v>729</v>
      </c>
      <c r="F30" s="2254"/>
      <c r="G30" s="2254"/>
      <c r="H30" s="2254"/>
    </row>
    <row r="31" spans="2:9" ht="11.25" customHeight="1">
      <c r="B31" s="16"/>
      <c r="C31" s="251"/>
      <c r="E31" s="70" t="s">
        <v>730</v>
      </c>
      <c r="F31" s="70" t="s">
        <v>692</v>
      </c>
      <c r="G31" s="70" t="s">
        <v>731</v>
      </c>
      <c r="H31" s="70" t="s">
        <v>732</v>
      </c>
    </row>
    <row r="32" spans="2:9" ht="11.25" customHeight="1">
      <c r="B32" s="2260" t="s">
        <v>308</v>
      </c>
      <c r="C32" s="2261"/>
      <c r="D32" s="70" t="s">
        <v>733</v>
      </c>
      <c r="E32" s="70" t="s">
        <v>734</v>
      </c>
      <c r="F32" s="70" t="s">
        <v>714</v>
      </c>
      <c r="G32" s="70" t="s">
        <v>714</v>
      </c>
      <c r="H32" s="70" t="s">
        <v>734</v>
      </c>
    </row>
    <row r="33" spans="2:9" ht="11.25" customHeight="1">
      <c r="B33" s="12">
        <v>1</v>
      </c>
      <c r="C33" s="637" t="s">
        <v>735</v>
      </c>
      <c r="D33" s="380">
        <v>3049461</v>
      </c>
      <c r="E33" s="380">
        <v>2667038</v>
      </c>
      <c r="F33" s="380"/>
      <c r="G33" s="380">
        <v>382423</v>
      </c>
      <c r="H33" s="380">
        <v>219475</v>
      </c>
    </row>
    <row r="34" spans="2:9" ht="11.25" customHeight="1">
      <c r="B34" s="1500">
        <v>2</v>
      </c>
      <c r="C34" s="1536" t="s">
        <v>736</v>
      </c>
      <c r="D34" s="1537">
        <v>-212366</v>
      </c>
      <c r="E34" s="1537">
        <v>-25039</v>
      </c>
      <c r="F34" s="1537"/>
      <c r="G34" s="1537">
        <v>-187327</v>
      </c>
      <c r="H34" s="1538">
        <v>-190363</v>
      </c>
    </row>
    <row r="35" spans="2:9" ht="11.25" customHeight="1">
      <c r="B35" s="2">
        <v>3</v>
      </c>
      <c r="C35" s="187" t="s">
        <v>737</v>
      </c>
      <c r="D35" s="100">
        <v>2837095</v>
      </c>
      <c r="E35" s="100">
        <v>2642000</v>
      </c>
      <c r="F35" s="100">
        <v>0</v>
      </c>
      <c r="G35" s="100">
        <v>195095</v>
      </c>
      <c r="H35" s="100">
        <v>29111</v>
      </c>
      <c r="I35" s="72"/>
    </row>
    <row r="36" spans="2:9" ht="11.25" customHeight="1">
      <c r="B36" s="12">
        <v>4</v>
      </c>
      <c r="C36" s="264" t="s">
        <v>738</v>
      </c>
      <c r="D36" s="100">
        <v>845008</v>
      </c>
      <c r="E36" s="100">
        <v>845008</v>
      </c>
      <c r="F36" s="100"/>
      <c r="G36" s="100"/>
      <c r="H36" s="398"/>
      <c r="I36" s="72"/>
    </row>
    <row r="37" spans="2:9" ht="11.25" customHeight="1">
      <c r="B37" s="12">
        <v>5</v>
      </c>
      <c r="C37" s="264" t="s">
        <v>739</v>
      </c>
      <c r="D37" s="100">
        <v>4270.5089063952901</v>
      </c>
      <c r="E37" s="100">
        <v>4270.5089063952901</v>
      </c>
      <c r="F37" s="100"/>
      <c r="G37" s="100"/>
      <c r="H37" s="398"/>
    </row>
    <row r="38" spans="2:9" ht="11.25" customHeight="1">
      <c r="B38" s="12">
        <v>6</v>
      </c>
      <c r="C38" s="264" t="s">
        <v>740</v>
      </c>
      <c r="D38" s="100">
        <v>-140629</v>
      </c>
      <c r="E38" s="100"/>
      <c r="F38" s="100"/>
      <c r="G38" s="100">
        <v>-140629</v>
      </c>
      <c r="H38" s="398"/>
      <c r="I38" s="72"/>
    </row>
    <row r="39" spans="2:9" ht="11.25" customHeight="1">
      <c r="B39" s="12">
        <v>7</v>
      </c>
      <c r="C39" s="264" t="s">
        <v>741</v>
      </c>
      <c r="D39" s="100">
        <v>7008</v>
      </c>
      <c r="E39" s="100">
        <v>7007.5353182009721</v>
      </c>
      <c r="F39" s="237"/>
      <c r="G39" s="100"/>
      <c r="H39" s="398"/>
      <c r="I39" s="72"/>
    </row>
    <row r="40" spans="2:9" ht="11.25" customHeight="1">
      <c r="B40" s="2">
        <v>8</v>
      </c>
      <c r="C40" s="187" t="s">
        <v>747</v>
      </c>
      <c r="D40" s="100">
        <v>0</v>
      </c>
      <c r="E40" s="100"/>
      <c r="F40" s="100"/>
      <c r="G40" s="100"/>
      <c r="H40" s="398"/>
      <c r="I40" s="72"/>
    </row>
    <row r="41" spans="2:9" ht="11.25" customHeight="1">
      <c r="B41" s="2">
        <v>9</v>
      </c>
      <c r="C41" s="187" t="s">
        <v>743</v>
      </c>
      <c r="D41" s="100">
        <v>-413043</v>
      </c>
      <c r="E41" s="100">
        <v>-413043.02719269361</v>
      </c>
      <c r="F41" s="100"/>
      <c r="G41" s="100"/>
      <c r="H41" s="398"/>
      <c r="I41" s="72"/>
    </row>
    <row r="42" spans="2:9" ht="11.25" customHeight="1">
      <c r="B42" s="2">
        <v>10</v>
      </c>
      <c r="C42" s="187" t="s">
        <v>744</v>
      </c>
      <c r="D42" s="100"/>
      <c r="E42" s="638"/>
      <c r="F42" s="100"/>
      <c r="G42" s="100"/>
      <c r="H42" s="398"/>
    </row>
    <row r="43" spans="2:9" ht="11.25" customHeight="1">
      <c r="B43" s="1500">
        <v>11</v>
      </c>
      <c r="C43" s="264" t="s">
        <v>745</v>
      </c>
      <c r="D43" s="100">
        <v>12272.739353064389</v>
      </c>
      <c r="E43" s="100">
        <v>12272.739353064389</v>
      </c>
      <c r="F43" s="100"/>
      <c r="G43" s="100"/>
      <c r="H43" s="398"/>
    </row>
    <row r="44" spans="2:9" ht="11.25" customHeight="1">
      <c r="B44" s="1539">
        <v>12</v>
      </c>
      <c r="C44" s="639" t="s">
        <v>746</v>
      </c>
      <c r="D44" s="640">
        <v>3151982</v>
      </c>
      <c r="E44" s="640">
        <v>3097516</v>
      </c>
      <c r="F44" s="640">
        <v>0</v>
      </c>
      <c r="G44" s="640">
        <v>54467</v>
      </c>
      <c r="H44" s="804"/>
    </row>
    <row r="45" spans="2:9" ht="6" customHeight="1">
      <c r="D45" s="3"/>
      <c r="E45" s="3"/>
      <c r="F45" s="3"/>
      <c r="G45" s="3"/>
      <c r="H45" s="3"/>
    </row>
    <row r="46" spans="2:9">
      <c r="B46" s="408" t="s">
        <v>748</v>
      </c>
      <c r="E46" s="575"/>
    </row>
    <row r="49" spans="2:2">
      <c r="B49" s="21"/>
    </row>
    <row r="50" spans="2:2">
      <c r="B50" s="21"/>
    </row>
    <row r="51" spans="2:2">
      <c r="B51" s="22"/>
    </row>
    <row r="52" spans="2:2">
      <c r="B52" s="12"/>
    </row>
    <row r="53" spans="2:2">
      <c r="B53" s="12"/>
    </row>
    <row r="54" spans="2:2">
      <c r="B54" s="12"/>
    </row>
    <row r="55" spans="2:2">
      <c r="B55" s="12"/>
    </row>
    <row r="56" spans="2:2">
      <c r="B56" s="12"/>
    </row>
    <row r="57" spans="2:2">
      <c r="B57" s="12"/>
    </row>
    <row r="58" spans="2:2">
      <c r="B58" s="12"/>
    </row>
    <row r="59" spans="2:2">
      <c r="B59" s="12"/>
    </row>
    <row r="60" spans="2:2">
      <c r="B60" s="24"/>
    </row>
    <row r="61" spans="2:2">
      <c r="B61" s="24"/>
    </row>
    <row r="62" spans="2:2">
      <c r="B62" s="24"/>
    </row>
    <row r="63" spans="2:2">
      <c r="B63" s="24"/>
    </row>
    <row r="64" spans="2:2">
      <c r="B64" s="24"/>
    </row>
    <row r="65" spans="2:2">
      <c r="B65" s="24"/>
    </row>
    <row r="66" spans="2:2">
      <c r="B66" s="24"/>
    </row>
    <row r="67" spans="2:2">
      <c r="B67" s="24"/>
    </row>
  </sheetData>
  <mergeCells count="6">
    <mergeCell ref="B32:C32"/>
    <mergeCell ref="B3:I3"/>
    <mergeCell ref="B7:H7"/>
    <mergeCell ref="E11:H11"/>
    <mergeCell ref="E30:H30"/>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tabColor rgb="FF007272"/>
  </sheetPr>
  <dimension ref="A1:N83"/>
  <sheetViews>
    <sheetView showGridLines="0" showRowColHeaders="0" zoomScaleNormal="100" workbookViewId="0"/>
  </sheetViews>
  <sheetFormatPr baseColWidth="10" defaultColWidth="11.44140625" defaultRowHeight="10.199999999999999"/>
  <cols>
    <col min="1" max="1" width="2.6640625" style="19" customWidth="1"/>
    <col min="2" max="2" width="28.44140625" style="3" customWidth="1"/>
    <col min="3" max="3" width="13.44140625" style="3" customWidth="1"/>
    <col min="4" max="4" width="13.44140625" style="610" customWidth="1"/>
    <col min="5" max="5" width="15.6640625" style="610" customWidth="1"/>
    <col min="6" max="6" width="15.6640625" style="3" customWidth="1"/>
    <col min="7" max="8" width="15.6640625" style="610" customWidth="1"/>
    <col min="9" max="9" width="2.5546875" style="610" customWidth="1"/>
    <col min="10" max="10" width="26" style="3" customWidth="1"/>
    <col min="11" max="11" width="11.44140625" style="29"/>
    <col min="12" max="12" width="13" style="29" bestFit="1" customWidth="1"/>
    <col min="13" max="16384" width="11.44140625" style="29"/>
  </cols>
  <sheetData>
    <row r="1" spans="1:12" s="10" customFormat="1" ht="11.25" customHeight="1">
      <c r="A1" s="7"/>
      <c r="B1" s="641"/>
      <c r="C1" s="641"/>
      <c r="D1" s="642"/>
      <c r="E1" s="642"/>
      <c r="F1" s="643"/>
      <c r="G1" s="644"/>
      <c r="H1" s="644"/>
      <c r="I1" s="644"/>
      <c r="J1" s="645"/>
    </row>
    <row r="2" spans="1:12" s="10" customFormat="1" ht="5.25" customHeight="1">
      <c r="A2" s="7"/>
      <c r="B2" s="641"/>
      <c r="C2" s="641"/>
      <c r="D2" s="642"/>
      <c r="E2" s="642"/>
      <c r="F2" s="643"/>
      <c r="G2" s="644"/>
      <c r="H2" s="644"/>
      <c r="I2" s="644"/>
      <c r="J2" s="645"/>
    </row>
    <row r="3" spans="1:12" s="12" customFormat="1" ht="12.9" customHeight="1">
      <c r="A3" s="11"/>
      <c r="B3" s="2266" t="s">
        <v>302</v>
      </c>
      <c r="C3" s="2266"/>
      <c r="D3" s="2266"/>
      <c r="E3" s="2266"/>
      <c r="F3" s="2266"/>
      <c r="G3" s="2266"/>
      <c r="H3" s="2266"/>
      <c r="I3" s="877"/>
      <c r="J3" s="2"/>
    </row>
    <row r="4" spans="1:12" s="10" customFormat="1" ht="5.25" customHeight="1">
      <c r="A4" s="7"/>
      <c r="B4" s="641"/>
      <c r="C4" s="641"/>
      <c r="D4" s="642"/>
      <c r="E4" s="642"/>
      <c r="F4" s="643"/>
      <c r="G4" s="644"/>
      <c r="H4" s="644"/>
      <c r="I4" s="644"/>
      <c r="J4" s="645"/>
      <c r="K4" s="7"/>
      <c r="L4" s="7"/>
    </row>
    <row r="5" spans="1:12" s="6" customFormat="1" ht="15.6">
      <c r="A5" s="13"/>
      <c r="B5" s="1091" t="s">
        <v>749</v>
      </c>
      <c r="C5"/>
      <c r="D5" s="611"/>
      <c r="E5" s="611"/>
      <c r="F5"/>
      <c r="G5" s="611"/>
      <c r="H5" s="611"/>
      <c r="I5" s="611"/>
      <c r="J5"/>
    </row>
    <row r="6" spans="1:12" s="6" customFormat="1" ht="11.55" customHeight="1">
      <c r="A6" s="13"/>
      <c r="B6" s="1091"/>
      <c r="C6"/>
      <c r="D6" s="611"/>
      <c r="E6" s="611"/>
      <c r="F6"/>
      <c r="G6" s="611"/>
      <c r="H6" s="611"/>
      <c r="I6" s="611"/>
      <c r="J6"/>
    </row>
    <row r="7" spans="1:12" ht="11.55" customHeight="1">
      <c r="K7" s="6"/>
    </row>
    <row r="8" spans="1:12" ht="11.25" customHeight="1">
      <c r="D8" s="2227" t="s">
        <v>750</v>
      </c>
      <c r="E8" s="2267"/>
      <c r="F8" s="2267"/>
      <c r="G8" s="2267"/>
      <c r="H8" s="611"/>
      <c r="I8" s="611"/>
      <c r="K8" s="6"/>
    </row>
    <row r="9" spans="1:12" ht="11.25" customHeight="1">
      <c r="C9" s="609" t="s">
        <v>751</v>
      </c>
      <c r="D9" s="125"/>
      <c r="E9" s="125"/>
      <c r="G9" s="125" t="s">
        <v>752</v>
      </c>
      <c r="K9" s="3"/>
      <c r="L9" s="6"/>
    </row>
    <row r="10" spans="1:12" ht="11.25" customHeight="1">
      <c r="C10" s="609" t="s">
        <v>753</v>
      </c>
      <c r="D10" s="161" t="s">
        <v>754</v>
      </c>
      <c r="E10" s="125" t="s">
        <v>755</v>
      </c>
      <c r="F10" s="161"/>
      <c r="G10" s="125" t="s">
        <v>756</v>
      </c>
      <c r="H10" s="161"/>
      <c r="I10" s="161"/>
      <c r="K10" s="3"/>
      <c r="L10" s="6"/>
    </row>
    <row r="11" spans="1:12" ht="11.25" customHeight="1">
      <c r="B11" s="1541" t="s">
        <v>757</v>
      </c>
      <c r="C11" s="1542" t="s">
        <v>711</v>
      </c>
      <c r="D11" s="1543" t="s">
        <v>711</v>
      </c>
      <c r="E11" s="1544" t="s">
        <v>711</v>
      </c>
      <c r="F11" s="1543" t="s">
        <v>758</v>
      </c>
      <c r="G11" s="1545" t="s">
        <v>759</v>
      </c>
      <c r="H11" s="1543" t="s">
        <v>760</v>
      </c>
      <c r="I11" s="1543"/>
      <c r="J11" s="1546" t="s">
        <v>761</v>
      </c>
      <c r="K11" s="3"/>
      <c r="L11" s="6"/>
    </row>
    <row r="12" spans="1:12" ht="11.25" customHeight="1">
      <c r="B12" s="2" t="s">
        <v>762</v>
      </c>
      <c r="C12" s="3" t="s">
        <v>763</v>
      </c>
      <c r="D12" s="125" t="s">
        <v>764</v>
      </c>
      <c r="E12" s="125"/>
      <c r="F12" s="125"/>
      <c r="G12" s="125"/>
      <c r="H12" s="125"/>
      <c r="I12" s="125"/>
      <c r="J12" s="2030" t="s">
        <v>2828</v>
      </c>
      <c r="K12" s="2027"/>
      <c r="L12" s="6"/>
    </row>
    <row r="13" spans="1:12" ht="11.25" customHeight="1">
      <c r="A13" s="12"/>
      <c r="B13" s="210" t="s">
        <v>2944</v>
      </c>
      <c r="C13" s="258" t="s">
        <v>763</v>
      </c>
      <c r="D13" s="1271" t="s">
        <v>764</v>
      </c>
      <c r="E13" s="125"/>
      <c r="F13" s="161"/>
      <c r="G13" s="125"/>
      <c r="H13" s="161"/>
      <c r="I13" s="161"/>
      <c r="J13" s="2027" t="s">
        <v>769</v>
      </c>
      <c r="K13" s="2027"/>
      <c r="L13" s="6"/>
    </row>
    <row r="14" spans="1:12" ht="11.25" customHeight="1">
      <c r="A14" s="12"/>
      <c r="B14" s="268" t="s">
        <v>2945</v>
      </c>
      <c r="C14" s="258" t="s">
        <v>763</v>
      </c>
      <c r="D14" s="1271" t="s">
        <v>764</v>
      </c>
      <c r="E14" s="1271"/>
      <c r="F14" s="1271"/>
      <c r="G14" s="1271"/>
      <c r="H14" s="1271"/>
      <c r="I14" s="1271"/>
      <c r="J14" s="2027" t="s">
        <v>769</v>
      </c>
      <c r="K14" s="2027"/>
      <c r="L14" s="6"/>
    </row>
    <row r="15" spans="1:12" ht="11.25" customHeight="1">
      <c r="A15" s="12"/>
      <c r="B15" s="268" t="s">
        <v>2946</v>
      </c>
      <c r="C15" s="258" t="s">
        <v>763</v>
      </c>
      <c r="D15" s="1271" t="s">
        <v>764</v>
      </c>
      <c r="E15" s="1271"/>
      <c r="F15" s="1271"/>
      <c r="G15" s="1271"/>
      <c r="H15" s="1271"/>
      <c r="I15" s="1271"/>
      <c r="J15" s="2027" t="s">
        <v>769</v>
      </c>
      <c r="K15" s="2027"/>
      <c r="L15" s="6"/>
    </row>
    <row r="16" spans="1:12" ht="11.25" customHeight="1">
      <c r="A16" s="12"/>
      <c r="B16" s="268" t="s">
        <v>2947</v>
      </c>
      <c r="C16" s="258" t="s">
        <v>763</v>
      </c>
      <c r="D16" s="1271" t="s">
        <v>764</v>
      </c>
      <c r="E16" s="1271"/>
      <c r="F16" s="1271"/>
      <c r="G16" s="1271"/>
      <c r="H16" s="1271"/>
      <c r="I16" s="1271"/>
      <c r="J16" s="2027" t="s">
        <v>773</v>
      </c>
      <c r="K16" s="2027"/>
      <c r="L16" s="6"/>
    </row>
    <row r="17" spans="1:12" ht="11.25" customHeight="1">
      <c r="A17" s="12"/>
      <c r="B17" s="268" t="s">
        <v>2948</v>
      </c>
      <c r="C17" s="258" t="s">
        <v>763</v>
      </c>
      <c r="D17" s="1271" t="s">
        <v>764</v>
      </c>
      <c r="E17" s="1271"/>
      <c r="F17" s="1271"/>
      <c r="G17" s="1271"/>
      <c r="H17" s="1271"/>
      <c r="I17" s="1271"/>
      <c r="J17" s="2027" t="s">
        <v>773</v>
      </c>
      <c r="K17" s="2027"/>
      <c r="L17" s="6"/>
    </row>
    <row r="18" spans="1:12" ht="11.25" customHeight="1">
      <c r="A18" s="12"/>
      <c r="B18" s="268" t="s">
        <v>2949</v>
      </c>
      <c r="C18" s="258" t="s">
        <v>763</v>
      </c>
      <c r="D18" s="1271" t="s">
        <v>764</v>
      </c>
      <c r="E18" s="1271"/>
      <c r="F18" s="1271"/>
      <c r="G18" s="1271"/>
      <c r="H18" s="1271"/>
      <c r="I18" s="1271"/>
      <c r="J18" s="2027" t="s">
        <v>768</v>
      </c>
      <c r="K18" s="2027"/>
      <c r="L18" s="6"/>
    </row>
    <row r="19" spans="1:12" ht="11.25" customHeight="1">
      <c r="A19" s="12"/>
      <c r="B19" s="268" t="s">
        <v>2824</v>
      </c>
      <c r="C19" s="258" t="s">
        <v>763</v>
      </c>
      <c r="D19" s="1271" t="s">
        <v>764</v>
      </c>
      <c r="E19" s="1271"/>
      <c r="F19" s="1271"/>
      <c r="G19" s="1271"/>
      <c r="H19" s="1271"/>
      <c r="I19" s="1271"/>
      <c r="J19" s="2027" t="s">
        <v>768</v>
      </c>
      <c r="K19" s="2027"/>
      <c r="L19" s="6"/>
    </row>
    <row r="20" spans="1:12" ht="11.25" customHeight="1">
      <c r="A20" s="12"/>
      <c r="B20" s="268" t="s">
        <v>2950</v>
      </c>
      <c r="C20" s="258" t="s">
        <v>763</v>
      </c>
      <c r="D20" s="1271" t="s">
        <v>764</v>
      </c>
      <c r="E20" s="1271"/>
      <c r="F20" s="1271"/>
      <c r="G20" s="1271"/>
      <c r="H20" s="1271"/>
      <c r="I20" s="1271"/>
      <c r="J20" s="2027" t="s">
        <v>773</v>
      </c>
      <c r="K20" s="2027"/>
      <c r="L20" s="6"/>
    </row>
    <row r="21" spans="1:12" ht="11.25" customHeight="1">
      <c r="A21" s="12"/>
      <c r="B21" s="268" t="s">
        <v>2951</v>
      </c>
      <c r="C21" s="258" t="s">
        <v>763</v>
      </c>
      <c r="D21" s="1271" t="s">
        <v>764</v>
      </c>
      <c r="E21" s="1271"/>
      <c r="F21" s="1271"/>
      <c r="G21" s="1271"/>
      <c r="H21" s="1271"/>
      <c r="I21" s="1271"/>
      <c r="J21" s="2027" t="s">
        <v>772</v>
      </c>
      <c r="K21" s="2027"/>
      <c r="L21" s="6"/>
    </row>
    <row r="22" spans="1:12" ht="11.25" customHeight="1">
      <c r="A22" s="12"/>
      <c r="B22" s="268" t="s">
        <v>2952</v>
      </c>
      <c r="C22" s="258" t="s">
        <v>763</v>
      </c>
      <c r="D22" s="1271" t="s">
        <v>764</v>
      </c>
      <c r="E22" s="1271"/>
      <c r="F22" s="1271"/>
      <c r="G22" s="1271"/>
      <c r="H22" s="1271"/>
      <c r="I22" s="1271"/>
      <c r="J22" s="2027" t="s">
        <v>768</v>
      </c>
      <c r="K22" s="2027"/>
      <c r="L22"/>
    </row>
    <row r="23" spans="1:12" ht="11.25" customHeight="1">
      <c r="A23" s="12"/>
      <c r="B23" s="268" t="s">
        <v>2953</v>
      </c>
      <c r="C23" s="258" t="s">
        <v>763</v>
      </c>
      <c r="D23" s="1271" t="s">
        <v>764</v>
      </c>
      <c r="E23" s="1271"/>
      <c r="F23" s="1271"/>
      <c r="G23" s="1271"/>
      <c r="H23" s="1271"/>
      <c r="I23" s="1271"/>
      <c r="J23" s="2027" t="s">
        <v>773</v>
      </c>
      <c r="K23" s="2027"/>
      <c r="L23" s="6"/>
    </row>
    <row r="24" spans="1:12" ht="11.25" customHeight="1">
      <c r="A24" s="12"/>
      <c r="B24" s="268" t="s">
        <v>2954</v>
      </c>
      <c r="C24" s="258" t="s">
        <v>758</v>
      </c>
      <c r="D24" s="1271"/>
      <c r="E24" s="1271" t="s">
        <v>764</v>
      </c>
      <c r="F24" s="1271"/>
      <c r="G24" s="1271"/>
      <c r="H24" s="1271"/>
      <c r="I24" s="1271"/>
      <c r="J24" s="2027" t="s">
        <v>780</v>
      </c>
      <c r="K24" s="2027"/>
      <c r="L24" s="6"/>
    </row>
    <row r="25" spans="1:12" ht="11.25" customHeight="1">
      <c r="A25" s="12"/>
      <c r="B25" s="268" t="s">
        <v>2955</v>
      </c>
      <c r="C25" s="258" t="s">
        <v>758</v>
      </c>
      <c r="D25" s="1271"/>
      <c r="E25" s="1271" t="s">
        <v>764</v>
      </c>
      <c r="F25" s="1271"/>
      <c r="G25" s="1271"/>
      <c r="H25" s="1271"/>
      <c r="I25" s="1271"/>
      <c r="J25" s="2027" t="s">
        <v>781</v>
      </c>
      <c r="K25" s="2029"/>
      <c r="L25" s="6"/>
    </row>
    <row r="26" spans="1:12" ht="11.25" customHeight="1">
      <c r="A26" s="12"/>
      <c r="B26" s="268" t="s">
        <v>2956</v>
      </c>
      <c r="C26" s="258" t="s">
        <v>758</v>
      </c>
      <c r="D26" s="1271"/>
      <c r="E26" s="1271" t="s">
        <v>764</v>
      </c>
      <c r="F26" s="1271"/>
      <c r="G26" s="1271"/>
      <c r="H26" s="1271"/>
      <c r="I26" s="1271"/>
      <c r="J26" s="2029" t="s">
        <v>772</v>
      </c>
      <c r="K26" s="2027"/>
      <c r="L26" s="6"/>
    </row>
    <row r="27" spans="1:12" ht="11.25" customHeight="1">
      <c r="A27" s="12"/>
      <c r="B27" s="268" t="s">
        <v>2957</v>
      </c>
      <c r="C27" s="258" t="s">
        <v>763</v>
      </c>
      <c r="D27" s="1271" t="s">
        <v>764</v>
      </c>
      <c r="E27" s="1271"/>
      <c r="F27" s="1271"/>
      <c r="G27" s="1271"/>
      <c r="H27" s="1271"/>
      <c r="I27" s="1271"/>
      <c r="J27" s="2027" t="s">
        <v>771</v>
      </c>
      <c r="K27" s="2027"/>
      <c r="L27" s="6"/>
    </row>
    <row r="28" spans="1:12" ht="11.25" customHeight="1">
      <c r="A28" s="12"/>
      <c r="B28" s="268" t="s">
        <v>2958</v>
      </c>
      <c r="C28" s="258" t="s">
        <v>763</v>
      </c>
      <c r="D28" s="1271" t="s">
        <v>764</v>
      </c>
      <c r="E28" s="1271"/>
      <c r="F28" s="1271"/>
      <c r="G28" s="1271"/>
      <c r="H28" s="1271"/>
      <c r="I28" s="1271"/>
      <c r="J28" s="2027" t="s">
        <v>771</v>
      </c>
      <c r="K28" s="2029"/>
      <c r="L28" s="6"/>
    </row>
    <row r="29" spans="1:12" ht="11.25" customHeight="1">
      <c r="A29" s="12"/>
      <c r="B29" s="268" t="s">
        <v>2995</v>
      </c>
      <c r="C29" s="258" t="s">
        <v>763</v>
      </c>
      <c r="D29" s="1271" t="s">
        <v>764</v>
      </c>
      <c r="E29" s="1271"/>
      <c r="F29" s="1271"/>
      <c r="G29" s="1271"/>
      <c r="H29" s="1271"/>
      <c r="I29" s="1271"/>
      <c r="J29" s="2029" t="s">
        <v>776</v>
      </c>
      <c r="K29" s="2027"/>
      <c r="L29" s="6"/>
    </row>
    <row r="30" spans="1:12" ht="11.25" customHeight="1">
      <c r="A30" s="12"/>
      <c r="B30" s="268" t="s">
        <v>2959</v>
      </c>
      <c r="C30" s="258" t="s">
        <v>763</v>
      </c>
      <c r="D30" s="1271" t="s">
        <v>764</v>
      </c>
      <c r="E30" s="1271"/>
      <c r="F30" s="1271"/>
      <c r="G30" s="1271"/>
      <c r="H30" s="1271"/>
      <c r="I30" s="1271"/>
      <c r="J30" s="2027" t="s">
        <v>768</v>
      </c>
      <c r="K30" s="2029"/>
      <c r="L30" s="6"/>
    </row>
    <row r="31" spans="1:12" ht="11.25" customHeight="1">
      <c r="A31" s="12"/>
      <c r="B31" s="238" t="s">
        <v>2960</v>
      </c>
      <c r="C31" s="3" t="s">
        <v>763</v>
      </c>
      <c r="D31" s="125" t="s">
        <v>764</v>
      </c>
      <c r="E31" s="125"/>
      <c r="F31" s="125"/>
      <c r="G31" s="125"/>
      <c r="H31" s="125"/>
      <c r="I31" s="125"/>
      <c r="J31" s="2029" t="s">
        <v>768</v>
      </c>
      <c r="K31" s="2030"/>
      <c r="L31" s="6"/>
    </row>
    <row r="32" spans="1:12" ht="11.25" customHeight="1">
      <c r="A32" s="12"/>
      <c r="B32" s="238" t="s">
        <v>2825</v>
      </c>
      <c r="C32" s="3" t="s">
        <v>758</v>
      </c>
      <c r="D32" s="125"/>
      <c r="E32" s="125"/>
      <c r="F32" s="125" t="s">
        <v>764</v>
      </c>
      <c r="G32" s="125"/>
      <c r="H32" s="610" t="s">
        <v>764</v>
      </c>
      <c r="I32" s="125"/>
      <c r="J32" s="2030" t="s">
        <v>779</v>
      </c>
      <c r="K32" s="2027"/>
      <c r="L32" s="6"/>
    </row>
    <row r="33" spans="1:14" ht="11.25" customHeight="1">
      <c r="A33" s="12"/>
      <c r="B33" s="238" t="s">
        <v>774</v>
      </c>
      <c r="C33" s="3" t="s">
        <v>758</v>
      </c>
      <c r="D33" s="125"/>
      <c r="E33" s="125"/>
      <c r="F33" s="125" t="s">
        <v>764</v>
      </c>
      <c r="G33" s="125"/>
      <c r="H33" s="610" t="s">
        <v>764</v>
      </c>
      <c r="I33" s="125"/>
      <c r="J33" s="2027" t="s">
        <v>775</v>
      </c>
      <c r="K33" s="2027"/>
      <c r="L33" s="6"/>
    </row>
    <row r="34" spans="1:14" ht="11.25" customHeight="1">
      <c r="A34" s="12"/>
      <c r="B34" s="2" t="s">
        <v>765</v>
      </c>
      <c r="C34" s="3" t="s">
        <v>763</v>
      </c>
      <c r="D34" s="125" t="s">
        <v>764</v>
      </c>
      <c r="E34" s="125"/>
      <c r="F34" s="125"/>
      <c r="G34" s="125"/>
      <c r="H34" s="125"/>
      <c r="I34" s="125"/>
      <c r="J34" s="2027" t="s">
        <v>766</v>
      </c>
      <c r="K34" s="2027"/>
      <c r="L34" s="6"/>
    </row>
    <row r="35" spans="1:14" ht="11.25" customHeight="1">
      <c r="A35" s="12"/>
      <c r="B35" s="2" t="s">
        <v>767</v>
      </c>
      <c r="C35" s="3" t="s">
        <v>763</v>
      </c>
      <c r="D35" s="125" t="s">
        <v>764</v>
      </c>
      <c r="E35" s="125"/>
      <c r="F35" s="125"/>
      <c r="G35" s="125"/>
      <c r="H35" s="125"/>
      <c r="I35" s="125"/>
      <c r="J35" s="2027" t="s">
        <v>766</v>
      </c>
      <c r="K35" s="2027"/>
      <c r="L35" s="6"/>
    </row>
    <row r="36" spans="1:14" ht="11.25" customHeight="1">
      <c r="A36" s="12"/>
      <c r="B36" s="268" t="s">
        <v>2826</v>
      </c>
      <c r="C36" s="258" t="s">
        <v>763</v>
      </c>
      <c r="D36" s="1271" t="s">
        <v>764</v>
      </c>
      <c r="E36" s="1271"/>
      <c r="F36" s="1271"/>
      <c r="G36" s="1271"/>
      <c r="H36" s="1271"/>
      <c r="I36" s="1271"/>
      <c r="J36" s="2027" t="s">
        <v>766</v>
      </c>
      <c r="K36" s="2027"/>
      <c r="L36" s="6"/>
      <c r="M36" s="374"/>
      <c r="N36" s="374"/>
    </row>
    <row r="37" spans="1:14" ht="11.25" customHeight="1">
      <c r="A37" s="12"/>
      <c r="B37" s="2" t="s">
        <v>2827</v>
      </c>
      <c r="C37" s="3" t="s">
        <v>763</v>
      </c>
      <c r="D37" s="125"/>
      <c r="E37" s="125"/>
      <c r="F37" s="125"/>
      <c r="G37" s="125" t="s">
        <v>764</v>
      </c>
      <c r="H37" s="125"/>
      <c r="I37" s="125"/>
      <c r="J37" s="2027" t="s">
        <v>782</v>
      </c>
      <c r="K37" s="2027"/>
      <c r="L37" s="6"/>
      <c r="M37" s="374"/>
      <c r="N37" s="374"/>
    </row>
    <row r="38" spans="1:14" ht="11.25" customHeight="1">
      <c r="A38" s="12"/>
      <c r="B38" s="2" t="s">
        <v>783</v>
      </c>
      <c r="C38" s="3" t="s">
        <v>763</v>
      </c>
      <c r="D38" s="125"/>
      <c r="E38" s="125"/>
      <c r="F38" s="125"/>
      <c r="G38" s="125" t="s">
        <v>764</v>
      </c>
      <c r="H38" s="125"/>
      <c r="I38" s="125"/>
      <c r="J38" s="2027" t="s">
        <v>782</v>
      </c>
      <c r="K38" s="2030"/>
      <c r="L38" s="6"/>
      <c r="M38" s="374"/>
      <c r="N38" s="374"/>
    </row>
    <row r="39" spans="1:14" ht="11.25" customHeight="1">
      <c r="A39" s="12"/>
      <c r="B39" s="2" t="s">
        <v>777</v>
      </c>
      <c r="C39" s="3" t="s">
        <v>763</v>
      </c>
      <c r="D39" s="125" t="s">
        <v>764</v>
      </c>
      <c r="E39" s="125"/>
      <c r="F39" s="125"/>
      <c r="G39" s="125"/>
      <c r="H39" s="125"/>
      <c r="I39" s="125"/>
      <c r="J39" s="2029" t="s">
        <v>778</v>
      </c>
      <c r="K39" s="2029"/>
      <c r="L39" s="6"/>
      <c r="M39" s="374"/>
      <c r="N39" s="374"/>
    </row>
    <row r="40" spans="1:14" ht="11.25" customHeight="1">
      <c r="A40" s="12"/>
      <c r="B40" s="2021" t="s">
        <v>784</v>
      </c>
      <c r="C40" s="1522" t="s">
        <v>763</v>
      </c>
      <c r="D40" s="2022" t="s">
        <v>764</v>
      </c>
      <c r="E40" s="2022"/>
      <c r="F40" s="2022"/>
      <c r="G40" s="2022"/>
      <c r="H40" s="2022"/>
      <c r="I40" s="2022"/>
      <c r="J40" s="2031" t="s">
        <v>782</v>
      </c>
      <c r="K40" s="2027"/>
      <c r="L40" s="6"/>
      <c r="M40" s="374"/>
      <c r="N40" s="374"/>
    </row>
    <row r="41" spans="1:14" ht="11.25" customHeight="1">
      <c r="A41" s="12"/>
      <c r="K41" s="2028"/>
      <c r="L41" s="6"/>
      <c r="M41" s="374"/>
      <c r="N41" s="374"/>
    </row>
    <row r="42" spans="1:14" ht="11.25" customHeight="1">
      <c r="A42" s="12"/>
      <c r="B42" s="328" t="s">
        <v>785</v>
      </c>
      <c r="C42" s="358"/>
      <c r="D42" s="647"/>
      <c r="E42" s="647"/>
      <c r="F42" s="358"/>
      <c r="G42" s="647"/>
      <c r="H42" s="647"/>
      <c r="I42" s="647"/>
      <c r="K42" s="2020"/>
      <c r="L42" s="6"/>
      <c r="M42" s="374"/>
      <c r="N42" s="374"/>
    </row>
    <row r="43" spans="1:14" ht="24" customHeight="1">
      <c r="A43" s="12"/>
      <c r="B43" s="2268" t="s">
        <v>2837</v>
      </c>
      <c r="C43" s="2268"/>
      <c r="D43" s="2268"/>
      <c r="E43" s="2268"/>
      <c r="F43" s="2268"/>
      <c r="G43" s="2268"/>
      <c r="H43" s="2268"/>
      <c r="I43" s="2252"/>
      <c r="J43" s="2252"/>
      <c r="L43" s="6"/>
      <c r="M43" s="374"/>
      <c r="N43" s="374"/>
    </row>
    <row r="44" spans="1:14" ht="11.25" customHeight="1">
      <c r="A44" s="12"/>
      <c r="B44" s="328" t="s">
        <v>2595</v>
      </c>
      <c r="K44" s="374"/>
    </row>
    <row r="45" spans="1:14" ht="11.25" customHeight="1">
      <c r="A45" s="12"/>
    </row>
    <row r="46" spans="1:14" ht="11.25" customHeight="1">
      <c r="A46" s="12"/>
      <c r="N46" s="374"/>
    </row>
    <row r="47" spans="1:14" ht="11.25" customHeight="1">
      <c r="B47" s="976"/>
      <c r="N47" s="374"/>
    </row>
    <row r="48" spans="1:14" ht="11.25" customHeight="1">
      <c r="H48" s="3"/>
      <c r="N48" s="374"/>
    </row>
    <row r="49" spans="1:14" ht="11.25" customHeight="1">
      <c r="A49" s="12"/>
      <c r="C49" s="1983"/>
      <c r="K49" s="3"/>
      <c r="N49" s="374"/>
    </row>
    <row r="50" spans="1:14" ht="11.25" customHeight="1">
      <c r="A50" s="12"/>
      <c r="B50" s="1982"/>
      <c r="K50" s="3"/>
      <c r="N50" s="374"/>
    </row>
    <row r="51" spans="1:14" ht="11.25" customHeight="1">
      <c r="A51" s="12"/>
      <c r="B51" s="1975"/>
      <c r="D51" s="1984"/>
      <c r="F51" s="610"/>
      <c r="K51" s="3"/>
      <c r="L51" s="3"/>
      <c r="M51" s="3"/>
      <c r="N51" s="374"/>
    </row>
    <row r="52" spans="1:14" ht="6" customHeight="1">
      <c r="A52" s="12"/>
      <c r="B52" s="1976"/>
      <c r="L52" s="3"/>
      <c r="M52" s="3"/>
    </row>
    <row r="53" spans="1:14" ht="11.55" customHeight="1">
      <c r="A53" s="12"/>
      <c r="B53" s="1977"/>
      <c r="L53" s="3"/>
      <c r="M53" s="3"/>
    </row>
    <row r="54" spans="1:14" ht="22.5" customHeight="1">
      <c r="A54" s="12"/>
      <c r="B54" s="1977"/>
    </row>
    <row r="55" spans="1:14">
      <c r="A55" s="12"/>
      <c r="B55" s="1977"/>
    </row>
    <row r="56" spans="1:14">
      <c r="A56" s="12"/>
      <c r="B56" s="1977"/>
    </row>
    <row r="57" spans="1:14">
      <c r="A57" s="12"/>
      <c r="B57" s="609"/>
    </row>
    <row r="58" spans="1:14">
      <c r="A58" s="12"/>
    </row>
    <row r="59" spans="1:14">
      <c r="B59" s="1983"/>
    </row>
    <row r="60" spans="1:14">
      <c r="B60" s="1980"/>
      <c r="C60" s="1978"/>
    </row>
    <row r="61" spans="1:14">
      <c r="B61" s="1981"/>
      <c r="C61" s="1978"/>
    </row>
    <row r="62" spans="1:14">
      <c r="C62" s="1978"/>
    </row>
    <row r="63" spans="1:14">
      <c r="C63" s="1978"/>
    </row>
    <row r="64" spans="1:14">
      <c r="C64" s="1978"/>
    </row>
    <row r="65" spans="1:3">
      <c r="A65" s="21"/>
      <c r="C65" s="1979"/>
    </row>
    <row r="66" spans="1:3">
      <c r="A66" s="21"/>
      <c r="C66" s="1978"/>
    </row>
    <row r="67" spans="1:3">
      <c r="A67" s="22"/>
      <c r="C67" s="1979"/>
    </row>
    <row r="68" spans="1:3">
      <c r="A68" s="12"/>
      <c r="C68" s="1979"/>
    </row>
    <row r="69" spans="1:3">
      <c r="A69" s="12"/>
    </row>
    <row r="70" spans="1:3">
      <c r="A70" s="12"/>
    </row>
    <row r="71" spans="1:3">
      <c r="A71" s="12"/>
    </row>
    <row r="72" spans="1:3">
      <c r="A72" s="12"/>
      <c r="C72" s="610"/>
    </row>
    <row r="73" spans="1:3">
      <c r="A73" s="12"/>
      <c r="C73" s="610"/>
    </row>
    <row r="74" spans="1:3">
      <c r="A74" s="12"/>
    </row>
    <row r="75" spans="1:3">
      <c r="A75" s="12"/>
    </row>
    <row r="76" spans="1:3">
      <c r="A76" s="24"/>
    </row>
    <row r="77" spans="1:3">
      <c r="A77" s="24"/>
    </row>
    <row r="78" spans="1:3">
      <c r="A78" s="24"/>
    </row>
    <row r="79" spans="1:3">
      <c r="A79" s="24"/>
    </row>
    <row r="80" spans="1:3">
      <c r="A80" s="24"/>
    </row>
    <row r="81" spans="1:1">
      <c r="A81" s="24"/>
    </row>
    <row r="82" spans="1:1">
      <c r="A82" s="24"/>
    </row>
    <row r="83" spans="1:1">
      <c r="A83" s="24"/>
    </row>
  </sheetData>
  <mergeCells count="3">
    <mergeCell ref="B3:H3"/>
    <mergeCell ref="D8:G8"/>
    <mergeCell ref="B43:J43"/>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6" max="16383" man="1"/>
  </rowBreaks>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tabColor rgb="FF007272"/>
  </sheetPr>
  <dimension ref="B1:S46"/>
  <sheetViews>
    <sheetView showGridLines="0" showRowColHeaders="0" zoomScaleNormal="100" workbookViewId="0"/>
  </sheetViews>
  <sheetFormatPr baseColWidth="10" defaultColWidth="11.44140625" defaultRowHeight="13.8"/>
  <cols>
    <col min="1" max="1" width="2.6640625" style="68" customWidth="1"/>
    <col min="2" max="2" width="4.88671875" style="68" customWidth="1"/>
    <col min="3" max="3" width="40.6640625" style="68" customWidth="1"/>
    <col min="4" max="7" width="11.44140625" style="68"/>
    <col min="8" max="8" width="13.6640625" style="68" customWidth="1"/>
    <col min="9" max="9" width="11.44140625" style="68"/>
    <col min="10" max="10" width="13.5546875" style="68" customWidth="1"/>
    <col min="11" max="11" width="11.44140625" style="68"/>
    <col min="12" max="12" width="14.33203125" style="68" customWidth="1"/>
    <col min="13" max="13" width="14.44140625" style="68" bestFit="1" customWidth="1"/>
    <col min="14" max="14" width="12.6640625" style="68" bestFit="1" customWidth="1"/>
    <col min="15" max="17" width="11.44140625" style="68"/>
    <col min="18" max="18" width="14.44140625" style="68" bestFit="1" customWidth="1"/>
    <col min="19" max="16384" width="11.44140625" style="68"/>
  </cols>
  <sheetData>
    <row r="1" spans="2:19" ht="11.25" customHeight="1"/>
    <row r="2" spans="2:19" ht="5.25" customHeight="1"/>
    <row r="3" spans="2:19" ht="12.9" customHeight="1">
      <c r="B3" s="2217" t="s">
        <v>302</v>
      </c>
      <c r="C3" s="2217"/>
      <c r="D3" s="2217"/>
      <c r="E3" s="2217"/>
      <c r="F3" s="2217"/>
      <c r="G3" s="2217"/>
      <c r="H3" s="2217"/>
      <c r="I3" s="263"/>
    </row>
    <row r="4" spans="2:19" ht="5.25" customHeight="1"/>
    <row r="5" spans="2:19" s="648" customFormat="1" ht="15.75" customHeight="1">
      <c r="B5" s="1087" t="s">
        <v>786</v>
      </c>
      <c r="D5" s="649"/>
      <c r="E5" s="14"/>
    </row>
    <row r="6" spans="2:19" ht="11.25" customHeight="1"/>
    <row r="7" spans="2:19" ht="22.5" customHeight="1">
      <c r="B7" s="2249" t="s">
        <v>787</v>
      </c>
      <c r="C7" s="2249"/>
      <c r="D7" s="2249"/>
      <c r="E7" s="2249"/>
      <c r="F7" s="2249"/>
      <c r="G7" s="2249"/>
      <c r="H7" s="2249"/>
      <c r="I7" s="2249"/>
      <c r="J7" s="2249"/>
      <c r="K7" s="2249"/>
      <c r="L7" s="2249"/>
      <c r="M7" s="2249"/>
      <c r="N7" s="2249"/>
      <c r="O7" s="2249"/>
    </row>
    <row r="8" spans="2:19" ht="11.25" customHeight="1">
      <c r="B8" s="272"/>
      <c r="C8" s="272"/>
      <c r="D8" s="272"/>
      <c r="E8" s="272"/>
      <c r="F8" s="272"/>
      <c r="G8" s="272"/>
      <c r="H8" s="272"/>
      <c r="I8" s="272"/>
      <c r="J8" s="272"/>
      <c r="K8" s="272"/>
      <c r="L8" s="272"/>
      <c r="M8" s="272"/>
      <c r="N8" s="272"/>
      <c r="O8" s="272"/>
    </row>
    <row r="9" spans="2:19" ht="11.25" customHeight="1"/>
    <row r="10" spans="2:19" ht="11.25" customHeight="1">
      <c r="B10" s="2269" t="s">
        <v>2764</v>
      </c>
      <c r="C10" s="2270"/>
      <c r="D10" s="650" t="s">
        <v>314</v>
      </c>
      <c r="E10" s="650" t="s">
        <v>316</v>
      </c>
      <c r="F10" s="650" t="s">
        <v>318</v>
      </c>
      <c r="G10" s="650" t="s">
        <v>320</v>
      </c>
      <c r="H10" s="650" t="s">
        <v>325</v>
      </c>
      <c r="I10" s="650" t="s">
        <v>789</v>
      </c>
      <c r="J10" s="650" t="s">
        <v>790</v>
      </c>
      <c r="K10" s="650" t="s">
        <v>791</v>
      </c>
      <c r="L10" s="650" t="s">
        <v>792</v>
      </c>
      <c r="M10" s="650" t="s">
        <v>332</v>
      </c>
      <c r="N10" s="650" t="s">
        <v>334</v>
      </c>
      <c r="O10" s="650" t="s">
        <v>339</v>
      </c>
    </row>
    <row r="11" spans="2:19" ht="20.25" customHeight="1">
      <c r="I11" s="2271" t="s">
        <v>793</v>
      </c>
      <c r="J11" s="2271"/>
      <c r="M11" s="2272" t="s">
        <v>794</v>
      </c>
      <c r="N11" s="2273"/>
      <c r="O11" s="2273"/>
    </row>
    <row r="12" spans="2:19" ht="11.25" customHeight="1">
      <c r="D12" s="63"/>
      <c r="E12" s="63"/>
      <c r="F12" s="63"/>
      <c r="G12" s="63"/>
      <c r="H12" s="63"/>
      <c r="I12" s="651" t="s">
        <v>795</v>
      </c>
      <c r="J12" s="652" t="s">
        <v>796</v>
      </c>
      <c r="K12" s="653" t="s">
        <v>797</v>
      </c>
      <c r="L12" s="1002"/>
      <c r="M12" s="654" t="s">
        <v>798</v>
      </c>
      <c r="N12" s="204" t="s">
        <v>799</v>
      </c>
      <c r="O12" s="204" t="s">
        <v>799</v>
      </c>
    </row>
    <row r="13" spans="2:19" ht="15" customHeight="1">
      <c r="B13" s="381" t="s">
        <v>308</v>
      </c>
      <c r="E13" s="2272" t="s">
        <v>800</v>
      </c>
      <c r="F13" s="2273"/>
      <c r="G13" s="2273"/>
      <c r="H13" s="2273"/>
      <c r="I13" s="385" t="s">
        <v>801</v>
      </c>
      <c r="J13" s="204" t="s">
        <v>802</v>
      </c>
      <c r="K13" s="653" t="s">
        <v>803</v>
      </c>
      <c r="L13" s="653" t="s">
        <v>804</v>
      </c>
      <c r="M13" s="653" t="s">
        <v>805</v>
      </c>
      <c r="N13" s="204" t="s">
        <v>806</v>
      </c>
      <c r="O13" s="204" t="s">
        <v>806</v>
      </c>
    </row>
    <row r="14" spans="2:19" ht="20.399999999999999" customHeight="1">
      <c r="B14" s="1547"/>
      <c r="C14" s="1541" t="s">
        <v>807</v>
      </c>
      <c r="D14" s="1548" t="s">
        <v>481</v>
      </c>
      <c r="E14" s="1548" t="s">
        <v>808</v>
      </c>
      <c r="F14" s="1548" t="s">
        <v>809</v>
      </c>
      <c r="G14" s="1548" t="s">
        <v>810</v>
      </c>
      <c r="H14" s="1548" t="s">
        <v>811</v>
      </c>
      <c r="I14" s="1549" t="s">
        <v>812</v>
      </c>
      <c r="J14" s="1548" t="s">
        <v>812</v>
      </c>
      <c r="K14" s="1550" t="s">
        <v>813</v>
      </c>
      <c r="L14" s="1550" t="s">
        <v>814</v>
      </c>
      <c r="M14" s="1550" t="s">
        <v>813</v>
      </c>
      <c r="N14" s="1548" t="s">
        <v>815</v>
      </c>
      <c r="O14" s="1548" t="s">
        <v>816</v>
      </c>
      <c r="Q14" s="2137"/>
      <c r="R14" s="2137"/>
      <c r="S14" s="649"/>
    </row>
    <row r="15" spans="2:19" ht="11.25" customHeight="1">
      <c r="B15" s="253">
        <v>1</v>
      </c>
      <c r="C15" s="272" t="s">
        <v>817</v>
      </c>
      <c r="D15" s="655"/>
      <c r="E15" s="655">
        <v>27.512767199999999</v>
      </c>
      <c r="F15" s="655"/>
      <c r="G15" s="655">
        <v>60.846651999999999</v>
      </c>
      <c r="H15" s="655"/>
      <c r="I15" s="655"/>
      <c r="J15" s="655"/>
      <c r="K15" s="655">
        <f>SUM(D15:H15)</f>
        <v>88.359419199999991</v>
      </c>
      <c r="L15" s="655"/>
      <c r="M15" s="655">
        <v>88.359419200000005</v>
      </c>
      <c r="N15" s="655">
        <v>76.169650200000007</v>
      </c>
      <c r="O15" s="655">
        <f t="shared" ref="O15:O22" si="0">M15-N15</f>
        <v>12.189768999999998</v>
      </c>
      <c r="Q15" s="2138"/>
      <c r="R15" s="2137"/>
      <c r="S15" s="649"/>
    </row>
    <row r="16" spans="2:19" ht="11.25" customHeight="1">
      <c r="B16" s="253">
        <v>3</v>
      </c>
      <c r="C16" s="272" t="s">
        <v>818</v>
      </c>
      <c r="D16" s="655">
        <v>12.390546000000001</v>
      </c>
      <c r="E16" s="655">
        <v>41.041097399999998</v>
      </c>
      <c r="F16" s="655"/>
      <c r="G16" s="655">
        <v>46.345269799999997</v>
      </c>
      <c r="H16" s="655"/>
      <c r="I16" s="655"/>
      <c r="J16" s="655"/>
      <c r="K16" s="655">
        <f>SUM(D16:H16)</f>
        <v>99.776913199999996</v>
      </c>
      <c r="L16" s="655"/>
      <c r="M16" s="655">
        <v>99.776913199999996</v>
      </c>
      <c r="N16" s="655">
        <v>88.745260400000006</v>
      </c>
      <c r="O16" s="655">
        <f t="shared" si="0"/>
        <v>11.031652799999989</v>
      </c>
      <c r="Q16" s="2138"/>
      <c r="R16" s="2137"/>
      <c r="S16" s="649"/>
    </row>
    <row r="17" spans="2:19" ht="11.25" customHeight="1">
      <c r="B17" s="253">
        <v>4</v>
      </c>
      <c r="C17" s="272" t="s">
        <v>819</v>
      </c>
      <c r="D17" s="655"/>
      <c r="E17" s="655">
        <v>315.61695600000002</v>
      </c>
      <c r="F17" s="655"/>
      <c r="G17" s="655">
        <v>25.123314000000001</v>
      </c>
      <c r="H17" s="655"/>
      <c r="I17" s="656"/>
      <c r="J17" s="656"/>
      <c r="K17" s="655">
        <f>SUM(D17:H17)</f>
        <v>340.74027000000001</v>
      </c>
      <c r="L17" s="655"/>
      <c r="M17" s="655">
        <v>340.74027000000001</v>
      </c>
      <c r="N17" s="655">
        <v>99.689588000000001</v>
      </c>
      <c r="O17" s="655">
        <f t="shared" si="0"/>
        <v>241.05068199999999</v>
      </c>
      <c r="Q17" s="2137"/>
      <c r="R17" s="2137"/>
      <c r="S17" s="649"/>
    </row>
    <row r="18" spans="2:19" ht="11.25" customHeight="1">
      <c r="B18" s="253">
        <v>5</v>
      </c>
      <c r="C18" s="272" t="s">
        <v>820</v>
      </c>
      <c r="D18" s="655"/>
      <c r="E18" s="655"/>
      <c r="F18" s="655"/>
      <c r="G18" s="655"/>
      <c r="H18" s="655"/>
      <c r="I18" s="656"/>
      <c r="J18" s="656"/>
      <c r="K18" s="655"/>
      <c r="L18" s="655"/>
      <c r="M18" s="655"/>
      <c r="N18" s="655"/>
      <c r="O18" s="655"/>
      <c r="Q18" s="649"/>
      <c r="R18" s="649"/>
      <c r="S18" s="649"/>
    </row>
    <row r="19" spans="2:19" ht="11.25" customHeight="1">
      <c r="B19" s="253">
        <v>6</v>
      </c>
      <c r="C19" s="272" t="s">
        <v>821</v>
      </c>
      <c r="D19" s="655"/>
      <c r="E19" s="655">
        <v>108.6283</v>
      </c>
      <c r="F19" s="655"/>
      <c r="G19" s="655"/>
      <c r="H19" s="655"/>
      <c r="I19" s="655"/>
      <c r="J19" s="655"/>
      <c r="K19" s="655">
        <f>SUM(D19:H19)</f>
        <v>108.6283</v>
      </c>
      <c r="L19" s="100">
        <v>-54.312624999999997</v>
      </c>
      <c r="M19" s="655">
        <v>54.315674999999999</v>
      </c>
      <c r="N19" s="655">
        <v>3.0539999999999999E-3</v>
      </c>
      <c r="O19" s="655">
        <f t="shared" si="0"/>
        <v>54.312621</v>
      </c>
    </row>
    <row r="20" spans="2:19" ht="12.9" customHeight="1">
      <c r="B20" s="253">
        <v>7</v>
      </c>
      <c r="C20" s="272" t="s">
        <v>203</v>
      </c>
      <c r="D20" s="655">
        <v>1.103477</v>
      </c>
      <c r="E20" s="655">
        <v>6.453881</v>
      </c>
      <c r="F20" s="655"/>
      <c r="G20" s="655">
        <v>9.1081719999999997</v>
      </c>
      <c r="H20" s="655"/>
      <c r="I20" s="656"/>
      <c r="J20" s="656"/>
      <c r="K20" s="655">
        <f>SUM(D20:H20)</f>
        <v>16.66553</v>
      </c>
      <c r="L20" s="655"/>
      <c r="M20" s="655">
        <v>16.66553</v>
      </c>
      <c r="N20" s="655">
        <v>14.420856000000001</v>
      </c>
      <c r="O20" s="655">
        <f t="shared" si="0"/>
        <v>2.2446739999999998</v>
      </c>
    </row>
    <row r="21" spans="2:19" ht="11.25" customHeight="1">
      <c r="B21" s="253">
        <v>10</v>
      </c>
      <c r="C21" s="272" t="s">
        <v>822</v>
      </c>
      <c r="D21" s="655"/>
      <c r="E21" s="655">
        <v>31.001000000000001</v>
      </c>
      <c r="F21" s="655"/>
      <c r="G21" s="655"/>
      <c r="H21" s="655"/>
      <c r="I21" s="656"/>
      <c r="J21" s="656"/>
      <c r="K21" s="655">
        <f>SUM(D21:H21)</f>
        <v>31.001000000000001</v>
      </c>
      <c r="L21" s="655"/>
      <c r="M21" s="655">
        <v>31.001000000000001</v>
      </c>
      <c r="N21" s="655">
        <v>31.001000000000001</v>
      </c>
      <c r="O21" s="655">
        <f t="shared" si="0"/>
        <v>0</v>
      </c>
      <c r="R21" s="892"/>
      <c r="S21" s="145"/>
    </row>
    <row r="22" spans="2:19" ht="11.25" customHeight="1">
      <c r="B22" s="253">
        <v>11</v>
      </c>
      <c r="C22" s="272" t="s">
        <v>823</v>
      </c>
      <c r="D22" s="656"/>
      <c r="E22" s="656"/>
      <c r="F22" s="656"/>
      <c r="G22" s="656"/>
      <c r="H22" s="656"/>
      <c r="I22" s="656"/>
      <c r="J22" s="656"/>
      <c r="K22" s="656"/>
      <c r="L22" s="656"/>
      <c r="M22" s="655">
        <f>M23-M21-M20-M19-M17-M16-M15</f>
        <v>220.13486100000017</v>
      </c>
      <c r="N22" s="655"/>
      <c r="O22" s="655">
        <f t="shared" si="0"/>
        <v>220.13486100000017</v>
      </c>
      <c r="P22" s="2093"/>
      <c r="Q22" s="2135"/>
      <c r="R22" s="892"/>
      <c r="S22" s="145"/>
    </row>
    <row r="23" spans="2:19" s="888" customFormat="1" ht="11.25" customHeight="1">
      <c r="B23" s="767">
        <v>12</v>
      </c>
      <c r="C23" s="657" t="s">
        <v>824</v>
      </c>
      <c r="D23" s="890"/>
      <c r="E23" s="890"/>
      <c r="F23" s="890"/>
      <c r="G23" s="890"/>
      <c r="H23" s="890"/>
      <c r="I23" s="890"/>
      <c r="J23" s="890"/>
      <c r="K23" s="894">
        <f>SUM(K15:K21)</f>
        <v>685.17143239999996</v>
      </c>
      <c r="L23" s="640"/>
      <c r="M23" s="2136">
        <v>850.99366840000005</v>
      </c>
      <c r="N23" s="894">
        <f>SUM(N15:N22)</f>
        <v>310.02940860000001</v>
      </c>
      <c r="O23" s="894">
        <f>SUM(O15:O22)</f>
        <v>540.96425980000004</v>
      </c>
      <c r="Q23" s="889"/>
      <c r="R23" s="893"/>
    </row>
    <row r="24" spans="2:19" ht="11.25" customHeight="1">
      <c r="C24" s="658"/>
      <c r="D24" s="659"/>
      <c r="E24" s="659"/>
      <c r="F24" s="659"/>
      <c r="G24" s="659"/>
      <c r="H24" s="659"/>
      <c r="I24" s="659"/>
      <c r="J24" s="659"/>
      <c r="K24" s="1274"/>
      <c r="L24" s="1275"/>
      <c r="M24" s="1276"/>
      <c r="N24" s="1277"/>
      <c r="O24" s="1276"/>
      <c r="P24" s="1280"/>
      <c r="R24" s="145"/>
    </row>
    <row r="25" spans="2:19" ht="11.25" customHeight="1">
      <c r="D25" s="660"/>
      <c r="E25" s="660"/>
      <c r="F25" s="660"/>
      <c r="G25" s="660"/>
      <c r="H25" s="660"/>
      <c r="I25" s="660"/>
      <c r="J25" s="660"/>
      <c r="K25" s="660"/>
      <c r="L25" s="660"/>
      <c r="M25" s="1278"/>
      <c r="N25" s="1279"/>
      <c r="O25" s="660"/>
    </row>
    <row r="26" spans="2:19" ht="11.25" customHeight="1">
      <c r="B26" s="2269" t="s">
        <v>788</v>
      </c>
      <c r="C26" s="2270"/>
      <c r="D26" s="650" t="s">
        <v>314</v>
      </c>
      <c r="E26" s="650" t="s">
        <v>316</v>
      </c>
      <c r="F26" s="650" t="s">
        <v>318</v>
      </c>
      <c r="G26" s="650" t="s">
        <v>320</v>
      </c>
      <c r="H26" s="650" t="s">
        <v>325</v>
      </c>
      <c r="I26" s="650" t="s">
        <v>789</v>
      </c>
      <c r="J26" s="650" t="s">
        <v>790</v>
      </c>
      <c r="K26" s="650" t="s">
        <v>791</v>
      </c>
      <c r="L26" s="650" t="s">
        <v>792</v>
      </c>
      <c r="M26" s="650" t="s">
        <v>332</v>
      </c>
      <c r="N26" s="650" t="s">
        <v>334</v>
      </c>
      <c r="O26" s="650" t="s">
        <v>339</v>
      </c>
    </row>
    <row r="27" spans="2:19" ht="20.25" customHeight="1">
      <c r="I27" s="2271" t="s">
        <v>793</v>
      </c>
      <c r="J27" s="2271"/>
      <c r="M27" s="2272" t="s">
        <v>794</v>
      </c>
      <c r="N27" s="2273"/>
      <c r="O27" s="2273"/>
    </row>
    <row r="28" spans="2:19" ht="11.25" customHeight="1">
      <c r="D28" s="63"/>
      <c r="E28" s="63"/>
      <c r="F28" s="63"/>
      <c r="G28" s="63"/>
      <c r="H28" s="63"/>
      <c r="I28" s="651" t="s">
        <v>795</v>
      </c>
      <c r="J28" s="652" t="s">
        <v>796</v>
      </c>
      <c r="K28" s="653" t="s">
        <v>797</v>
      </c>
      <c r="L28" s="1002"/>
      <c r="M28" s="654" t="s">
        <v>798</v>
      </c>
      <c r="N28" s="204" t="s">
        <v>799</v>
      </c>
      <c r="O28" s="204" t="s">
        <v>799</v>
      </c>
    </row>
    <row r="29" spans="2:19" ht="11.25" customHeight="1">
      <c r="B29" s="381" t="s">
        <v>308</v>
      </c>
      <c r="E29" s="2272" t="s">
        <v>800</v>
      </c>
      <c r="F29" s="2273"/>
      <c r="G29" s="2273"/>
      <c r="H29" s="2273"/>
      <c r="I29" s="385" t="s">
        <v>801</v>
      </c>
      <c r="J29" s="204" t="s">
        <v>802</v>
      </c>
      <c r="K29" s="653" t="s">
        <v>803</v>
      </c>
      <c r="L29" s="653" t="s">
        <v>804</v>
      </c>
      <c r="M29" s="653" t="s">
        <v>805</v>
      </c>
      <c r="N29" s="204" t="s">
        <v>806</v>
      </c>
      <c r="O29" s="204" t="s">
        <v>806</v>
      </c>
    </row>
    <row r="30" spans="2:19" ht="20.25" customHeight="1">
      <c r="B30" s="1547"/>
      <c r="C30" s="1541" t="s">
        <v>807</v>
      </c>
      <c r="D30" s="1548" t="s">
        <v>481</v>
      </c>
      <c r="E30" s="1548" t="s">
        <v>808</v>
      </c>
      <c r="F30" s="1548" t="s">
        <v>809</v>
      </c>
      <c r="G30" s="1548" t="s">
        <v>810</v>
      </c>
      <c r="H30" s="1548" t="s">
        <v>811</v>
      </c>
      <c r="I30" s="1549" t="s">
        <v>812</v>
      </c>
      <c r="J30" s="1548" t="s">
        <v>812</v>
      </c>
      <c r="K30" s="1550" t="s">
        <v>813</v>
      </c>
      <c r="L30" s="1550" t="s">
        <v>814</v>
      </c>
      <c r="M30" s="1550" t="s">
        <v>813</v>
      </c>
      <c r="N30" s="1548" t="s">
        <v>815</v>
      </c>
      <c r="O30" s="1548" t="s">
        <v>816</v>
      </c>
    </row>
    <row r="31" spans="2:19" ht="11.25" customHeight="1">
      <c r="B31" s="253">
        <v>1</v>
      </c>
      <c r="C31" s="272" t="s">
        <v>817</v>
      </c>
      <c r="D31" s="655"/>
      <c r="E31" s="655">
        <v>20.823105999999999</v>
      </c>
      <c r="F31" s="655"/>
      <c r="G31" s="655">
        <v>69.473746000000006</v>
      </c>
      <c r="H31" s="655">
        <v>1.2E-5</v>
      </c>
      <c r="I31" s="655"/>
      <c r="J31" s="655"/>
      <c r="K31" s="655">
        <v>90.296863999999999</v>
      </c>
      <c r="L31" s="655"/>
      <c r="M31" s="655">
        <v>90.296863999999999</v>
      </c>
      <c r="N31" s="655">
        <v>73.486264000000006</v>
      </c>
      <c r="O31" s="655">
        <v>16.810599999999994</v>
      </c>
      <c r="P31" s="2093"/>
    </row>
    <row r="32" spans="2:19" ht="11.25" customHeight="1">
      <c r="B32" s="253">
        <v>3</v>
      </c>
      <c r="C32" s="272" t="s">
        <v>818</v>
      </c>
      <c r="D32" s="655">
        <v>8.6265090000000004</v>
      </c>
      <c r="E32" s="655">
        <v>28.394853999999999</v>
      </c>
      <c r="F32" s="655">
        <v>0.14005600000000001</v>
      </c>
      <c r="G32" s="655">
        <v>47.624360000000003</v>
      </c>
      <c r="H32" s="655"/>
      <c r="I32" s="655"/>
      <c r="J32" s="655"/>
      <c r="K32" s="655">
        <v>84.785779000000005</v>
      </c>
      <c r="L32" s="655"/>
      <c r="M32" s="655">
        <v>84.785782999999995</v>
      </c>
      <c r="N32" s="655">
        <v>68.421570000000003</v>
      </c>
      <c r="O32" s="655">
        <v>16.364212999999992</v>
      </c>
      <c r="P32" s="2094"/>
    </row>
    <row r="33" spans="2:17" ht="11.25" customHeight="1">
      <c r="B33" s="253">
        <v>4</v>
      </c>
      <c r="C33" s="272" t="s">
        <v>819</v>
      </c>
      <c r="D33" s="655"/>
      <c r="E33" s="655">
        <v>368.71567900000002</v>
      </c>
      <c r="F33" s="655"/>
      <c r="G33" s="655">
        <v>64.007786999999993</v>
      </c>
      <c r="H33" s="655"/>
      <c r="I33" s="656"/>
      <c r="J33" s="656"/>
      <c r="K33" s="2092">
        <v>432.72346600000003</v>
      </c>
      <c r="L33" s="655"/>
      <c r="M33" s="655">
        <v>432.72346599999997</v>
      </c>
      <c r="N33" s="655">
        <v>158.09715499999999</v>
      </c>
      <c r="O33" s="655">
        <v>274.62631099999999</v>
      </c>
      <c r="P33" s="2094"/>
    </row>
    <row r="34" spans="2:17" ht="11.25" customHeight="1">
      <c r="B34" s="253">
        <v>5</v>
      </c>
      <c r="C34" s="272" t="s">
        <v>820</v>
      </c>
      <c r="D34" s="655"/>
      <c r="E34" s="655"/>
      <c r="F34" s="655"/>
      <c r="G34" s="655"/>
      <c r="H34" s="655"/>
      <c r="I34" s="656"/>
      <c r="J34" s="656"/>
      <c r="K34" s="2092"/>
      <c r="L34" s="655"/>
      <c r="M34" s="655"/>
      <c r="N34" s="655"/>
      <c r="O34" s="655"/>
      <c r="P34" s="2094"/>
    </row>
    <row r="35" spans="2:17" ht="11.25" customHeight="1">
      <c r="B35" s="253">
        <v>6</v>
      </c>
      <c r="C35" s="272" t="s">
        <v>821</v>
      </c>
      <c r="D35" s="655"/>
      <c r="E35" s="655">
        <v>101.465</v>
      </c>
      <c r="F35" s="655"/>
      <c r="G35" s="655"/>
      <c r="H35" s="655"/>
      <c r="I35" s="655"/>
      <c r="J35" s="655"/>
      <c r="K35" s="655">
        <v>101.465</v>
      </c>
      <c r="L35" s="100">
        <v>-48.135170000000002</v>
      </c>
      <c r="M35" s="655">
        <v>53.329830000000001</v>
      </c>
      <c r="N35" s="655">
        <v>5.194661</v>
      </c>
      <c r="O35" s="655">
        <v>48.135169000000005</v>
      </c>
      <c r="P35" s="2094"/>
    </row>
    <row r="36" spans="2:17" ht="11.25" customHeight="1">
      <c r="B36" s="253">
        <v>7</v>
      </c>
      <c r="C36" s="272" t="s">
        <v>203</v>
      </c>
      <c r="D36" s="655">
        <v>0.86260000000000003</v>
      </c>
      <c r="E36" s="655">
        <v>6.2192600000000002</v>
      </c>
      <c r="F36" s="655">
        <v>1.3350000000000001E-2</v>
      </c>
      <c r="G36" s="655">
        <v>7.7806379999999997</v>
      </c>
      <c r="H36" s="655"/>
      <c r="I36" s="656"/>
      <c r="J36" s="656"/>
      <c r="K36" s="2092">
        <v>14.875848000000001</v>
      </c>
      <c r="L36" s="259"/>
      <c r="M36" s="655">
        <v>14.87585</v>
      </c>
      <c r="N36" s="655">
        <v>11.70514</v>
      </c>
      <c r="O36" s="655">
        <v>3.1707099999999997</v>
      </c>
      <c r="P36" s="2094"/>
    </row>
    <row r="37" spans="2:17" ht="11.25" customHeight="1">
      <c r="B37" s="253">
        <v>10</v>
      </c>
      <c r="C37" s="272" t="s">
        <v>822</v>
      </c>
      <c r="D37" s="655"/>
      <c r="E37" s="655">
        <v>31.001000000000001</v>
      </c>
      <c r="F37" s="655"/>
      <c r="G37" s="655"/>
      <c r="H37" s="655"/>
      <c r="I37" s="656"/>
      <c r="J37" s="656"/>
      <c r="K37" s="2092">
        <v>31.001000000000001</v>
      </c>
      <c r="L37" s="655"/>
      <c r="M37" s="655">
        <v>31.001000000000001</v>
      </c>
      <c r="N37" s="655">
        <v>31.001000000000001</v>
      </c>
      <c r="O37" s="655"/>
      <c r="P37" s="2094"/>
    </row>
    <row r="38" spans="2:17" ht="11.25" customHeight="1">
      <c r="B38" s="253">
        <v>11</v>
      </c>
      <c r="C38" s="272" t="s">
        <v>823</v>
      </c>
      <c r="D38" s="656"/>
      <c r="E38" s="656"/>
      <c r="F38" s="656"/>
      <c r="G38" s="656"/>
      <c r="H38" s="656"/>
      <c r="I38" s="656"/>
      <c r="J38" s="656"/>
      <c r="K38" s="656"/>
      <c r="L38" s="656"/>
      <c r="M38" s="655">
        <v>232.15668199999999</v>
      </c>
      <c r="N38" s="655"/>
      <c r="O38" s="655">
        <v>232.15668199999999</v>
      </c>
      <c r="P38" s="2094"/>
    </row>
    <row r="39" spans="2:17" s="888" customFormat="1" ht="11.25" customHeight="1">
      <c r="B39" s="767">
        <v>12</v>
      </c>
      <c r="C39" s="657" t="s">
        <v>824</v>
      </c>
      <c r="D39" s="887"/>
      <c r="E39" s="887"/>
      <c r="F39" s="887"/>
      <c r="G39" s="887"/>
      <c r="H39" s="887"/>
      <c r="I39" s="887"/>
      <c r="J39" s="887"/>
      <c r="K39" s="894">
        <v>755.14795700000002</v>
      </c>
      <c r="L39" s="640">
        <v>-48.135170000000002</v>
      </c>
      <c r="M39" s="894">
        <v>939.16947500000003</v>
      </c>
      <c r="N39" s="894">
        <v>347.90579000000002</v>
      </c>
      <c r="O39" s="894">
        <v>591.26368500000001</v>
      </c>
      <c r="Q39" s="889"/>
    </row>
    <row r="40" spans="2:17" ht="11.25" customHeight="1">
      <c r="B40" s="658"/>
      <c r="C40" s="661"/>
    </row>
    <row r="42" spans="2:17">
      <c r="K42" s="2093"/>
      <c r="M42" s="892"/>
      <c r="N42" s="892"/>
      <c r="O42" s="145"/>
      <c r="Q42" s="145"/>
    </row>
    <row r="46" spans="2:17">
      <c r="L46" s="2093"/>
    </row>
  </sheetData>
  <mergeCells count="10">
    <mergeCell ref="B26:C26"/>
    <mergeCell ref="I27:J27"/>
    <mergeCell ref="M27:O27"/>
    <mergeCell ref="E29:H29"/>
    <mergeCell ref="B3:H3"/>
    <mergeCell ref="B7:O7"/>
    <mergeCell ref="B10:C10"/>
    <mergeCell ref="I11:J11"/>
    <mergeCell ref="M11:O11"/>
    <mergeCell ref="E13:H13"/>
  </mergeCells>
  <hyperlinks>
    <hyperlink ref="B3" location="Contents!A1" display="Back to index page" xr:uid="{8D612E8F-15A9-4339-9D6E-6CBC9A16EE23}"/>
  </hyperlinks>
  <pageMargins left="0.7" right="0.7" top="0.75" bottom="0.75" header="0.3" footer="0.3"/>
  <pageSetup paperSize="9" scale="67" orientation="landscape" verticalDpi="1200"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tabColor rgb="FF007272"/>
    <pageSetUpPr fitToPage="1"/>
  </sheetPr>
  <dimension ref="A1:S58"/>
  <sheetViews>
    <sheetView showGridLines="0" showRowColHeaders="0" workbookViewId="0"/>
  </sheetViews>
  <sheetFormatPr baseColWidth="10" defaultColWidth="9.109375" defaultRowHeight="14.4"/>
  <cols>
    <col min="1" max="1" width="2.6640625" customWidth="1"/>
    <col min="2" max="2" width="4.88671875" customWidth="1"/>
    <col min="3" max="3" width="27.109375" customWidth="1"/>
    <col min="4" max="5" width="16.44140625" customWidth="1"/>
    <col min="6" max="7" width="12.109375" customWidth="1"/>
    <col min="8" max="8" width="3.33203125" customWidth="1"/>
    <col min="9" max="10" width="13.5546875" customWidth="1"/>
    <col min="11" max="11" width="16.44140625" customWidth="1"/>
    <col min="12" max="12" width="15.5546875" customWidth="1"/>
  </cols>
  <sheetData>
    <row r="1" spans="1:12" s="10" customFormat="1" ht="11.25" customHeight="1">
      <c r="A1" s="7"/>
      <c r="B1" s="7"/>
      <c r="C1" s="7"/>
      <c r="D1" s="8"/>
      <c r="E1" s="8"/>
      <c r="F1" s="9"/>
      <c r="G1" s="9"/>
      <c r="H1" s="9"/>
      <c r="I1" s="9"/>
    </row>
    <row r="2" spans="1:12" s="10" customFormat="1" ht="5.25" customHeight="1">
      <c r="A2" s="7"/>
      <c r="B2" s="7"/>
      <c r="C2" s="7"/>
      <c r="D2" s="8"/>
      <c r="E2" s="8"/>
      <c r="F2" s="9"/>
      <c r="G2" s="9"/>
      <c r="H2" s="9"/>
      <c r="I2" s="9"/>
    </row>
    <row r="3" spans="1:12" s="12" customFormat="1" ht="12.9" customHeight="1">
      <c r="A3" s="11"/>
      <c r="B3" s="2217" t="s">
        <v>302</v>
      </c>
      <c r="C3" s="2217"/>
      <c r="D3" s="2217"/>
      <c r="E3" s="2217"/>
      <c r="F3" s="2217"/>
      <c r="G3" s="2217"/>
      <c r="H3" s="2217"/>
      <c r="I3" s="2217"/>
    </row>
    <row r="4" spans="1:12" s="10" customFormat="1" ht="5.25" customHeight="1">
      <c r="A4" s="7"/>
      <c r="B4" s="7"/>
      <c r="C4" s="7"/>
      <c r="D4" s="8"/>
      <c r="E4" s="8"/>
      <c r="F4" s="9"/>
      <c r="G4" s="9"/>
      <c r="H4" s="9"/>
      <c r="I4" s="9"/>
      <c r="K4" s="7"/>
      <c r="L4" s="7"/>
    </row>
    <row r="5" spans="1:12" s="6" customFormat="1" ht="15.75" customHeight="1">
      <c r="A5" s="13"/>
      <c r="B5" s="1087" t="s">
        <v>825</v>
      </c>
      <c r="C5" s="14"/>
    </row>
    <row r="6" spans="1:12" s="6" customFormat="1" ht="11.25" customHeight="1">
      <c r="A6" s="13"/>
      <c r="B6" s="14"/>
    </row>
    <row r="7" spans="1:12" ht="56.25" customHeight="1">
      <c r="B7" s="2256" t="s">
        <v>2938</v>
      </c>
      <c r="C7" s="2256"/>
      <c r="D7" s="2256"/>
      <c r="E7" s="2256"/>
      <c r="F7" s="2256"/>
      <c r="G7" s="2256"/>
      <c r="H7" s="2256"/>
      <c r="I7" s="2256"/>
      <c r="J7" s="2256"/>
      <c r="K7" s="2256"/>
      <c r="L7" s="2256"/>
    </row>
    <row r="8" spans="1:12" ht="11.25" customHeight="1">
      <c r="B8" s="2278"/>
      <c r="C8" s="2278"/>
      <c r="D8" s="2278"/>
      <c r="E8" s="2278"/>
      <c r="F8" s="2278"/>
      <c r="G8" s="2278"/>
      <c r="H8" s="2278"/>
      <c r="I8" s="2278"/>
      <c r="J8" s="2278"/>
      <c r="K8" s="2278"/>
      <c r="L8" s="2278"/>
    </row>
    <row r="9" spans="1:12" ht="11.25" customHeight="1">
      <c r="B9" s="159"/>
      <c r="C9" s="160"/>
      <c r="D9" s="160"/>
      <c r="E9" s="160"/>
      <c r="F9" s="160"/>
      <c r="G9" s="160"/>
      <c r="H9" s="160"/>
      <c r="I9" s="160"/>
      <c r="J9" s="160"/>
      <c r="K9" s="160"/>
      <c r="L9" s="160"/>
    </row>
    <row r="10" spans="1:12" ht="11.25" customHeight="1">
      <c r="A10" s="3"/>
      <c r="B10" s="2269" t="s">
        <v>2764</v>
      </c>
      <c r="C10" s="2270"/>
      <c r="D10" s="662" t="s">
        <v>314</v>
      </c>
      <c r="E10" s="662" t="s">
        <v>316</v>
      </c>
      <c r="F10" s="662" t="s">
        <v>318</v>
      </c>
      <c r="G10" s="662" t="s">
        <v>320</v>
      </c>
      <c r="H10" s="662"/>
      <c r="I10" s="662" t="s">
        <v>325</v>
      </c>
      <c r="J10" s="662" t="s">
        <v>332</v>
      </c>
      <c r="K10" s="662" t="s">
        <v>334</v>
      </c>
      <c r="L10" s="662" t="s">
        <v>339</v>
      </c>
    </row>
    <row r="11" spans="1:12" ht="11.25" customHeight="1">
      <c r="A11" s="3"/>
      <c r="B11" s="273"/>
      <c r="C11" s="273"/>
      <c r="D11" s="502"/>
      <c r="E11" s="502"/>
      <c r="F11" s="502"/>
      <c r="G11" s="502"/>
      <c r="H11" s="502"/>
      <c r="I11" s="502"/>
      <c r="J11" s="502"/>
      <c r="K11" s="2279" t="s">
        <v>826</v>
      </c>
      <c r="L11" s="2279"/>
    </row>
    <row r="12" spans="1:12" ht="11.25" customHeight="1">
      <c r="A12" s="3"/>
      <c r="B12" s="273"/>
      <c r="C12" s="273"/>
      <c r="K12" s="2280" t="s">
        <v>827</v>
      </c>
      <c r="L12" s="2280"/>
    </row>
    <row r="13" spans="1:12" ht="11.25" customHeight="1">
      <c r="A13" s="3"/>
      <c r="B13" s="273"/>
      <c r="C13" s="273"/>
      <c r="E13" s="236"/>
      <c r="F13" s="236"/>
      <c r="G13" s="236"/>
      <c r="H13" s="236"/>
      <c r="K13" s="275"/>
      <c r="L13" s="351" t="s">
        <v>828</v>
      </c>
    </row>
    <row r="14" spans="1:12" ht="11.25" customHeight="1">
      <c r="A14" s="3"/>
      <c r="B14" s="273"/>
      <c r="C14" s="273"/>
      <c r="E14" s="236"/>
      <c r="F14" s="236"/>
      <c r="G14" s="236"/>
      <c r="H14" s="236"/>
      <c r="I14" s="2281" t="s">
        <v>970</v>
      </c>
      <c r="J14" s="2281"/>
      <c r="K14" s="275"/>
      <c r="L14" s="351" t="s">
        <v>829</v>
      </c>
    </row>
    <row r="15" spans="1:12" ht="11.55" customHeight="1">
      <c r="A15" s="3"/>
      <c r="B15" s="273"/>
      <c r="C15" s="273"/>
      <c r="E15" s="236"/>
      <c r="F15" s="236"/>
      <c r="G15" s="236"/>
      <c r="H15" s="236"/>
      <c r="I15" s="2281"/>
      <c r="J15" s="2281"/>
      <c r="K15" s="275"/>
      <c r="L15" s="351" t="s">
        <v>830</v>
      </c>
    </row>
    <row r="16" spans="1:12" ht="11.1" customHeight="1">
      <c r="A16" s="3"/>
      <c r="B16" s="273"/>
      <c r="C16" s="273"/>
      <c r="D16" s="2237" t="s">
        <v>831</v>
      </c>
      <c r="E16" s="2237"/>
      <c r="F16" s="2237"/>
      <c r="G16" s="2237"/>
      <c r="H16" s="236"/>
      <c r="I16" s="2282"/>
      <c r="J16" s="2282"/>
      <c r="K16" s="275"/>
      <c r="L16" s="351" t="s">
        <v>832</v>
      </c>
    </row>
    <row r="17" spans="1:19" ht="11.25" customHeight="1">
      <c r="A17" s="3"/>
      <c r="B17" s="273"/>
      <c r="C17" s="273"/>
      <c r="E17" s="2283" t="s">
        <v>833</v>
      </c>
      <c r="F17" s="2283"/>
      <c r="G17" s="2283"/>
      <c r="H17" s="236"/>
      <c r="I17" s="351" t="s">
        <v>834</v>
      </c>
      <c r="J17" s="351" t="s">
        <v>835</v>
      </c>
      <c r="K17" s="275"/>
      <c r="L17" s="351" t="s">
        <v>836</v>
      </c>
    </row>
    <row r="18" spans="1:19" s="440" customFormat="1" ht="11.25" customHeight="1">
      <c r="A18" s="125"/>
      <c r="B18" s="253"/>
      <c r="C18" s="253"/>
      <c r="E18" s="441"/>
      <c r="F18" s="441" t="s">
        <v>837</v>
      </c>
      <c r="G18" s="441" t="s">
        <v>837</v>
      </c>
      <c r="H18" s="253"/>
      <c r="I18" s="351" t="s">
        <v>838</v>
      </c>
      <c r="J18" s="351" t="s">
        <v>838</v>
      </c>
      <c r="K18" s="275"/>
      <c r="L18" s="351" t="s">
        <v>839</v>
      </c>
    </row>
    <row r="19" spans="1:19" s="440" customFormat="1" ht="11.25" customHeight="1">
      <c r="A19" s="125"/>
      <c r="B19" s="2284" t="s">
        <v>308</v>
      </c>
      <c r="C19" s="2285"/>
      <c r="D19" s="1551" t="s">
        <v>840</v>
      </c>
      <c r="E19" s="1552"/>
      <c r="F19" s="1493" t="s">
        <v>841</v>
      </c>
      <c r="G19" s="1493" t="s">
        <v>842</v>
      </c>
      <c r="H19" s="1551"/>
      <c r="I19" s="1493" t="s">
        <v>843</v>
      </c>
      <c r="J19" s="1493" t="s">
        <v>843</v>
      </c>
      <c r="K19" s="1553"/>
      <c r="L19" s="1551" t="s">
        <v>844</v>
      </c>
    </row>
    <row r="20" spans="1:19" ht="22.5" customHeight="1">
      <c r="A20" s="3"/>
      <c r="B20" s="484" t="s">
        <v>845</v>
      </c>
      <c r="C20" s="272" t="s">
        <v>846</v>
      </c>
      <c r="D20" s="351"/>
      <c r="E20" s="236"/>
      <c r="F20" s="351"/>
      <c r="G20" s="351"/>
      <c r="H20" s="351"/>
      <c r="I20" s="351"/>
      <c r="J20" s="351"/>
      <c r="K20" s="351"/>
      <c r="L20" s="351"/>
    </row>
    <row r="21" spans="1:19" ht="11.25" customHeight="1">
      <c r="A21" s="3"/>
      <c r="B21" s="303" t="s">
        <v>847</v>
      </c>
      <c r="C21" s="273" t="s">
        <v>848</v>
      </c>
      <c r="D21" s="45">
        <v>16085.1024476415</v>
      </c>
      <c r="E21" s="45">
        <v>10502.1065952965</v>
      </c>
      <c r="F21" s="45">
        <v>311.24661190616303</v>
      </c>
      <c r="G21" s="45">
        <v>311.24661190616303</v>
      </c>
      <c r="H21" s="163"/>
      <c r="I21" s="45">
        <v>-71.543894294305005</v>
      </c>
      <c r="J21" s="45">
        <v>-2796.8628914064798</v>
      </c>
      <c r="K21" s="45">
        <v>20074.660413932001</v>
      </c>
      <c r="L21" s="45">
        <v>6222.1151875512196</v>
      </c>
    </row>
    <row r="22" spans="1:19" ht="11.25" customHeight="1">
      <c r="A22" s="3"/>
      <c r="B22" s="304" t="s">
        <v>849</v>
      </c>
      <c r="C22" s="399" t="s">
        <v>850</v>
      </c>
      <c r="D22" s="45"/>
      <c r="E22" s="45"/>
      <c r="F22" s="45"/>
      <c r="G22" s="45"/>
      <c r="H22" s="162"/>
      <c r="I22" s="45"/>
      <c r="J22" s="45"/>
      <c r="K22" s="45"/>
      <c r="L22" s="45"/>
    </row>
    <row r="23" spans="1:19" ht="11.25" customHeight="1">
      <c r="A23" s="3"/>
      <c r="B23" s="303" t="s">
        <v>851</v>
      </c>
      <c r="C23" s="399" t="s">
        <v>852</v>
      </c>
      <c r="D23" s="45"/>
      <c r="E23" s="45"/>
      <c r="F23" s="45"/>
      <c r="G23" s="45"/>
      <c r="H23" s="162"/>
      <c r="I23" s="45"/>
      <c r="J23" s="45"/>
      <c r="K23" s="45"/>
      <c r="L23" s="45"/>
    </row>
    <row r="24" spans="1:19" ht="11.25" customHeight="1">
      <c r="A24" s="3"/>
      <c r="B24" s="304" t="s">
        <v>853</v>
      </c>
      <c r="C24" s="399" t="s">
        <v>854</v>
      </c>
      <c r="D24" s="45"/>
      <c r="E24" s="45"/>
      <c r="F24" s="45"/>
      <c r="G24" s="45"/>
      <c r="H24" s="162"/>
      <c r="I24" s="45"/>
      <c r="J24" s="45"/>
      <c r="K24" s="45"/>
      <c r="L24" s="45"/>
    </row>
    <row r="25" spans="1:19" ht="11.25" customHeight="1">
      <c r="A25" s="3"/>
      <c r="B25" s="303" t="s">
        <v>855</v>
      </c>
      <c r="C25" s="399" t="s">
        <v>856</v>
      </c>
      <c r="D25" s="361"/>
      <c r="E25" s="361">
        <v>165.506531173924</v>
      </c>
      <c r="F25" s="361">
        <v>165.506531173924</v>
      </c>
      <c r="G25" s="361">
        <v>165.506531173924</v>
      </c>
      <c r="H25" s="442"/>
      <c r="I25" s="361"/>
      <c r="J25" s="361">
        <v>-38.669816167100997</v>
      </c>
      <c r="K25" s="361">
        <v>126.86961748806399</v>
      </c>
      <c r="L25" s="361">
        <v>126.83671500682399</v>
      </c>
    </row>
    <row r="26" spans="1:19" ht="11.25" customHeight="1">
      <c r="A26" s="3"/>
      <c r="B26" s="304" t="s">
        <v>857</v>
      </c>
      <c r="C26" s="399" t="s">
        <v>858</v>
      </c>
      <c r="D26" s="361">
        <v>11314.8871392578</v>
      </c>
      <c r="E26" s="361">
        <v>8735.8663051426702</v>
      </c>
      <c r="F26" s="361">
        <v>66.463012106820003</v>
      </c>
      <c r="G26" s="361">
        <v>66.463012106820003</v>
      </c>
      <c r="H26" s="442"/>
      <c r="I26" s="361">
        <v>-64.465949667008005</v>
      </c>
      <c r="J26" s="361">
        <v>-2489.9605439648899</v>
      </c>
      <c r="K26" s="361">
        <v>14163.5576318895</v>
      </c>
      <c r="L26" s="361">
        <v>4901.8046062967096</v>
      </c>
      <c r="R26" s="2274"/>
      <c r="S26" s="2275"/>
    </row>
    <row r="27" spans="1:19" ht="11.25" customHeight="1">
      <c r="A27" s="3"/>
      <c r="B27" s="303" t="s">
        <v>859</v>
      </c>
      <c r="C27" s="399" t="s">
        <v>860</v>
      </c>
      <c r="D27" s="361">
        <v>4770.0061426100601</v>
      </c>
      <c r="E27" s="361">
        <v>1600.7337589798799</v>
      </c>
      <c r="F27" s="361">
        <v>79.277068625417996</v>
      </c>
      <c r="G27" s="361">
        <v>79.277068625417996</v>
      </c>
      <c r="H27" s="442"/>
      <c r="I27" s="361">
        <v>-7.0755944500655001</v>
      </c>
      <c r="J27" s="361">
        <v>-268.23253127448203</v>
      </c>
      <c r="K27" s="361">
        <v>5784.23316455445</v>
      </c>
      <c r="L27" s="361">
        <v>1193.47386624769</v>
      </c>
    </row>
    <row r="28" spans="1:19" ht="11.25" customHeight="1">
      <c r="A28" s="3"/>
      <c r="B28" s="304" t="s">
        <v>861</v>
      </c>
      <c r="C28" s="273" t="s">
        <v>862</v>
      </c>
      <c r="D28" s="45"/>
      <c r="E28" s="45"/>
      <c r="F28" s="45"/>
      <c r="G28" s="45"/>
      <c r="H28" s="162"/>
      <c r="I28" s="45"/>
      <c r="J28" s="45"/>
      <c r="K28" s="45"/>
      <c r="L28" s="45"/>
    </row>
    <row r="29" spans="1:19" ht="11.25" customHeight="1">
      <c r="A29" s="3"/>
      <c r="B29" s="1554" t="s">
        <v>863</v>
      </c>
      <c r="C29" s="1555" t="s">
        <v>864</v>
      </c>
      <c r="D29" s="45">
        <v>3205.8606540359001</v>
      </c>
      <c r="E29" s="45">
        <v>1522.5736204878101</v>
      </c>
      <c r="F29" s="45">
        <v>1.6944777839114999</v>
      </c>
      <c r="G29" s="45">
        <v>1.6944777839114999</v>
      </c>
      <c r="H29" s="163"/>
      <c r="I29" s="45">
        <v>7.7104044226220001</v>
      </c>
      <c r="J29" s="45">
        <v>58.084247930718</v>
      </c>
      <c r="K29" s="45">
        <v>1035.93979419222</v>
      </c>
      <c r="L29" s="45">
        <v>578.70722533775404</v>
      </c>
    </row>
    <row r="30" spans="1:19" ht="11.25" customHeight="1">
      <c r="A30" s="3"/>
      <c r="B30" s="1556">
        <v>100</v>
      </c>
      <c r="C30" s="677" t="s">
        <v>563</v>
      </c>
      <c r="D30" s="766">
        <v>19290.9631016774</v>
      </c>
      <c r="E30" s="766">
        <v>12024.680215784299</v>
      </c>
      <c r="F30" s="766">
        <v>312.94108969007402</v>
      </c>
      <c r="G30" s="766">
        <v>312.94108969007402</v>
      </c>
      <c r="H30" s="766"/>
      <c r="I30" s="766">
        <v>-63.833489871683</v>
      </c>
      <c r="J30" s="766">
        <v>-2738.77864347576</v>
      </c>
      <c r="K30" s="766">
        <v>21110.6002081242</v>
      </c>
      <c r="L30" s="766">
        <v>6800.8224128889797</v>
      </c>
    </row>
    <row r="31" spans="1:19" ht="11.25" customHeight="1">
      <c r="A31" s="3"/>
      <c r="B31" s="164"/>
      <c r="C31" s="274"/>
      <c r="D31" s="165"/>
      <c r="E31" s="165"/>
      <c r="F31" s="165"/>
      <c r="G31" s="166"/>
      <c r="H31" s="166"/>
      <c r="I31" s="166"/>
      <c r="J31" s="166"/>
      <c r="K31" s="166"/>
      <c r="L31" s="166"/>
    </row>
    <row r="32" spans="1:19" ht="11.25" customHeight="1">
      <c r="A32" s="3"/>
      <c r="B32" s="164"/>
      <c r="C32" s="274"/>
      <c r="D32" s="165"/>
      <c r="E32" s="165"/>
      <c r="F32" s="165"/>
      <c r="G32" s="166"/>
      <c r="H32" s="166"/>
      <c r="I32" s="166"/>
      <c r="J32" s="166"/>
      <c r="K32" s="166"/>
      <c r="L32" s="166"/>
    </row>
    <row r="33" spans="1:12" ht="12" customHeight="1">
      <c r="A33" s="3"/>
      <c r="B33" s="2287"/>
      <c r="C33" s="2287"/>
      <c r="D33" s="2287"/>
      <c r="E33" s="2287"/>
      <c r="F33" s="273"/>
      <c r="G33" s="3"/>
      <c r="H33" s="3"/>
      <c r="I33" s="3"/>
      <c r="J33" s="3"/>
      <c r="K33" s="3"/>
      <c r="L33" s="3"/>
    </row>
    <row r="34" spans="1:12" ht="11.25" customHeight="1">
      <c r="A34" s="3"/>
      <c r="B34" s="2276" t="s">
        <v>27</v>
      </c>
      <c r="C34" s="2277"/>
      <c r="D34" s="662" t="s">
        <v>314</v>
      </c>
      <c r="E34" s="662" t="s">
        <v>316</v>
      </c>
      <c r="F34" s="662" t="s">
        <v>318</v>
      </c>
      <c r="G34" s="662" t="s">
        <v>320</v>
      </c>
      <c r="H34" s="662"/>
      <c r="I34" s="662" t="s">
        <v>325</v>
      </c>
      <c r="J34" s="662" t="s">
        <v>332</v>
      </c>
      <c r="K34" s="662" t="s">
        <v>334</v>
      </c>
      <c r="L34" s="662" t="s">
        <v>339</v>
      </c>
    </row>
    <row r="35" spans="1:12" ht="11.25" customHeight="1">
      <c r="A35" s="3"/>
      <c r="B35" s="273"/>
      <c r="C35" s="273"/>
      <c r="D35" s="502"/>
      <c r="E35" s="502"/>
      <c r="F35" s="502"/>
      <c r="G35" s="502"/>
      <c r="H35" s="502"/>
      <c r="I35" s="502"/>
      <c r="J35" s="502"/>
      <c r="K35" s="2286" t="s">
        <v>826</v>
      </c>
      <c r="L35" s="2286"/>
    </row>
    <row r="36" spans="1:12" ht="11.25" customHeight="1">
      <c r="A36" s="3"/>
      <c r="B36" s="273"/>
      <c r="C36" s="273"/>
      <c r="K36" s="2227" t="s">
        <v>827</v>
      </c>
      <c r="L36" s="2227"/>
    </row>
    <row r="37" spans="1:12" ht="11.25" customHeight="1">
      <c r="A37" s="3"/>
      <c r="B37" s="273"/>
      <c r="C37" s="273"/>
      <c r="E37" s="236"/>
      <c r="F37" s="236"/>
      <c r="G37" s="236"/>
      <c r="H37" s="236"/>
      <c r="K37" s="275"/>
      <c r="L37" s="351" t="s">
        <v>828</v>
      </c>
    </row>
    <row r="38" spans="1:12" ht="11.25" customHeight="1">
      <c r="A38" s="3"/>
      <c r="B38" s="273"/>
      <c r="C38" s="273"/>
      <c r="E38" s="236"/>
      <c r="F38" s="236"/>
      <c r="G38" s="236"/>
      <c r="H38" s="236"/>
      <c r="I38" s="2281" t="s">
        <v>970</v>
      </c>
      <c r="J38" s="2281"/>
      <c r="K38" s="275"/>
      <c r="L38" s="351" t="s">
        <v>829</v>
      </c>
    </row>
    <row r="39" spans="1:12" ht="11.25" customHeight="1">
      <c r="A39" s="3"/>
      <c r="B39" s="273"/>
      <c r="C39" s="273"/>
      <c r="E39" s="236"/>
      <c r="F39" s="236"/>
      <c r="G39" s="236"/>
      <c r="H39" s="236"/>
      <c r="I39" s="2281"/>
      <c r="J39" s="2281"/>
      <c r="K39" s="275"/>
      <c r="L39" s="351" t="s">
        <v>830</v>
      </c>
    </row>
    <row r="40" spans="1:12" ht="11.25" customHeight="1">
      <c r="A40" s="3"/>
      <c r="B40" s="273"/>
      <c r="C40" s="273"/>
      <c r="D40" s="2237" t="s">
        <v>831</v>
      </c>
      <c r="E40" s="2237"/>
      <c r="F40" s="2237"/>
      <c r="G40" s="2237"/>
      <c r="H40" s="236"/>
      <c r="I40" s="2282"/>
      <c r="J40" s="2282"/>
      <c r="K40" s="275"/>
      <c r="L40" s="351" t="s">
        <v>832</v>
      </c>
    </row>
    <row r="41" spans="1:12" ht="11.25" customHeight="1">
      <c r="A41" s="3"/>
      <c r="B41" s="273"/>
      <c r="C41" s="273"/>
      <c r="E41" s="2283" t="s">
        <v>833</v>
      </c>
      <c r="F41" s="2283"/>
      <c r="G41" s="2283"/>
      <c r="H41" s="236"/>
      <c r="I41" s="351" t="s">
        <v>834</v>
      </c>
      <c r="J41" s="351" t="s">
        <v>835</v>
      </c>
      <c r="K41" s="275"/>
      <c r="L41" s="351" t="s">
        <v>836</v>
      </c>
    </row>
    <row r="42" spans="1:12" s="440" customFormat="1" ht="11.25" customHeight="1">
      <c r="A42" s="125"/>
      <c r="B42" s="253"/>
      <c r="C42" s="253"/>
      <c r="E42" s="441"/>
      <c r="F42" s="441" t="s">
        <v>837</v>
      </c>
      <c r="G42" s="441" t="s">
        <v>837</v>
      </c>
      <c r="H42" s="253"/>
      <c r="I42" s="351" t="s">
        <v>838</v>
      </c>
      <c r="J42" s="351" t="s">
        <v>838</v>
      </c>
      <c r="K42" s="275"/>
      <c r="L42" s="351" t="s">
        <v>839</v>
      </c>
    </row>
    <row r="43" spans="1:12" s="440" customFormat="1" ht="11.25" customHeight="1">
      <c r="A43" s="125"/>
      <c r="B43" s="2284" t="s">
        <v>308</v>
      </c>
      <c r="C43" s="2285"/>
      <c r="D43" s="1551" t="s">
        <v>840</v>
      </c>
      <c r="E43" s="1552"/>
      <c r="F43" s="1493" t="s">
        <v>841</v>
      </c>
      <c r="G43" s="1493" t="s">
        <v>842</v>
      </c>
      <c r="H43" s="1551"/>
      <c r="I43" s="1493" t="s">
        <v>843</v>
      </c>
      <c r="J43" s="1493" t="s">
        <v>843</v>
      </c>
      <c r="K43" s="1553"/>
      <c r="L43" s="1551" t="s">
        <v>844</v>
      </c>
    </row>
    <row r="44" spans="1:12" ht="22.35" customHeight="1">
      <c r="A44" s="3"/>
      <c r="B44" s="484" t="s">
        <v>845</v>
      </c>
      <c r="C44" s="272" t="s">
        <v>846</v>
      </c>
      <c r="D44" s="351"/>
      <c r="E44" s="236"/>
      <c r="F44" s="351"/>
      <c r="G44" s="351"/>
      <c r="H44" s="351"/>
      <c r="I44" s="351"/>
      <c r="J44" s="351"/>
      <c r="K44" s="351"/>
      <c r="L44" s="351"/>
    </row>
    <row r="45" spans="1:12" ht="11.25" customHeight="1">
      <c r="A45" s="3"/>
      <c r="B45" s="303" t="s">
        <v>847</v>
      </c>
      <c r="C45" s="273" t="s">
        <v>848</v>
      </c>
      <c r="D45" s="45">
        <v>14296.838914657301</v>
      </c>
      <c r="E45" s="45">
        <v>12560.1268870167</v>
      </c>
      <c r="F45" s="45">
        <v>301.07863585809002</v>
      </c>
      <c r="G45" s="45">
        <v>301.07863585809002</v>
      </c>
      <c r="H45" s="163"/>
      <c r="I45" s="45">
        <v>-71.078004400924002</v>
      </c>
      <c r="J45" s="45">
        <v>-2927.8197782270699</v>
      </c>
      <c r="K45" s="45">
        <v>19644.896868266202</v>
      </c>
      <c r="L45" s="45">
        <v>7410.6959975530699</v>
      </c>
    </row>
    <row r="46" spans="1:12" ht="11.25" customHeight="1">
      <c r="A46" s="3"/>
      <c r="B46" s="304" t="s">
        <v>849</v>
      </c>
      <c r="C46" s="399" t="s">
        <v>850</v>
      </c>
      <c r="D46" s="45"/>
      <c r="E46" s="45"/>
      <c r="F46" s="45"/>
      <c r="G46" s="45"/>
      <c r="H46" s="162"/>
      <c r="I46" s="45"/>
      <c r="J46" s="45"/>
      <c r="K46" s="45"/>
      <c r="L46" s="45"/>
    </row>
    <row r="47" spans="1:12" ht="11.25" customHeight="1">
      <c r="A47" s="3"/>
      <c r="B47" s="303" t="s">
        <v>851</v>
      </c>
      <c r="C47" s="399" t="s">
        <v>852</v>
      </c>
      <c r="D47" s="45"/>
      <c r="E47" s="45"/>
      <c r="F47" s="45"/>
      <c r="G47" s="45"/>
      <c r="H47" s="162"/>
      <c r="I47" s="45"/>
      <c r="J47" s="45"/>
      <c r="K47" s="45"/>
      <c r="L47" s="45"/>
    </row>
    <row r="48" spans="1:12" ht="11.25" customHeight="1">
      <c r="A48" s="3"/>
      <c r="B48" s="304" t="s">
        <v>853</v>
      </c>
      <c r="C48" s="399" t="s">
        <v>854</v>
      </c>
      <c r="D48" s="45"/>
      <c r="E48" s="45"/>
      <c r="F48" s="45"/>
      <c r="G48" s="45"/>
      <c r="H48" s="162"/>
      <c r="I48" s="45"/>
      <c r="J48" s="45"/>
      <c r="K48" s="45"/>
      <c r="L48" s="45"/>
    </row>
    <row r="49" spans="1:12" ht="11.25" customHeight="1">
      <c r="A49" s="3"/>
      <c r="B49" s="303" t="s">
        <v>855</v>
      </c>
      <c r="C49" s="399" t="s">
        <v>856</v>
      </c>
      <c r="D49" s="361">
        <v>73.227569895900004</v>
      </c>
      <c r="E49" s="361">
        <v>115.2668830887</v>
      </c>
      <c r="F49" s="361">
        <v>115.2668830887</v>
      </c>
      <c r="G49" s="361">
        <v>115.2668830887</v>
      </c>
      <c r="H49" s="442"/>
      <c r="I49" s="361">
        <v>-5.3663820249900001</v>
      </c>
      <c r="J49" s="361"/>
      <c r="K49" s="361">
        <v>141.49368188739001</v>
      </c>
      <c r="L49" s="361">
        <v>115.26915794331001</v>
      </c>
    </row>
    <row r="50" spans="1:12" ht="11.25" customHeight="1">
      <c r="A50" s="3"/>
      <c r="B50" s="304" t="s">
        <v>857</v>
      </c>
      <c r="C50" s="399" t="s">
        <v>858</v>
      </c>
      <c r="D50" s="361">
        <v>9238.2334913468403</v>
      </c>
      <c r="E50" s="361">
        <v>10777.6102322892</v>
      </c>
      <c r="F50" s="361">
        <v>94.956981130619994</v>
      </c>
      <c r="G50" s="361">
        <v>94.956981130619994</v>
      </c>
      <c r="H50" s="442"/>
      <c r="I50" s="361">
        <v>-57.325624536913999</v>
      </c>
      <c r="J50" s="361">
        <v>-2666.1668777550699</v>
      </c>
      <c r="K50" s="361">
        <v>13361.0756232246</v>
      </c>
      <c r="L50" s="361">
        <v>5964.5031637400098</v>
      </c>
    </row>
    <row r="51" spans="1:12" ht="11.25" customHeight="1">
      <c r="A51" s="3"/>
      <c r="B51" s="303" t="s">
        <v>859</v>
      </c>
      <c r="C51" s="399" t="s">
        <v>860</v>
      </c>
      <c r="D51" s="361">
        <v>4985.1913153365203</v>
      </c>
      <c r="E51" s="361">
        <v>1667.24977163877</v>
      </c>
      <c r="F51" s="361">
        <v>90.854771638770004</v>
      </c>
      <c r="G51" s="361">
        <v>90.854771638770004</v>
      </c>
      <c r="H51" s="442"/>
      <c r="I51" s="361">
        <v>-8.3791732751900003</v>
      </c>
      <c r="J51" s="361">
        <v>-261.652900472</v>
      </c>
      <c r="K51" s="361">
        <v>6142.3275631542101</v>
      </c>
      <c r="L51" s="361">
        <v>1330.92367586975</v>
      </c>
    </row>
    <row r="52" spans="1:12" ht="11.25" customHeight="1">
      <c r="A52" s="3"/>
      <c r="B52" s="304" t="s">
        <v>861</v>
      </c>
      <c r="C52" s="273" t="s">
        <v>862</v>
      </c>
      <c r="D52" s="45"/>
      <c r="E52" s="45"/>
      <c r="F52" s="45"/>
      <c r="G52" s="45"/>
      <c r="H52" s="162"/>
      <c r="I52" s="45"/>
      <c r="J52" s="45"/>
      <c r="K52" s="45"/>
      <c r="L52" s="45"/>
    </row>
    <row r="53" spans="1:12" ht="11.25" customHeight="1">
      <c r="A53" s="3"/>
      <c r="B53" s="1554" t="s">
        <v>863</v>
      </c>
      <c r="C53" s="1555" t="s">
        <v>864</v>
      </c>
      <c r="D53" s="45">
        <v>2963.7687894037899</v>
      </c>
      <c r="E53" s="45">
        <v>86.812876139289997</v>
      </c>
      <c r="F53" s="45">
        <v>2.7957963156900001</v>
      </c>
      <c r="G53" s="45">
        <v>2.7957963156900001</v>
      </c>
      <c r="H53" s="163"/>
      <c r="I53" s="45">
        <v>12.641487934234</v>
      </c>
      <c r="J53" s="45">
        <v>1.1677127230740001</v>
      </c>
      <c r="K53" s="45">
        <v>1147.7919959160999</v>
      </c>
      <c r="L53" s="45">
        <v>25.420839823600001</v>
      </c>
    </row>
    <row r="54" spans="1:12" ht="11.25" customHeight="1">
      <c r="A54" s="3"/>
      <c r="B54" s="1556">
        <v>100</v>
      </c>
      <c r="C54" s="677" t="s">
        <v>563</v>
      </c>
      <c r="D54" s="766">
        <v>17260.607704061091</v>
      </c>
      <c r="E54" s="766">
        <v>12646.939763155991</v>
      </c>
      <c r="F54" s="766">
        <v>303.87443217378001</v>
      </c>
      <c r="G54" s="766">
        <v>303.87443217378001</v>
      </c>
      <c r="H54" s="766"/>
      <c r="I54" s="766">
        <v>-58.436516466690001</v>
      </c>
      <c r="J54" s="766">
        <v>-2926.6520655039958</v>
      </c>
      <c r="K54" s="766">
        <v>20792.688864182302</v>
      </c>
      <c r="L54" s="766">
        <v>7436.1168373766695</v>
      </c>
    </row>
    <row r="57" spans="1:12">
      <c r="D57" s="594"/>
    </row>
    <row r="58" spans="1:12">
      <c r="D58" s="594"/>
      <c r="F58" s="594"/>
    </row>
  </sheetData>
  <mergeCells count="19">
    <mergeCell ref="I38:J40"/>
    <mergeCell ref="E41:G41"/>
    <mergeCell ref="B43:C43"/>
    <mergeCell ref="B10:C10"/>
    <mergeCell ref="K35:L35"/>
    <mergeCell ref="K36:L36"/>
    <mergeCell ref="D40:G40"/>
    <mergeCell ref="B33:E33"/>
    <mergeCell ref="D16:G16"/>
    <mergeCell ref="E17:G17"/>
    <mergeCell ref="B19:C19"/>
    <mergeCell ref="R26:S26"/>
    <mergeCell ref="B34:C34"/>
    <mergeCell ref="B3:I3"/>
    <mergeCell ref="B7:L7"/>
    <mergeCell ref="B8:L8"/>
    <mergeCell ref="K11:L11"/>
    <mergeCell ref="K12:L12"/>
    <mergeCell ref="I14:J16"/>
  </mergeCells>
  <phoneticPr fontId="275"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scale="79" orientation="landscape" verticalDpi="1200" r:id="rId1"/>
  <rowBreaks count="1" manualBreakCount="1">
    <brk id="32" max="11"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tabColor rgb="FF007272"/>
  </sheetPr>
  <dimension ref="A1:S77"/>
  <sheetViews>
    <sheetView showGridLines="0" showRowColHeaders="0" zoomScaleNormal="100" workbookViewId="0"/>
  </sheetViews>
  <sheetFormatPr baseColWidth="10" defaultColWidth="9.109375" defaultRowHeight="14.4"/>
  <cols>
    <col min="1" max="1" width="2.6640625" customWidth="1"/>
    <col min="2" max="2" width="4.88671875" customWidth="1"/>
    <col min="3" max="3" width="24.88671875" customWidth="1"/>
    <col min="4" max="6" width="13.5546875" customWidth="1"/>
    <col min="7" max="7" width="1.6640625" customWidth="1"/>
    <col min="8" max="16" width="13.5546875" customWidth="1"/>
    <col min="19" max="19" width="15" bestFit="1" customWidth="1"/>
  </cols>
  <sheetData>
    <row r="1" spans="1:17" s="10" customFormat="1" ht="11.25" customHeight="1">
      <c r="A1" s="7"/>
      <c r="B1" s="7"/>
      <c r="C1" s="7"/>
      <c r="D1" s="8"/>
      <c r="E1" s="8"/>
      <c r="F1" s="9"/>
      <c r="G1" s="9"/>
      <c r="H1" s="9"/>
      <c r="I1" s="9"/>
      <c r="J1" s="9"/>
    </row>
    <row r="2" spans="1:17" s="10" customFormat="1" ht="5.25" customHeight="1">
      <c r="A2" s="7"/>
      <c r="B2" s="7"/>
      <c r="C2" s="7"/>
      <c r="D2" s="8"/>
      <c r="E2" s="8"/>
      <c r="F2" s="9"/>
      <c r="G2" s="9"/>
      <c r="H2" s="9"/>
      <c r="I2" s="9"/>
      <c r="J2" s="9"/>
    </row>
    <row r="3" spans="1:17" s="12" customFormat="1" ht="12.9" customHeight="1">
      <c r="A3" s="11"/>
      <c r="B3" s="2217" t="s">
        <v>302</v>
      </c>
      <c r="C3" s="2217"/>
      <c r="D3" s="2217"/>
      <c r="E3" s="2217"/>
      <c r="F3" s="2217"/>
      <c r="G3" s="2217"/>
      <c r="H3" s="2217"/>
      <c r="I3" s="2217"/>
      <c r="J3" s="2217"/>
    </row>
    <row r="4" spans="1:17" s="10" customFormat="1" ht="5.25" customHeight="1">
      <c r="A4" s="7"/>
      <c r="B4" s="7"/>
      <c r="C4" s="7"/>
      <c r="D4" s="8"/>
      <c r="E4" s="8"/>
      <c r="F4" s="9"/>
      <c r="G4" s="9"/>
      <c r="H4" s="9"/>
      <c r="I4" s="9"/>
      <c r="J4" s="9"/>
      <c r="L4" s="7"/>
      <c r="M4" s="7"/>
    </row>
    <row r="5" spans="1:17" s="6" customFormat="1" ht="15.6">
      <c r="A5" s="13"/>
      <c r="B5" s="1087" t="s">
        <v>865</v>
      </c>
    </row>
    <row r="6" spans="1:17" s="6" customFormat="1" ht="11.25" customHeight="1">
      <c r="A6" s="13"/>
      <c r="B6" s="14"/>
    </row>
    <row r="7" spans="1:17" ht="45.15" customHeight="1">
      <c r="B7" s="2236" t="s">
        <v>2997</v>
      </c>
      <c r="C7" s="2300"/>
      <c r="D7" s="2300"/>
      <c r="E7" s="2300"/>
      <c r="F7" s="2300"/>
      <c r="G7" s="2300"/>
      <c r="H7" s="2300"/>
      <c r="I7" s="2300"/>
      <c r="J7" s="2300"/>
      <c r="K7" s="2300"/>
      <c r="L7" s="2300"/>
      <c r="M7" s="2300"/>
      <c r="N7" s="2300"/>
      <c r="O7" s="2300"/>
      <c r="P7" s="2300"/>
      <c r="Q7" s="258"/>
    </row>
    <row r="8" spans="1:17" ht="11.55" customHeight="1">
      <c r="B8" s="258"/>
      <c r="C8" s="875"/>
      <c r="D8" s="875"/>
      <c r="E8" s="875"/>
      <c r="F8" s="875"/>
      <c r="G8" s="875"/>
      <c r="H8" s="875"/>
      <c r="I8" s="875"/>
      <c r="J8" s="875"/>
      <c r="K8" s="875"/>
      <c r="L8" s="875"/>
      <c r="M8" s="875"/>
      <c r="N8" s="875"/>
      <c r="O8" s="875"/>
      <c r="P8" s="875"/>
      <c r="Q8" s="258"/>
    </row>
    <row r="9" spans="1:17" ht="12" customHeight="1">
      <c r="B9" s="2278"/>
      <c r="C9" s="2278"/>
      <c r="D9" s="2278"/>
      <c r="E9" s="2278"/>
      <c r="F9" s="2278"/>
      <c r="G9" s="2278"/>
      <c r="H9" s="2278"/>
      <c r="I9" s="2278"/>
      <c r="J9" s="2278"/>
      <c r="K9" s="2278"/>
      <c r="L9" s="2278"/>
      <c r="M9" s="2278"/>
      <c r="N9" s="2278"/>
      <c r="O9" s="2278"/>
      <c r="P9" s="2278"/>
      <c r="Q9" s="2278"/>
    </row>
    <row r="10" spans="1:17" s="3" customFormat="1" ht="11.25" customHeight="1">
      <c r="B10" s="2291" t="s">
        <v>2761</v>
      </c>
      <c r="C10" s="2292"/>
      <c r="D10" s="662" t="s">
        <v>314</v>
      </c>
      <c r="E10" s="662" t="s">
        <v>316</v>
      </c>
      <c r="F10" s="662" t="s">
        <v>318</v>
      </c>
      <c r="G10" s="662"/>
      <c r="H10" s="662" t="s">
        <v>320</v>
      </c>
      <c r="I10" s="662" t="s">
        <v>325</v>
      </c>
      <c r="J10" s="662" t="s">
        <v>332</v>
      </c>
      <c r="K10" s="662" t="s">
        <v>334</v>
      </c>
      <c r="L10" s="662" t="s">
        <v>339</v>
      </c>
      <c r="M10" s="662" t="s">
        <v>345</v>
      </c>
      <c r="N10" s="662" t="s">
        <v>368</v>
      </c>
      <c r="O10" s="662" t="s">
        <v>392</v>
      </c>
      <c r="P10" s="662" t="s">
        <v>866</v>
      </c>
      <c r="Q10" s="236"/>
    </row>
    <row r="11" spans="1:17" s="623" customFormat="1" ht="11.25" customHeight="1">
      <c r="B11" s="375"/>
      <c r="C11" s="375"/>
      <c r="D11" s="1092"/>
      <c r="E11" s="1092"/>
      <c r="F11" s="1092"/>
      <c r="G11" s="1092"/>
      <c r="H11" s="2293" t="s">
        <v>867</v>
      </c>
      <c r="I11" s="2294"/>
      <c r="J11" s="2294"/>
      <c r="K11" s="2294"/>
      <c r="L11" s="2294"/>
      <c r="M11" s="2294"/>
      <c r="N11" s="2294"/>
      <c r="O11" s="2294"/>
      <c r="P11" s="2294"/>
      <c r="Q11" s="1093"/>
    </row>
    <row r="12" spans="1:17" s="623" customFormat="1" ht="11.25" customHeight="1">
      <c r="B12" s="375"/>
      <c r="C12" s="375"/>
      <c r="D12" s="2295" t="s">
        <v>868</v>
      </c>
      <c r="E12" s="2295"/>
      <c r="F12" s="2295"/>
      <c r="G12" s="76"/>
      <c r="I12" s="2296" t="s">
        <v>869</v>
      </c>
      <c r="J12" s="2294"/>
      <c r="K12" s="2294"/>
      <c r="L12" s="2294"/>
      <c r="M12" s="2294"/>
      <c r="N12" s="2294"/>
      <c r="O12" s="2294"/>
      <c r="P12" s="2294"/>
      <c r="Q12" s="375"/>
    </row>
    <row r="13" spans="1:17" s="3" customFormat="1" ht="11.25" customHeight="1">
      <c r="B13" s="2256"/>
      <c r="C13" s="2256"/>
      <c r="D13" s="2297"/>
      <c r="E13" s="664" t="s">
        <v>870</v>
      </c>
      <c r="F13" s="664" t="s">
        <v>871</v>
      </c>
      <c r="G13" s="253"/>
      <c r="H13" s="2298"/>
      <c r="I13" s="161" t="s">
        <v>872</v>
      </c>
      <c r="J13" s="161" t="s">
        <v>871</v>
      </c>
      <c r="K13" s="253" t="s">
        <v>871</v>
      </c>
      <c r="L13" s="253" t="s">
        <v>871</v>
      </c>
      <c r="M13" s="253" t="s">
        <v>871</v>
      </c>
      <c r="N13" s="253" t="s">
        <v>871</v>
      </c>
      <c r="Q13" s="2288"/>
    </row>
    <row r="14" spans="1:17" s="3" customFormat="1" ht="11.25" customHeight="1">
      <c r="B14" s="2256"/>
      <c r="C14" s="2256"/>
      <c r="D14" s="2298"/>
      <c r="E14" s="161" t="s">
        <v>873</v>
      </c>
      <c r="F14" s="161" t="s">
        <v>874</v>
      </c>
      <c r="G14" s="253"/>
      <c r="H14" s="2298"/>
      <c r="I14" s="161" t="s">
        <v>875</v>
      </c>
      <c r="J14" s="161" t="s">
        <v>876</v>
      </c>
      <c r="K14" s="253" t="s">
        <v>877</v>
      </c>
      <c r="L14" s="253" t="s">
        <v>878</v>
      </c>
      <c r="M14" s="253" t="s">
        <v>879</v>
      </c>
      <c r="N14" s="253" t="s">
        <v>880</v>
      </c>
      <c r="O14" s="253" t="s">
        <v>871</v>
      </c>
      <c r="P14" s="161" t="s">
        <v>837</v>
      </c>
      <c r="Q14" s="2288"/>
    </row>
    <row r="15" spans="1:17" s="3" customFormat="1" ht="11.25" customHeight="1">
      <c r="B15" s="2289" t="s">
        <v>308</v>
      </c>
      <c r="C15" s="2290"/>
      <c r="D15" s="1552"/>
      <c r="E15" s="1543" t="s">
        <v>881</v>
      </c>
      <c r="F15" s="1543" t="s">
        <v>882</v>
      </c>
      <c r="G15" s="1552"/>
      <c r="H15" s="2299"/>
      <c r="I15" s="1543" t="s">
        <v>883</v>
      </c>
      <c r="J15" s="1543" t="s">
        <v>884</v>
      </c>
      <c r="K15" s="1552" t="s">
        <v>885</v>
      </c>
      <c r="L15" s="1552" t="s">
        <v>886</v>
      </c>
      <c r="M15" s="1552" t="s">
        <v>887</v>
      </c>
      <c r="N15" s="1552" t="s">
        <v>888</v>
      </c>
      <c r="O15" s="1543" t="s">
        <v>889</v>
      </c>
      <c r="P15" s="1543" t="s">
        <v>841</v>
      </c>
      <c r="Q15" s="2288"/>
    </row>
    <row r="16" spans="1:17" s="29" customFormat="1" ht="22.5" customHeight="1">
      <c r="B16" s="955" t="s">
        <v>845</v>
      </c>
      <c r="C16" s="270" t="s">
        <v>890</v>
      </c>
      <c r="D16" s="665">
        <v>155596.22657200001</v>
      </c>
      <c r="E16" s="665">
        <v>155596.22657200001</v>
      </c>
      <c r="F16" s="665"/>
      <c r="G16" s="275"/>
      <c r="H16" s="275"/>
      <c r="I16" s="477"/>
      <c r="J16" s="477"/>
      <c r="K16" s="275"/>
      <c r="L16" s="275"/>
      <c r="M16" s="275"/>
      <c r="N16" s="275"/>
      <c r="O16" s="477"/>
      <c r="P16" s="477"/>
      <c r="Q16" s="84"/>
    </row>
    <row r="17" spans="2:17" s="29" customFormat="1" ht="11.25" customHeight="1">
      <c r="B17" s="275" t="s">
        <v>847</v>
      </c>
      <c r="C17" s="666" t="s">
        <v>848</v>
      </c>
      <c r="D17" s="667">
        <v>2426309.816385</v>
      </c>
      <c r="E17" s="667">
        <v>2423314.1671440001</v>
      </c>
      <c r="F17" s="667">
        <v>2995.6492410000001</v>
      </c>
      <c r="G17" s="667"/>
      <c r="H17" s="667">
        <v>24459.229017000001</v>
      </c>
      <c r="I17" s="667">
        <v>15253.228514</v>
      </c>
      <c r="J17" s="667">
        <v>1731.364229</v>
      </c>
      <c r="K17" s="667">
        <v>2334.801993</v>
      </c>
      <c r="L17" s="667">
        <v>2816.2903409999999</v>
      </c>
      <c r="M17" s="667">
        <v>1273.889066</v>
      </c>
      <c r="N17" s="667">
        <v>307.259277</v>
      </c>
      <c r="O17" s="667">
        <v>742.39559699999995</v>
      </c>
      <c r="P17" s="667">
        <v>24459.229017000001</v>
      </c>
      <c r="Q17" s="668"/>
    </row>
    <row r="18" spans="2:17" s="3" customFormat="1" ht="11.25" customHeight="1">
      <c r="B18" s="956" t="s">
        <v>849</v>
      </c>
      <c r="C18" s="322" t="s">
        <v>850</v>
      </c>
      <c r="D18" s="669">
        <v>4096.0420100000001</v>
      </c>
      <c r="E18" s="669">
        <v>4096.0420100000001</v>
      </c>
      <c r="F18" s="669"/>
      <c r="G18" s="669"/>
      <c r="H18" s="669"/>
      <c r="I18" s="669"/>
      <c r="J18" s="669"/>
      <c r="K18" s="669"/>
      <c r="L18" s="669"/>
      <c r="M18" s="669"/>
      <c r="N18" s="669"/>
      <c r="O18" s="669"/>
      <c r="P18" s="669"/>
      <c r="Q18" s="670"/>
    </row>
    <row r="19" spans="2:17" s="3" customFormat="1" ht="11.25" customHeight="1">
      <c r="B19" s="956" t="s">
        <v>851</v>
      </c>
      <c r="C19" s="322" t="s">
        <v>852</v>
      </c>
      <c r="D19" s="669">
        <v>5255.0854440000003</v>
      </c>
      <c r="E19" s="669">
        <v>5253.5073739999998</v>
      </c>
      <c r="F19" s="669">
        <v>1.5780700000000001</v>
      </c>
      <c r="G19" s="669"/>
      <c r="H19" s="669"/>
      <c r="I19" s="669"/>
      <c r="J19" s="669"/>
      <c r="K19" s="669"/>
      <c r="L19" s="669"/>
      <c r="M19" s="669"/>
      <c r="N19" s="669"/>
      <c r="O19" s="669"/>
      <c r="P19" s="669"/>
      <c r="Q19" s="670"/>
    </row>
    <row r="20" spans="2:17" s="3" customFormat="1" ht="11.25" customHeight="1">
      <c r="B20" s="956" t="s">
        <v>853</v>
      </c>
      <c r="C20" s="322" t="s">
        <v>854</v>
      </c>
      <c r="D20" s="669">
        <v>160668.951153</v>
      </c>
      <c r="E20" s="669">
        <v>160668.951153</v>
      </c>
      <c r="F20" s="669"/>
      <c r="G20" s="669"/>
      <c r="H20" s="669"/>
      <c r="I20" s="669"/>
      <c r="J20" s="669"/>
      <c r="K20" s="669"/>
      <c r="L20" s="669"/>
      <c r="M20" s="669"/>
      <c r="N20" s="669"/>
      <c r="O20" s="669"/>
      <c r="P20" s="669"/>
      <c r="Q20" s="670"/>
    </row>
    <row r="21" spans="2:17" s="3" customFormat="1" ht="11.25" customHeight="1">
      <c r="B21" s="956" t="s">
        <v>855</v>
      </c>
      <c r="C21" s="322" t="s">
        <v>856</v>
      </c>
      <c r="D21" s="669">
        <v>254588.93336</v>
      </c>
      <c r="E21" s="669">
        <v>254587.596976</v>
      </c>
      <c r="F21" s="669">
        <v>1.336384</v>
      </c>
      <c r="G21" s="669"/>
      <c r="H21" s="669">
        <v>452.87425400000001</v>
      </c>
      <c r="I21" s="669">
        <v>325.520714</v>
      </c>
      <c r="J21" s="669">
        <v>3.2363599999999999</v>
      </c>
      <c r="K21" s="669">
        <v>1.6509100000000001</v>
      </c>
      <c r="L21" s="669">
        <v>120.07601</v>
      </c>
      <c r="M21" s="669">
        <v>2.1252800000000001</v>
      </c>
      <c r="N21" s="669"/>
      <c r="O21" s="669"/>
      <c r="P21" s="669">
        <v>452.87425400000001</v>
      </c>
      <c r="Q21" s="670"/>
    </row>
    <row r="22" spans="2:17" s="3" customFormat="1" ht="11.25" customHeight="1">
      <c r="B22" s="956" t="s">
        <v>857</v>
      </c>
      <c r="C22" s="322" t="s">
        <v>858</v>
      </c>
      <c r="D22" s="669">
        <v>916438.550927</v>
      </c>
      <c r="E22" s="669">
        <v>915818.32672899996</v>
      </c>
      <c r="F22" s="669">
        <v>620.224198</v>
      </c>
      <c r="G22" s="669"/>
      <c r="H22" s="669">
        <v>17367.733724999998</v>
      </c>
      <c r="I22" s="669">
        <v>11599.107321</v>
      </c>
      <c r="J22" s="669">
        <v>1048.207903</v>
      </c>
      <c r="K22" s="669">
        <v>1367.223839</v>
      </c>
      <c r="L22" s="669">
        <v>2114.4395720000002</v>
      </c>
      <c r="M22" s="669">
        <v>476.96641599999998</v>
      </c>
      <c r="N22" s="669">
        <v>167.98329200000001</v>
      </c>
      <c r="O22" s="669">
        <v>593.80538200000001</v>
      </c>
      <c r="P22" s="669">
        <v>17367.733725999999</v>
      </c>
      <c r="Q22" s="670"/>
    </row>
    <row r="23" spans="2:17" s="3" customFormat="1" ht="11.25" customHeight="1">
      <c r="B23" s="957" t="s">
        <v>859</v>
      </c>
      <c r="C23" s="359" t="s">
        <v>891</v>
      </c>
      <c r="D23" s="671">
        <v>241905.283123</v>
      </c>
      <c r="E23" s="671">
        <v>241553.66191900001</v>
      </c>
      <c r="F23" s="671">
        <v>351.62120399999998</v>
      </c>
      <c r="G23" s="671"/>
      <c r="H23" s="671">
        <v>6476.923178</v>
      </c>
      <c r="I23" s="671">
        <v>3377.4512559999998</v>
      </c>
      <c r="J23" s="671">
        <v>846.83185200000003</v>
      </c>
      <c r="K23" s="671">
        <v>1140.1028610000001</v>
      </c>
      <c r="L23" s="671">
        <v>670.76870099999996</v>
      </c>
      <c r="M23" s="671">
        <v>275.07295599999998</v>
      </c>
      <c r="N23" s="671">
        <v>97.732010000000002</v>
      </c>
      <c r="O23" s="671">
        <v>68.963541000000006</v>
      </c>
      <c r="P23" s="671">
        <v>6476.923178</v>
      </c>
      <c r="Q23" s="670"/>
    </row>
    <row r="24" spans="2:17" s="3" customFormat="1" ht="11.25" customHeight="1">
      <c r="B24" s="956" t="s">
        <v>861</v>
      </c>
      <c r="C24" s="322" t="s">
        <v>860</v>
      </c>
      <c r="D24" s="672">
        <v>1085262.25349</v>
      </c>
      <c r="E24" s="672">
        <v>1082889.742901</v>
      </c>
      <c r="F24" s="672">
        <v>2372.510589</v>
      </c>
      <c r="G24" s="672"/>
      <c r="H24" s="672">
        <v>6638.6090770000001</v>
      </c>
      <c r="I24" s="672">
        <v>3328.594517</v>
      </c>
      <c r="J24" s="672">
        <v>679.91396599999996</v>
      </c>
      <c r="K24" s="672">
        <v>965.92724399999997</v>
      </c>
      <c r="L24" s="672">
        <v>581.77476000000001</v>
      </c>
      <c r="M24" s="672">
        <v>794.79737</v>
      </c>
      <c r="N24" s="672">
        <v>139.27598499999999</v>
      </c>
      <c r="O24" s="672">
        <v>148.32523499999999</v>
      </c>
      <c r="P24" s="672">
        <v>6638.6090759999997</v>
      </c>
      <c r="Q24" s="670"/>
    </row>
    <row r="25" spans="2:17" s="3" customFormat="1" ht="11.25" customHeight="1">
      <c r="B25" s="253" t="s">
        <v>863</v>
      </c>
      <c r="C25" s="274" t="s">
        <v>892</v>
      </c>
      <c r="D25" s="673">
        <v>390965.83978600003</v>
      </c>
      <c r="E25" s="673">
        <v>390965.83978600003</v>
      </c>
      <c r="F25" s="673"/>
      <c r="G25" s="672"/>
      <c r="H25" s="672"/>
      <c r="I25" s="672"/>
      <c r="J25" s="672"/>
      <c r="K25" s="672"/>
      <c r="L25" s="672"/>
      <c r="M25" s="672"/>
      <c r="N25" s="672"/>
      <c r="O25" s="672"/>
      <c r="P25" s="672"/>
      <c r="Q25" s="670"/>
    </row>
    <row r="26" spans="2:17" s="3" customFormat="1" ht="11.25" customHeight="1">
      <c r="B26" s="956" t="s">
        <v>893</v>
      </c>
      <c r="C26" s="322" t="s">
        <v>850</v>
      </c>
      <c r="D26" s="672">
        <v>75417.522066999998</v>
      </c>
      <c r="E26" s="672">
        <v>75417.522066999998</v>
      </c>
      <c r="F26" s="672"/>
      <c r="G26" s="669"/>
      <c r="H26" s="672"/>
      <c r="I26" s="672"/>
      <c r="J26" s="672"/>
      <c r="K26" s="672"/>
      <c r="L26" s="672"/>
      <c r="M26" s="672"/>
      <c r="N26" s="672"/>
      <c r="O26" s="672"/>
      <c r="P26" s="672"/>
      <c r="Q26" s="670"/>
    </row>
    <row r="27" spans="2:17" s="3" customFormat="1" ht="11.25" customHeight="1">
      <c r="B27" s="956" t="s">
        <v>894</v>
      </c>
      <c r="C27" s="322" t="s">
        <v>852</v>
      </c>
      <c r="D27" s="672">
        <v>87736.235818999994</v>
      </c>
      <c r="E27" s="672">
        <v>87736.235818999994</v>
      </c>
      <c r="F27" s="672"/>
      <c r="G27" s="669"/>
      <c r="H27" s="672"/>
      <c r="I27" s="672"/>
      <c r="J27" s="672"/>
      <c r="K27" s="672"/>
      <c r="L27" s="672"/>
      <c r="M27" s="672"/>
      <c r="N27" s="672"/>
      <c r="O27" s="672"/>
      <c r="P27" s="672"/>
      <c r="Q27" s="670"/>
    </row>
    <row r="28" spans="2:17" s="3" customFormat="1" ht="11.25" customHeight="1">
      <c r="B28" s="956" t="s">
        <v>895</v>
      </c>
      <c r="C28" s="322" t="s">
        <v>854</v>
      </c>
      <c r="D28" s="672">
        <v>203565.01683000001</v>
      </c>
      <c r="E28" s="672">
        <v>203565.01683000001</v>
      </c>
      <c r="F28" s="672"/>
      <c r="G28" s="669"/>
      <c r="H28" s="672"/>
      <c r="I28" s="672"/>
      <c r="J28" s="672"/>
      <c r="K28" s="672"/>
      <c r="L28" s="672"/>
      <c r="M28" s="672"/>
      <c r="N28" s="672"/>
      <c r="O28" s="672"/>
      <c r="P28" s="672"/>
      <c r="Q28" s="670"/>
    </row>
    <row r="29" spans="2:17" s="3" customFormat="1" ht="11.25" customHeight="1">
      <c r="B29" s="956" t="s">
        <v>896</v>
      </c>
      <c r="C29" s="322" t="s">
        <v>856</v>
      </c>
      <c r="D29" s="672">
        <v>18.122216999999999</v>
      </c>
      <c r="E29" s="672">
        <v>18.122216999999999</v>
      </c>
      <c r="F29" s="672"/>
      <c r="G29" s="669"/>
      <c r="H29" s="672"/>
      <c r="I29" s="672"/>
      <c r="J29" s="672"/>
      <c r="K29" s="672"/>
      <c r="L29" s="672"/>
      <c r="M29" s="672"/>
      <c r="N29" s="672"/>
      <c r="O29" s="672"/>
      <c r="P29" s="672"/>
      <c r="Q29" s="670"/>
    </row>
    <row r="30" spans="2:17" s="3" customFormat="1" ht="11.25" customHeight="1">
      <c r="B30" s="956" t="s">
        <v>897</v>
      </c>
      <c r="C30" s="322" t="s">
        <v>858</v>
      </c>
      <c r="D30" s="672">
        <v>24228.942853</v>
      </c>
      <c r="E30" s="672">
        <v>24228.942853</v>
      </c>
      <c r="F30" s="672"/>
      <c r="G30" s="669"/>
      <c r="H30" s="672"/>
      <c r="I30" s="672"/>
      <c r="J30" s="672"/>
      <c r="K30" s="672"/>
      <c r="L30" s="672"/>
      <c r="M30" s="672"/>
      <c r="N30" s="672"/>
      <c r="O30" s="672"/>
      <c r="P30" s="672"/>
      <c r="Q30" s="670"/>
    </row>
    <row r="31" spans="2:17" s="3" customFormat="1" ht="11.25" customHeight="1">
      <c r="B31" s="253" t="s">
        <v>898</v>
      </c>
      <c r="C31" s="274" t="s">
        <v>899</v>
      </c>
      <c r="D31" s="674">
        <v>898151.89868400001</v>
      </c>
      <c r="E31" s="675"/>
      <c r="F31" s="675"/>
      <c r="G31" s="675"/>
      <c r="H31" s="674">
        <v>3269.323206</v>
      </c>
      <c r="I31" s="675"/>
      <c r="J31" s="675"/>
      <c r="K31" s="675"/>
      <c r="L31" s="675"/>
      <c r="M31" s="675"/>
      <c r="N31" s="675"/>
      <c r="O31" s="675"/>
      <c r="P31" s="674">
        <v>3269.323206</v>
      </c>
      <c r="Q31" s="670"/>
    </row>
    <row r="32" spans="2:17" s="3" customFormat="1" ht="11.25" customHeight="1">
      <c r="B32" s="956" t="s">
        <v>900</v>
      </c>
      <c r="C32" s="322" t="s">
        <v>850</v>
      </c>
      <c r="D32" s="669"/>
      <c r="E32" s="676"/>
      <c r="F32" s="676"/>
      <c r="G32" s="676"/>
      <c r="H32" s="669"/>
      <c r="I32" s="676"/>
      <c r="J32" s="676"/>
      <c r="K32" s="676"/>
      <c r="L32" s="676"/>
      <c r="M32" s="676"/>
      <c r="N32" s="676"/>
      <c r="O32" s="676"/>
      <c r="P32" s="669"/>
      <c r="Q32" s="670"/>
    </row>
    <row r="33" spans="2:19" s="3" customFormat="1" ht="11.25" customHeight="1">
      <c r="B33" s="956" t="s">
        <v>901</v>
      </c>
      <c r="C33" s="322" t="s">
        <v>852</v>
      </c>
      <c r="D33" s="669">
        <v>12555.098298000001</v>
      </c>
      <c r="E33" s="676"/>
      <c r="F33" s="676"/>
      <c r="G33" s="676"/>
      <c r="H33" s="669"/>
      <c r="I33" s="676"/>
      <c r="J33" s="676"/>
      <c r="K33" s="676"/>
      <c r="L33" s="676"/>
      <c r="M33" s="676"/>
      <c r="N33" s="676"/>
      <c r="O33" s="676"/>
      <c r="P33" s="669"/>
      <c r="Q33" s="670"/>
    </row>
    <row r="34" spans="2:19" s="3" customFormat="1" ht="11.25" customHeight="1">
      <c r="B34" s="956" t="s">
        <v>902</v>
      </c>
      <c r="C34" s="322" t="s">
        <v>854</v>
      </c>
      <c r="D34" s="669">
        <v>51980.327061999997</v>
      </c>
      <c r="E34" s="676"/>
      <c r="F34" s="676"/>
      <c r="G34" s="676"/>
      <c r="H34" s="669"/>
      <c r="I34" s="676"/>
      <c r="J34" s="676"/>
      <c r="K34" s="676"/>
      <c r="L34" s="676"/>
      <c r="M34" s="676"/>
      <c r="N34" s="676"/>
      <c r="O34" s="676"/>
      <c r="P34" s="669"/>
      <c r="Q34" s="670"/>
    </row>
    <row r="35" spans="2:19" s="3" customFormat="1" ht="11.25" customHeight="1">
      <c r="B35" s="956" t="s">
        <v>903</v>
      </c>
      <c r="C35" s="322" t="s">
        <v>856</v>
      </c>
      <c r="D35" s="669">
        <v>15169.439929</v>
      </c>
      <c r="E35" s="676"/>
      <c r="F35" s="676"/>
      <c r="G35" s="676"/>
      <c r="H35" s="669">
        <v>5.4133500000000003</v>
      </c>
      <c r="I35" s="676"/>
      <c r="J35" s="676"/>
      <c r="K35" s="676"/>
      <c r="L35" s="676"/>
      <c r="M35" s="676"/>
      <c r="N35" s="676"/>
      <c r="O35" s="676"/>
      <c r="P35" s="669">
        <v>5.4133500000000003</v>
      </c>
      <c r="Q35" s="670"/>
    </row>
    <row r="36" spans="2:19" s="3" customFormat="1" ht="11.25" customHeight="1">
      <c r="B36" s="956" t="s">
        <v>904</v>
      </c>
      <c r="C36" s="322" t="s">
        <v>858</v>
      </c>
      <c r="D36" s="669">
        <v>510662.698837</v>
      </c>
      <c r="E36" s="676"/>
      <c r="F36" s="676"/>
      <c r="G36" s="676"/>
      <c r="H36" s="669">
        <v>2979.249949</v>
      </c>
      <c r="I36" s="676"/>
      <c r="J36" s="676"/>
      <c r="K36" s="676"/>
      <c r="L36" s="676"/>
      <c r="M36" s="676"/>
      <c r="N36" s="676"/>
      <c r="O36" s="676"/>
      <c r="P36" s="669">
        <v>2979.249949</v>
      </c>
      <c r="Q36" s="670"/>
    </row>
    <row r="37" spans="2:19" s="3" customFormat="1" ht="11.25" customHeight="1">
      <c r="B37" s="956" t="s">
        <v>905</v>
      </c>
      <c r="C37" s="322" t="s">
        <v>860</v>
      </c>
      <c r="D37" s="669">
        <v>307784.33455799997</v>
      </c>
      <c r="E37" s="676"/>
      <c r="F37" s="676"/>
      <c r="G37" s="676"/>
      <c r="H37" s="669">
        <v>284.65990699999998</v>
      </c>
      <c r="I37" s="676"/>
      <c r="J37" s="676"/>
      <c r="K37" s="676"/>
      <c r="L37" s="676"/>
      <c r="M37" s="676"/>
      <c r="N37" s="676"/>
      <c r="O37" s="676"/>
      <c r="P37" s="669">
        <v>284.65990699999998</v>
      </c>
      <c r="Q37" s="670"/>
    </row>
    <row r="38" spans="2:19" s="3" customFormat="1" ht="11.25" customHeight="1">
      <c r="B38" s="767">
        <v>220</v>
      </c>
      <c r="C38" s="677" t="s">
        <v>563</v>
      </c>
      <c r="D38" s="678">
        <v>3871023.7814270002</v>
      </c>
      <c r="E38" s="678">
        <v>2969876.2335020001</v>
      </c>
      <c r="F38" s="678">
        <v>2995.6492410000001</v>
      </c>
      <c r="G38" s="678"/>
      <c r="H38" s="678">
        <v>27728.552223000002</v>
      </c>
      <c r="I38" s="678">
        <v>15253.228514</v>
      </c>
      <c r="J38" s="678">
        <v>1731.364229</v>
      </c>
      <c r="K38" s="678">
        <v>2334.801993</v>
      </c>
      <c r="L38" s="678">
        <v>2816.2903409999999</v>
      </c>
      <c r="M38" s="678">
        <v>1273.889066</v>
      </c>
      <c r="N38" s="678">
        <v>307.259277</v>
      </c>
      <c r="O38" s="678">
        <v>742.39559699999995</v>
      </c>
      <c r="P38" s="678">
        <v>27728.552223000002</v>
      </c>
      <c r="Q38" s="670"/>
      <c r="S38" s="146"/>
    </row>
    <row r="39" spans="2:19" s="3" customFormat="1" ht="12" customHeight="1">
      <c r="B39" s="164"/>
      <c r="C39" s="274"/>
      <c r="D39" s="669"/>
      <c r="E39" s="669"/>
      <c r="F39" s="669"/>
      <c r="G39" s="669"/>
      <c r="H39" s="669"/>
      <c r="I39" s="669"/>
      <c r="J39" s="669"/>
      <c r="K39" s="669"/>
      <c r="L39" s="669"/>
      <c r="M39" s="669"/>
      <c r="N39" s="669"/>
      <c r="O39" s="669"/>
      <c r="P39" s="669"/>
      <c r="Q39" s="670"/>
    </row>
    <row r="40" spans="2:19" s="3" customFormat="1" ht="12" customHeight="1">
      <c r="B40" s="164"/>
      <c r="C40" s="274"/>
      <c r="D40" s="672"/>
      <c r="E40" s="672"/>
      <c r="F40" s="672"/>
      <c r="G40" s="672"/>
      <c r="H40" s="672"/>
      <c r="I40" s="672"/>
      <c r="J40" s="672"/>
      <c r="K40" s="672"/>
      <c r="L40" s="672"/>
      <c r="M40" s="672"/>
      <c r="N40" s="672"/>
      <c r="O40" s="672"/>
      <c r="P40" s="672"/>
      <c r="Q40" s="670"/>
    </row>
    <row r="41" spans="2:19" s="3" customFormat="1" ht="12" customHeight="1"/>
    <row r="42" spans="2:19" s="3" customFormat="1" ht="11.25" customHeight="1">
      <c r="B42" s="2291" t="s">
        <v>309</v>
      </c>
      <c r="C42" s="2292"/>
      <c r="D42" s="662" t="s">
        <v>314</v>
      </c>
      <c r="E42" s="662" t="s">
        <v>316</v>
      </c>
      <c r="F42" s="662" t="s">
        <v>318</v>
      </c>
      <c r="G42" s="662"/>
      <c r="H42" s="662" t="s">
        <v>320</v>
      </c>
      <c r="I42" s="662" t="s">
        <v>325</v>
      </c>
      <c r="J42" s="662" t="s">
        <v>332</v>
      </c>
      <c r="K42" s="662" t="s">
        <v>334</v>
      </c>
      <c r="L42" s="662" t="s">
        <v>339</v>
      </c>
      <c r="M42" s="662" t="s">
        <v>345</v>
      </c>
      <c r="N42" s="662" t="s">
        <v>368</v>
      </c>
      <c r="O42" s="662" t="s">
        <v>392</v>
      </c>
      <c r="P42" s="662" t="s">
        <v>866</v>
      </c>
      <c r="Q42" s="236"/>
    </row>
    <row r="43" spans="2:19" s="623" customFormat="1" ht="11.25" customHeight="1">
      <c r="B43" s="375"/>
      <c r="C43" s="375"/>
      <c r="D43" s="1092"/>
      <c r="E43" s="1092"/>
      <c r="F43" s="1092"/>
      <c r="G43" s="1092"/>
      <c r="H43" s="2293" t="s">
        <v>867</v>
      </c>
      <c r="I43" s="2294"/>
      <c r="J43" s="2294"/>
      <c r="K43" s="2294"/>
      <c r="L43" s="2294"/>
      <c r="M43" s="2294"/>
      <c r="N43" s="2294"/>
      <c r="O43" s="2294"/>
      <c r="P43" s="2294"/>
      <c r="Q43" s="1093"/>
    </row>
    <row r="44" spans="2:19" s="623" customFormat="1" ht="11.25" customHeight="1">
      <c r="B44" s="375"/>
      <c r="C44" s="375"/>
      <c r="D44" s="2295" t="s">
        <v>868</v>
      </c>
      <c r="E44" s="2295"/>
      <c r="F44" s="2295"/>
      <c r="G44" s="76"/>
      <c r="I44" s="2296" t="s">
        <v>869</v>
      </c>
      <c r="J44" s="2294"/>
      <c r="K44" s="2294"/>
      <c r="L44" s="2294"/>
      <c r="M44" s="2294"/>
      <c r="N44" s="2294"/>
      <c r="O44" s="2294"/>
      <c r="P44" s="2294"/>
      <c r="Q44" s="375"/>
    </row>
    <row r="45" spans="2:19" s="3" customFormat="1" ht="11.25" customHeight="1">
      <c r="B45" s="2256"/>
      <c r="C45" s="2256"/>
      <c r="D45" s="2297"/>
      <c r="E45" s="664" t="s">
        <v>870</v>
      </c>
      <c r="F45" s="664" t="s">
        <v>871</v>
      </c>
      <c r="G45" s="253"/>
      <c r="H45" s="2298"/>
      <c r="I45" s="161" t="s">
        <v>872</v>
      </c>
      <c r="J45" s="161" t="s">
        <v>871</v>
      </c>
      <c r="K45" s="253" t="s">
        <v>871</v>
      </c>
      <c r="L45" s="253" t="s">
        <v>871</v>
      </c>
      <c r="M45" s="253" t="s">
        <v>871</v>
      </c>
      <c r="N45" s="253" t="s">
        <v>871</v>
      </c>
      <c r="Q45" s="2288"/>
    </row>
    <row r="46" spans="2:19" s="3" customFormat="1" ht="11.25" customHeight="1">
      <c r="B46" s="2256"/>
      <c r="C46" s="2256"/>
      <c r="D46" s="2298"/>
      <c r="E46" s="161" t="s">
        <v>873</v>
      </c>
      <c r="F46" s="161" t="s">
        <v>874</v>
      </c>
      <c r="G46" s="253"/>
      <c r="H46" s="2298"/>
      <c r="I46" s="161" t="s">
        <v>875</v>
      </c>
      <c r="J46" s="161" t="s">
        <v>876</v>
      </c>
      <c r="K46" s="253" t="s">
        <v>877</v>
      </c>
      <c r="L46" s="253" t="s">
        <v>878</v>
      </c>
      <c r="M46" s="253" t="s">
        <v>879</v>
      </c>
      <c r="N46" s="253" t="s">
        <v>880</v>
      </c>
      <c r="O46" s="253" t="s">
        <v>871</v>
      </c>
      <c r="P46" s="161" t="s">
        <v>837</v>
      </c>
      <c r="Q46" s="2288"/>
    </row>
    <row r="47" spans="2:19" s="3" customFormat="1" ht="11.25" customHeight="1">
      <c r="B47" s="2289" t="s">
        <v>308</v>
      </c>
      <c r="C47" s="2290"/>
      <c r="D47" s="1552"/>
      <c r="E47" s="1543" t="s">
        <v>881</v>
      </c>
      <c r="F47" s="1543" t="s">
        <v>882</v>
      </c>
      <c r="G47" s="1552"/>
      <c r="H47" s="2299"/>
      <c r="I47" s="1543" t="s">
        <v>883</v>
      </c>
      <c r="J47" s="1543" t="s">
        <v>884</v>
      </c>
      <c r="K47" s="1552" t="s">
        <v>885</v>
      </c>
      <c r="L47" s="1552" t="s">
        <v>886</v>
      </c>
      <c r="M47" s="1552" t="s">
        <v>887</v>
      </c>
      <c r="N47" s="1552" t="s">
        <v>888</v>
      </c>
      <c r="O47" s="1543" t="s">
        <v>889</v>
      </c>
      <c r="P47" s="1543" t="s">
        <v>841</v>
      </c>
      <c r="Q47" s="2288"/>
    </row>
    <row r="48" spans="2:19" s="29" customFormat="1" ht="22.5" customHeight="1">
      <c r="B48" s="955" t="s">
        <v>845</v>
      </c>
      <c r="C48" s="270" t="s">
        <v>890</v>
      </c>
      <c r="D48" s="665">
        <v>316385.31665499997</v>
      </c>
      <c r="E48" s="665">
        <v>316385.31665499997</v>
      </c>
      <c r="F48" s="665"/>
      <c r="G48" s="275"/>
      <c r="H48" s="275"/>
      <c r="I48" s="477"/>
      <c r="J48" s="477"/>
      <c r="K48" s="275"/>
      <c r="L48" s="275"/>
      <c r="M48" s="275"/>
      <c r="N48" s="275"/>
      <c r="O48" s="477"/>
      <c r="P48" s="477"/>
      <c r="Q48" s="84"/>
    </row>
    <row r="49" spans="2:17" s="29" customFormat="1" ht="11.25" customHeight="1">
      <c r="B49" s="275" t="s">
        <v>847</v>
      </c>
      <c r="C49" s="666" t="s">
        <v>848</v>
      </c>
      <c r="D49" s="667">
        <v>2119137.5428929999</v>
      </c>
      <c r="E49" s="667">
        <v>2116199.2309679999</v>
      </c>
      <c r="F49" s="667">
        <v>2938.311925</v>
      </c>
      <c r="G49" s="667"/>
      <c r="H49" s="667">
        <v>26801.287753000001</v>
      </c>
      <c r="I49" s="667">
        <v>19531.977702</v>
      </c>
      <c r="J49" s="667">
        <v>2520.569602</v>
      </c>
      <c r="K49" s="667">
        <v>1577.3992450000001</v>
      </c>
      <c r="L49" s="667">
        <v>1353.281784</v>
      </c>
      <c r="M49" s="667">
        <v>920.08647599999995</v>
      </c>
      <c r="N49" s="667">
        <v>613.69300099999998</v>
      </c>
      <c r="O49" s="667">
        <v>284.279943</v>
      </c>
      <c r="P49" s="667">
        <v>26801.287753000001</v>
      </c>
      <c r="Q49" s="668"/>
    </row>
    <row r="50" spans="2:17" s="3" customFormat="1" ht="11.25" customHeight="1">
      <c r="B50" s="956" t="s">
        <v>849</v>
      </c>
      <c r="C50" s="322" t="s">
        <v>850</v>
      </c>
      <c r="D50" s="669">
        <v>26521.766370000001</v>
      </c>
      <c r="E50" s="669">
        <v>26521.766370000001</v>
      </c>
      <c r="F50" s="669"/>
      <c r="G50" s="669"/>
      <c r="H50" s="669"/>
      <c r="I50" s="669"/>
      <c r="J50" s="669"/>
      <c r="K50" s="669"/>
      <c r="L50" s="669"/>
      <c r="M50" s="669"/>
      <c r="N50" s="669"/>
      <c r="O50" s="669"/>
      <c r="P50" s="669"/>
      <c r="Q50" s="670"/>
    </row>
    <row r="51" spans="2:17" s="3" customFormat="1" ht="11.25" customHeight="1">
      <c r="B51" s="956" t="s">
        <v>851</v>
      </c>
      <c r="C51" s="322" t="s">
        <v>852</v>
      </c>
      <c r="D51" s="669">
        <v>2743.7400419999999</v>
      </c>
      <c r="E51" s="669">
        <v>2742.3460420000001</v>
      </c>
      <c r="F51" s="669">
        <v>1.3939999999999999</v>
      </c>
      <c r="G51" s="669"/>
      <c r="H51" s="669"/>
      <c r="I51" s="669"/>
      <c r="J51" s="669"/>
      <c r="K51" s="669"/>
      <c r="L51" s="669"/>
      <c r="M51" s="669"/>
      <c r="N51" s="669"/>
      <c r="O51" s="669"/>
      <c r="P51" s="669"/>
      <c r="Q51" s="670"/>
    </row>
    <row r="52" spans="2:17" s="3" customFormat="1" ht="11.25" customHeight="1">
      <c r="B52" s="956" t="s">
        <v>853</v>
      </c>
      <c r="C52" s="322" t="s">
        <v>854</v>
      </c>
      <c r="D52" s="669">
        <v>89036.682492000007</v>
      </c>
      <c r="E52" s="669">
        <v>89036.682492000007</v>
      </c>
      <c r="F52" s="669"/>
      <c r="G52" s="669"/>
      <c r="H52" s="669"/>
      <c r="I52" s="669"/>
      <c r="J52" s="669"/>
      <c r="K52" s="669"/>
      <c r="L52" s="669"/>
      <c r="M52" s="669"/>
      <c r="N52" s="669"/>
      <c r="O52" s="669"/>
      <c r="P52" s="669"/>
      <c r="Q52" s="670"/>
    </row>
    <row r="53" spans="2:17" s="3" customFormat="1" ht="11.25" customHeight="1">
      <c r="B53" s="956" t="s">
        <v>855</v>
      </c>
      <c r="C53" s="322" t="s">
        <v>856</v>
      </c>
      <c r="D53" s="669">
        <v>91406.968252000006</v>
      </c>
      <c r="E53" s="669">
        <v>91405.545975000001</v>
      </c>
      <c r="F53" s="669">
        <v>1.422277</v>
      </c>
      <c r="G53" s="669"/>
      <c r="H53" s="669">
        <v>491.03095100000002</v>
      </c>
      <c r="I53" s="669">
        <v>366.30683099999999</v>
      </c>
      <c r="J53" s="669">
        <v>112.627673</v>
      </c>
      <c r="K53" s="669">
        <v>7.416569</v>
      </c>
      <c r="L53" s="669">
        <v>2.9196179999999998</v>
      </c>
      <c r="M53" s="669">
        <v>1.53254</v>
      </c>
      <c r="N53" s="669">
        <v>0.22772000000000001</v>
      </c>
      <c r="O53" s="669"/>
      <c r="P53" s="669">
        <v>491.03095100000002</v>
      </c>
      <c r="Q53" s="670"/>
    </row>
    <row r="54" spans="2:17" s="3" customFormat="1" ht="11.25" customHeight="1">
      <c r="B54" s="956" t="s">
        <v>857</v>
      </c>
      <c r="C54" s="322" t="s">
        <v>858</v>
      </c>
      <c r="D54" s="669">
        <v>838045.50990099995</v>
      </c>
      <c r="E54" s="669">
        <v>837309.68380300002</v>
      </c>
      <c r="F54" s="669">
        <v>735.826098</v>
      </c>
      <c r="G54" s="669"/>
      <c r="H54" s="669">
        <v>20590.975903999999</v>
      </c>
      <c r="I54" s="669">
        <v>16382.855581</v>
      </c>
      <c r="J54" s="669">
        <v>1767.653515</v>
      </c>
      <c r="K54" s="669">
        <v>900.10116600000003</v>
      </c>
      <c r="L54" s="669">
        <v>350.08301499999999</v>
      </c>
      <c r="M54" s="669">
        <v>515.42147399999999</v>
      </c>
      <c r="N54" s="669">
        <v>529.84189500000002</v>
      </c>
      <c r="O54" s="669">
        <v>145.01925800000001</v>
      </c>
      <c r="P54" s="669">
        <v>20590.975903999999</v>
      </c>
      <c r="Q54" s="670"/>
    </row>
    <row r="55" spans="2:17" s="3" customFormat="1" ht="11.25" customHeight="1">
      <c r="B55" s="957" t="s">
        <v>859</v>
      </c>
      <c r="C55" s="359" t="s">
        <v>891</v>
      </c>
      <c r="D55" s="671">
        <v>242328.12363799999</v>
      </c>
      <c r="E55" s="671">
        <v>241775.932027</v>
      </c>
      <c r="F55" s="671">
        <v>552.19161099999997</v>
      </c>
      <c r="G55" s="671"/>
      <c r="H55" s="671">
        <v>5837.5799809999999</v>
      </c>
      <c r="I55" s="671">
        <v>3961.7860329999999</v>
      </c>
      <c r="J55" s="671">
        <v>798.82378500000004</v>
      </c>
      <c r="K55" s="671">
        <v>453.44994700000001</v>
      </c>
      <c r="L55" s="671">
        <v>185.55371099999999</v>
      </c>
      <c r="M55" s="671">
        <v>336.400801</v>
      </c>
      <c r="N55" s="671">
        <v>42.972845</v>
      </c>
      <c r="O55" s="671">
        <v>58.592858999999997</v>
      </c>
      <c r="P55" s="671">
        <v>5837.5799809999999</v>
      </c>
      <c r="Q55" s="670"/>
    </row>
    <row r="56" spans="2:17" s="3" customFormat="1" ht="11.25" customHeight="1">
      <c r="B56" s="956" t="s">
        <v>861</v>
      </c>
      <c r="C56" s="322" t="s">
        <v>860</v>
      </c>
      <c r="D56" s="672">
        <v>1071382.8758370001</v>
      </c>
      <c r="E56" s="672">
        <v>1069183.2062870001</v>
      </c>
      <c r="F56" s="672">
        <v>2199.669551</v>
      </c>
      <c r="G56" s="672"/>
      <c r="H56" s="672">
        <v>5718.9892030000001</v>
      </c>
      <c r="I56" s="672">
        <v>2782.6195950000001</v>
      </c>
      <c r="J56" s="672">
        <v>640.28841399999999</v>
      </c>
      <c r="K56" s="672">
        <v>669.78551000000004</v>
      </c>
      <c r="L56" s="672">
        <v>1000.279151</v>
      </c>
      <c r="M56" s="672">
        <v>403.13246199999998</v>
      </c>
      <c r="N56" s="672">
        <v>83.623385999999996</v>
      </c>
      <c r="O56" s="672">
        <v>139.260685</v>
      </c>
      <c r="P56" s="672">
        <v>5718.9892030000001</v>
      </c>
      <c r="Q56" s="670"/>
    </row>
    <row r="57" spans="2:17" s="3" customFormat="1" ht="11.25" customHeight="1">
      <c r="B57" s="253" t="s">
        <v>863</v>
      </c>
      <c r="C57" s="274" t="s">
        <v>892</v>
      </c>
      <c r="D57" s="673">
        <v>365872.28771200002</v>
      </c>
      <c r="E57" s="673">
        <v>365872.28771200002</v>
      </c>
      <c r="F57" s="673"/>
      <c r="G57" s="672"/>
      <c r="H57" s="672"/>
      <c r="I57" s="672"/>
      <c r="J57" s="672"/>
      <c r="K57" s="672"/>
      <c r="L57" s="672"/>
      <c r="M57" s="672"/>
      <c r="N57" s="672"/>
      <c r="O57" s="672"/>
      <c r="P57" s="672"/>
      <c r="Q57" s="670"/>
    </row>
    <row r="58" spans="2:17" s="3" customFormat="1" ht="11.25" customHeight="1">
      <c r="B58" s="956" t="s">
        <v>893</v>
      </c>
      <c r="C58" s="322" t="s">
        <v>850</v>
      </c>
      <c r="D58" s="672">
        <v>121511.891823</v>
      </c>
      <c r="E58" s="672">
        <v>121511.891823</v>
      </c>
      <c r="F58" s="672"/>
      <c r="G58" s="669"/>
      <c r="H58" s="672"/>
      <c r="I58" s="672"/>
      <c r="J58" s="672"/>
      <c r="K58" s="672"/>
      <c r="L58" s="672"/>
      <c r="M58" s="672"/>
      <c r="N58" s="672"/>
      <c r="O58" s="672"/>
      <c r="P58" s="672"/>
      <c r="Q58" s="670"/>
    </row>
    <row r="59" spans="2:17" s="3" customFormat="1" ht="11.25" customHeight="1">
      <c r="B59" s="956" t="s">
        <v>894</v>
      </c>
      <c r="C59" s="322" t="s">
        <v>852</v>
      </c>
      <c r="D59" s="672">
        <v>55736.038779000002</v>
      </c>
      <c r="E59" s="672">
        <v>55736.038779000002</v>
      </c>
      <c r="F59" s="672"/>
      <c r="G59" s="669"/>
      <c r="H59" s="672"/>
      <c r="I59" s="672"/>
      <c r="J59" s="672"/>
      <c r="K59" s="672"/>
      <c r="L59" s="672"/>
      <c r="M59" s="672"/>
      <c r="N59" s="672"/>
      <c r="O59" s="672"/>
      <c r="P59" s="672"/>
      <c r="Q59" s="670"/>
    </row>
    <row r="60" spans="2:17" s="3" customFormat="1" ht="11.25" customHeight="1">
      <c r="B60" s="956" t="s">
        <v>895</v>
      </c>
      <c r="C60" s="322" t="s">
        <v>854</v>
      </c>
      <c r="D60" s="672">
        <v>178920.114519</v>
      </c>
      <c r="E60" s="672">
        <v>178920.114519</v>
      </c>
      <c r="F60" s="672"/>
      <c r="G60" s="669"/>
      <c r="H60" s="672"/>
      <c r="I60" s="672"/>
      <c r="J60" s="672"/>
      <c r="K60" s="672"/>
      <c r="L60" s="672"/>
      <c r="M60" s="672"/>
      <c r="N60" s="672"/>
      <c r="O60" s="672"/>
      <c r="P60" s="672"/>
      <c r="Q60" s="670"/>
    </row>
    <row r="61" spans="2:17" s="3" customFormat="1" ht="11.25" customHeight="1">
      <c r="B61" s="956" t="s">
        <v>896</v>
      </c>
      <c r="C61" s="322" t="s">
        <v>856</v>
      </c>
      <c r="D61" s="672">
        <v>25.931906000000001</v>
      </c>
      <c r="E61" s="672">
        <v>25.931906000000001</v>
      </c>
      <c r="F61" s="672"/>
      <c r="G61" s="669"/>
      <c r="H61" s="672"/>
      <c r="I61" s="672"/>
      <c r="J61" s="672"/>
      <c r="K61" s="672"/>
      <c r="L61" s="672"/>
      <c r="M61" s="672"/>
      <c r="N61" s="672"/>
      <c r="O61" s="672"/>
      <c r="P61" s="672"/>
      <c r="Q61" s="670"/>
    </row>
    <row r="62" spans="2:17" s="3" customFormat="1" ht="11.25" customHeight="1">
      <c r="B62" s="956" t="s">
        <v>897</v>
      </c>
      <c r="C62" s="322" t="s">
        <v>858</v>
      </c>
      <c r="D62" s="672">
        <v>9678.310684</v>
      </c>
      <c r="E62" s="672">
        <v>9678.310684</v>
      </c>
      <c r="F62" s="672"/>
      <c r="G62" s="669"/>
      <c r="H62" s="672"/>
      <c r="I62" s="672"/>
      <c r="J62" s="672"/>
      <c r="K62" s="672"/>
      <c r="L62" s="672"/>
      <c r="M62" s="672"/>
      <c r="N62" s="672"/>
      <c r="O62" s="672"/>
      <c r="P62" s="672"/>
      <c r="Q62" s="670"/>
    </row>
    <row r="63" spans="2:17" s="3" customFormat="1" ht="11.25" customHeight="1">
      <c r="B63" s="253" t="s">
        <v>898</v>
      </c>
      <c r="C63" s="274" t="s">
        <v>899</v>
      </c>
      <c r="D63" s="674">
        <v>832569.36519599997</v>
      </c>
      <c r="E63" s="675"/>
      <c r="F63" s="675"/>
      <c r="G63" s="675"/>
      <c r="H63" s="674">
        <v>3181.1967760000002</v>
      </c>
      <c r="I63" s="675"/>
      <c r="J63" s="675"/>
      <c r="K63" s="675"/>
      <c r="L63" s="675"/>
      <c r="M63" s="675"/>
      <c r="N63" s="675"/>
      <c r="O63" s="675"/>
      <c r="P63" s="674">
        <v>3181.1967760000002</v>
      </c>
      <c r="Q63" s="670"/>
    </row>
    <row r="64" spans="2:17" s="3" customFormat="1" ht="11.25" customHeight="1">
      <c r="B64" s="956" t="s">
        <v>900</v>
      </c>
      <c r="C64" s="322" t="s">
        <v>850</v>
      </c>
      <c r="D64" s="669"/>
      <c r="E64" s="676"/>
      <c r="F64" s="676"/>
      <c r="G64" s="676"/>
      <c r="H64" s="669"/>
      <c r="I64" s="676"/>
      <c r="J64" s="676"/>
      <c r="K64" s="676"/>
      <c r="L64" s="676"/>
      <c r="M64" s="676"/>
      <c r="N64" s="676"/>
      <c r="O64" s="676"/>
      <c r="P64" s="669"/>
      <c r="Q64" s="670"/>
    </row>
    <row r="65" spans="2:17" s="3" customFormat="1" ht="11.25" customHeight="1">
      <c r="B65" s="956" t="s">
        <v>901</v>
      </c>
      <c r="C65" s="322" t="s">
        <v>852</v>
      </c>
      <c r="D65" s="669">
        <v>11891.873119</v>
      </c>
      <c r="E65" s="676"/>
      <c r="F65" s="676"/>
      <c r="G65" s="676"/>
      <c r="H65" s="669"/>
      <c r="I65" s="676"/>
      <c r="J65" s="676"/>
      <c r="K65" s="676"/>
      <c r="L65" s="676"/>
      <c r="M65" s="676"/>
      <c r="N65" s="676"/>
      <c r="O65" s="676"/>
      <c r="P65" s="669"/>
      <c r="Q65" s="670"/>
    </row>
    <row r="66" spans="2:17" s="3" customFormat="1" ht="11.25" customHeight="1">
      <c r="B66" s="956" t="s">
        <v>902</v>
      </c>
      <c r="C66" s="322" t="s">
        <v>854</v>
      </c>
      <c r="D66" s="669">
        <v>47065.469584999999</v>
      </c>
      <c r="E66" s="676"/>
      <c r="F66" s="676"/>
      <c r="G66" s="676"/>
      <c r="H66" s="669"/>
      <c r="I66" s="676"/>
      <c r="J66" s="676"/>
      <c r="K66" s="676"/>
      <c r="L66" s="676"/>
      <c r="M66" s="676"/>
      <c r="N66" s="676"/>
      <c r="O66" s="676"/>
      <c r="P66" s="669"/>
      <c r="Q66" s="670"/>
    </row>
    <row r="67" spans="2:17" s="3" customFormat="1" ht="11.25" customHeight="1">
      <c r="B67" s="956" t="s">
        <v>903</v>
      </c>
      <c r="C67" s="322" t="s">
        <v>856</v>
      </c>
      <c r="D67" s="669">
        <v>9782.7663539999994</v>
      </c>
      <c r="E67" s="676"/>
      <c r="F67" s="676"/>
      <c r="G67" s="676"/>
      <c r="H67" s="669">
        <v>6.9455470000000004</v>
      </c>
      <c r="I67" s="676"/>
      <c r="J67" s="676"/>
      <c r="K67" s="676"/>
      <c r="L67" s="676"/>
      <c r="M67" s="676"/>
      <c r="N67" s="676"/>
      <c r="O67" s="676"/>
      <c r="P67" s="669">
        <v>6.9455470000000004</v>
      </c>
      <c r="Q67" s="670"/>
    </row>
    <row r="68" spans="2:17" s="3" customFormat="1" ht="11.25" customHeight="1">
      <c r="B68" s="956" t="s">
        <v>904</v>
      </c>
      <c r="C68" s="322" t="s">
        <v>858</v>
      </c>
      <c r="D68" s="669">
        <v>490561.13447699999</v>
      </c>
      <c r="E68" s="676"/>
      <c r="F68" s="676"/>
      <c r="G68" s="676"/>
      <c r="H68" s="669">
        <v>2911.292649</v>
      </c>
      <c r="I68" s="676"/>
      <c r="J68" s="676"/>
      <c r="K68" s="676"/>
      <c r="L68" s="676"/>
      <c r="M68" s="676"/>
      <c r="N68" s="676"/>
      <c r="O68" s="676"/>
      <c r="P68" s="669">
        <v>2911.292649</v>
      </c>
      <c r="Q68" s="670"/>
    </row>
    <row r="69" spans="2:17" s="3" customFormat="1" ht="11.25" customHeight="1">
      <c r="B69" s="956" t="s">
        <v>905</v>
      </c>
      <c r="C69" s="322" t="s">
        <v>860</v>
      </c>
      <c r="D69" s="669">
        <v>273268.12166100001</v>
      </c>
      <c r="E69" s="676"/>
      <c r="F69" s="676"/>
      <c r="G69" s="676"/>
      <c r="H69" s="669">
        <v>262.95857999999998</v>
      </c>
      <c r="I69" s="676"/>
      <c r="J69" s="676"/>
      <c r="K69" s="676"/>
      <c r="L69" s="676"/>
      <c r="M69" s="676"/>
      <c r="N69" s="676"/>
      <c r="O69" s="676"/>
      <c r="P69" s="669">
        <v>262.95857999999998</v>
      </c>
      <c r="Q69" s="670"/>
    </row>
    <row r="70" spans="2:17" s="3" customFormat="1" ht="11.25" customHeight="1">
      <c r="B70" s="767">
        <v>220</v>
      </c>
      <c r="C70" s="677" t="s">
        <v>563</v>
      </c>
      <c r="D70" s="678">
        <v>3633964.5124559999</v>
      </c>
      <c r="E70" s="678">
        <v>2798456.8353349995</v>
      </c>
      <c r="F70" s="678">
        <v>2938.311925</v>
      </c>
      <c r="G70" s="678"/>
      <c r="H70" s="678">
        <v>29982.484529000001</v>
      </c>
      <c r="I70" s="678">
        <v>19531.977702</v>
      </c>
      <c r="J70" s="678">
        <v>2520.569602</v>
      </c>
      <c r="K70" s="678">
        <v>1577.3992450000001</v>
      </c>
      <c r="L70" s="678">
        <v>1353.281784</v>
      </c>
      <c r="M70" s="678">
        <v>920.08647599999995</v>
      </c>
      <c r="N70" s="678">
        <v>613.69300099999998</v>
      </c>
      <c r="O70" s="678">
        <v>284.279943</v>
      </c>
      <c r="P70" s="678">
        <v>29982.484529000001</v>
      </c>
      <c r="Q70" s="670"/>
    </row>
    <row r="77" spans="2:17">
      <c r="F77" t="s">
        <v>33</v>
      </c>
    </row>
  </sheetData>
  <mergeCells count="23">
    <mergeCell ref="D12:F12"/>
    <mergeCell ref="I12:P12"/>
    <mergeCell ref="B3:J3"/>
    <mergeCell ref="B7:P7"/>
    <mergeCell ref="B9:Q9"/>
    <mergeCell ref="B10:C10"/>
    <mergeCell ref="H11:P11"/>
    <mergeCell ref="B13:B14"/>
    <mergeCell ref="C13:C14"/>
    <mergeCell ref="D13:D14"/>
    <mergeCell ref="H13:H15"/>
    <mergeCell ref="Q13:Q15"/>
    <mergeCell ref="B15:C15"/>
    <mergeCell ref="Q45:Q47"/>
    <mergeCell ref="B47:C47"/>
    <mergeCell ref="B42:C42"/>
    <mergeCell ref="H43:P43"/>
    <mergeCell ref="D44:F44"/>
    <mergeCell ref="I44:P44"/>
    <mergeCell ref="B45:B46"/>
    <mergeCell ref="C45:C46"/>
    <mergeCell ref="D45:D46"/>
    <mergeCell ref="H45:H47"/>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scale="67" orientation="landscape" verticalDpi="1200" r:id="rId1"/>
  <rowBreaks count="1" manualBreakCount="1">
    <brk id="39" max="15" man="1"/>
  </rowBreaks>
  <colBreaks count="1" manualBreakCount="1">
    <brk id="16" max="1048575" man="1"/>
  </col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15" zoomScaleNormal="115" workbookViewId="0"/>
  </sheetViews>
  <sheetFormatPr baseColWidth="10" defaultColWidth="12.5546875" defaultRowHeight="10.199999999999999"/>
  <cols>
    <col min="1" max="1" width="2.6640625" style="2" customWidth="1"/>
    <col min="2" max="2" width="51.44140625" style="2" customWidth="1"/>
    <col min="3" max="3" width="19.88671875" style="2" customWidth="1"/>
    <col min="4" max="16384" width="12.5546875" style="2"/>
  </cols>
  <sheetData>
    <row r="1" spans="1:13" s="4" customFormat="1" ht="15" customHeight="1">
      <c r="A1" s="3"/>
    </row>
    <row r="2" spans="1:13" s="4" customFormat="1" ht="21">
      <c r="B2" s="1484" t="s">
        <v>3</v>
      </c>
      <c r="C2" s="1485"/>
      <c r="D2" s="1485"/>
      <c r="E2" s="1485"/>
    </row>
    <row r="3" spans="1:13">
      <c r="B3" s="608"/>
      <c r="C3" s="608"/>
      <c r="D3" s="608"/>
      <c r="E3" s="608"/>
    </row>
    <row r="4" spans="1:13" ht="13.2">
      <c r="B4" s="1089" t="s">
        <v>4</v>
      </c>
    </row>
    <row r="5" spans="1:13" ht="13.05" customHeight="1">
      <c r="B5" s="2" t="s">
        <v>5</v>
      </c>
    </row>
    <row r="7" spans="1:13" ht="13.2">
      <c r="B7" s="1089" t="s">
        <v>6</v>
      </c>
      <c r="M7" s="3"/>
    </row>
    <row r="8" spans="1:13" ht="13.05" customHeight="1">
      <c r="B8" s="80" t="s">
        <v>7</v>
      </c>
      <c r="C8" s="83" t="s">
        <v>8</v>
      </c>
      <c r="D8" s="1694" t="s">
        <v>2594</v>
      </c>
    </row>
    <row r="9" spans="1:13" ht="13.05" customHeight="1">
      <c r="B9" s="80" t="s">
        <v>9</v>
      </c>
      <c r="C9" s="83" t="s">
        <v>10</v>
      </c>
      <c r="D9" s="82" t="s">
        <v>11</v>
      </c>
    </row>
    <row r="10" spans="1:13" s="5" customFormat="1" ht="13.05" customHeight="1">
      <c r="A10" s="1"/>
      <c r="B10" s="80" t="s">
        <v>12</v>
      </c>
      <c r="C10" s="80" t="s">
        <v>13</v>
      </c>
      <c r="D10" s="82" t="s">
        <v>14</v>
      </c>
      <c r="E10" s="56"/>
    </row>
    <row r="12" spans="1:13" ht="13.2">
      <c r="B12" s="1089" t="s">
        <v>15</v>
      </c>
    </row>
    <row r="13" spans="1:13" ht="13.05" customHeight="1">
      <c r="B13" s="2" t="s">
        <v>16</v>
      </c>
    </row>
    <row r="14" spans="1:13" ht="13.05" customHeight="1">
      <c r="B14" s="2" t="s">
        <v>17</v>
      </c>
    </row>
    <row r="16" spans="1:13" ht="13.2">
      <c r="B16" s="1089" t="s">
        <v>18</v>
      </c>
    </row>
    <row r="17" spans="2:2" ht="13.05" customHeight="1">
      <c r="B17" s="2" t="s">
        <v>19</v>
      </c>
    </row>
    <row r="18" spans="2:2" ht="13.05" customHeight="1">
      <c r="B18" s="2" t="s">
        <v>20</v>
      </c>
    </row>
    <row r="20" spans="2:2" ht="13.2">
      <c r="B20" s="1089" t="s">
        <v>21</v>
      </c>
    </row>
    <row r="21" spans="2:2" ht="13.05" customHeight="1">
      <c r="B21" s="2" t="s">
        <v>22</v>
      </c>
    </row>
    <row r="23" spans="2:2" ht="13.2">
      <c r="B23" s="1089" t="s">
        <v>23</v>
      </c>
    </row>
    <row r="24" spans="2:2" ht="13.05" customHeight="1">
      <c r="B24" s="2" t="s">
        <v>24</v>
      </c>
    </row>
  </sheetData>
  <sheetProtection formatCells="0" formatColumns="0" formatRows="0" insertColumns="0" insertRows="0" insertHyperlinks="0" deleteColumns="0" deleteRows="0" sort="0" autoFilter="0" pivotTables="0"/>
  <hyperlinks>
    <hyperlink ref="C8" r:id="rId1" xr:uid="{F6AAFF03-1886-4112-8FEB-C33AE044F19F}"/>
  </hyperlinks>
  <printOptions horizontalCentered="1" verticalCentered="1"/>
  <pageMargins left="0.25" right="0.25" top="0.75" bottom="0.75" header="0.3" footer="0.3"/>
  <pageSetup paperSize="9" orientation="landscape" r:id="rId2"/>
  <customProperties>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tabColor rgb="FF007272"/>
  </sheetPr>
  <dimension ref="A1:Q51"/>
  <sheetViews>
    <sheetView showGridLines="0" showRowColHeaders="0" zoomScaleNormal="100" workbookViewId="0"/>
  </sheetViews>
  <sheetFormatPr baseColWidth="10" defaultColWidth="11.44140625" defaultRowHeight="14.4"/>
  <cols>
    <col min="1" max="1" width="2.6640625" customWidth="1"/>
    <col min="2" max="2" width="4.88671875" customWidth="1"/>
    <col min="3" max="3" width="33.109375" customWidth="1"/>
    <col min="4" max="10" width="22.88671875" customWidth="1"/>
    <col min="14" max="14" width="11.44140625" customWidth="1"/>
  </cols>
  <sheetData>
    <row r="1" spans="1:17" ht="11.25" customHeight="1"/>
    <row r="2" spans="1:17" ht="5.25" customHeight="1"/>
    <row r="3" spans="1:17" ht="12.9" customHeight="1">
      <c r="B3" s="1102" t="s">
        <v>302</v>
      </c>
      <c r="C3" s="1072"/>
      <c r="D3" s="1072"/>
      <c r="E3" s="1072"/>
      <c r="F3" s="1072"/>
      <c r="G3" s="1072"/>
      <c r="H3" s="1072"/>
    </row>
    <row r="4" spans="1:17" ht="5.25" customHeight="1"/>
    <row r="5" spans="1:17" s="6" customFormat="1" ht="15.75" customHeight="1">
      <c r="A5" s="13"/>
      <c r="B5" s="1087" t="s">
        <v>906</v>
      </c>
    </row>
    <row r="6" spans="1:17" ht="11.25" customHeight="1"/>
    <row r="7" spans="1:17" ht="43.5" customHeight="1">
      <c r="B7" s="2303" t="s">
        <v>2937</v>
      </c>
      <c r="C7" s="2304"/>
      <c r="D7" s="2304"/>
      <c r="E7" s="2304"/>
      <c r="F7" s="2304"/>
      <c r="G7" s="2304"/>
      <c r="H7" s="2304"/>
      <c r="I7" s="2304"/>
      <c r="J7" s="2304"/>
      <c r="K7" s="273"/>
      <c r="L7" s="273"/>
      <c r="M7" s="273"/>
      <c r="N7" s="273"/>
      <c r="O7" s="273"/>
      <c r="P7" s="273"/>
      <c r="Q7" s="273"/>
    </row>
    <row r="8" spans="1:17" ht="11.25" customHeight="1">
      <c r="B8" s="375"/>
      <c r="C8" s="1026"/>
      <c r="D8" s="1026"/>
      <c r="E8" s="1026"/>
      <c r="F8" s="1026"/>
      <c r="G8" s="1026"/>
      <c r="H8" s="1026"/>
      <c r="I8" s="1026"/>
      <c r="J8" s="1026"/>
      <c r="K8" s="273"/>
      <c r="L8" s="273"/>
      <c r="M8" s="273"/>
      <c r="N8" s="273"/>
      <c r="O8" s="273"/>
      <c r="P8" s="273"/>
      <c r="Q8" s="273"/>
    </row>
    <row r="9" spans="1:17" ht="11.25" customHeight="1"/>
    <row r="10" spans="1:17" ht="11.25" customHeight="1">
      <c r="B10" s="2291" t="s">
        <v>2761</v>
      </c>
      <c r="C10" s="2292"/>
      <c r="D10" s="650" t="s">
        <v>314</v>
      </c>
      <c r="E10" s="650" t="s">
        <v>316</v>
      </c>
      <c r="F10" s="650" t="s">
        <v>318</v>
      </c>
      <c r="G10" s="650" t="s">
        <v>320</v>
      </c>
      <c r="H10" s="650" t="s">
        <v>325</v>
      </c>
      <c r="I10" s="650" t="s">
        <v>332</v>
      </c>
      <c r="J10" s="650" t="s">
        <v>334</v>
      </c>
    </row>
    <row r="11" spans="1:17" ht="11.25" customHeight="1">
      <c r="B11" s="2"/>
      <c r="C11" s="2"/>
      <c r="D11" s="2305" t="s">
        <v>907</v>
      </c>
      <c r="E11" s="2290"/>
      <c r="F11" s="2290"/>
      <c r="G11" s="2290"/>
      <c r="H11" s="179"/>
      <c r="I11" s="180" t="s">
        <v>908</v>
      </c>
      <c r="J11" s="180" t="s">
        <v>909</v>
      </c>
    </row>
    <row r="12" spans="1:17" ht="11.25" customHeight="1">
      <c r="B12" s="2"/>
      <c r="C12" s="2"/>
      <c r="D12" s="179"/>
      <c r="E12" s="2305" t="s">
        <v>910</v>
      </c>
      <c r="F12" s="2305"/>
      <c r="G12" s="180" t="s">
        <v>799</v>
      </c>
      <c r="H12" s="180"/>
      <c r="I12" s="180" t="s">
        <v>911</v>
      </c>
      <c r="J12" s="180" t="s">
        <v>912</v>
      </c>
    </row>
    <row r="13" spans="1:17" ht="11.25" customHeight="1">
      <c r="B13" s="2301" t="s">
        <v>308</v>
      </c>
      <c r="C13" s="2302"/>
      <c r="D13" s="1559"/>
      <c r="E13" s="1559"/>
      <c r="F13" s="161" t="s">
        <v>913</v>
      </c>
      <c r="G13" s="1561" t="s">
        <v>914</v>
      </c>
      <c r="H13" s="1561" t="s">
        <v>915</v>
      </c>
      <c r="I13" s="180" t="s">
        <v>916</v>
      </c>
      <c r="J13" s="180" t="s">
        <v>917</v>
      </c>
    </row>
    <row r="14" spans="1:17" s="234" customFormat="1" ht="11.25" customHeight="1">
      <c r="B14" s="518">
        <v>10</v>
      </c>
      <c r="C14" s="519" t="s">
        <v>918</v>
      </c>
      <c r="D14" s="521">
        <v>2841734.8851874801</v>
      </c>
      <c r="E14" s="521">
        <v>24459.229018075999</v>
      </c>
      <c r="F14" s="521">
        <v>24459.229018075999</v>
      </c>
      <c r="G14" s="521">
        <v>2674740.5777628399</v>
      </c>
      <c r="H14" s="522">
        <v>-7433.2124030765099</v>
      </c>
      <c r="I14" s="520"/>
      <c r="J14" s="520"/>
      <c r="N14" s="235"/>
    </row>
    <row r="15" spans="1:17" s="234" customFormat="1" ht="11.25" customHeight="1">
      <c r="B15" s="479">
        <v>20</v>
      </c>
      <c r="C15" s="238" t="s">
        <v>919</v>
      </c>
      <c r="D15" s="239">
        <v>1712739.82262236</v>
      </c>
      <c r="E15" s="239">
        <v>16566.285384300401</v>
      </c>
      <c r="F15" s="239">
        <v>16566.285384300401</v>
      </c>
      <c r="G15" s="239">
        <v>1656693.20814236</v>
      </c>
      <c r="H15" s="240">
        <v>-5228.5413010582797</v>
      </c>
      <c r="I15" s="238"/>
      <c r="J15" s="238"/>
      <c r="L15" s="2172"/>
    </row>
    <row r="16" spans="1:17" s="234" customFormat="1" ht="11.25" customHeight="1">
      <c r="B16" s="479">
        <v>30</v>
      </c>
      <c r="C16" s="238" t="s">
        <v>920</v>
      </c>
      <c r="D16" s="239">
        <v>261874.89166465701</v>
      </c>
      <c r="E16" s="239">
        <v>3017.9278483028602</v>
      </c>
      <c r="F16" s="239">
        <v>3017.9278483028602</v>
      </c>
      <c r="G16" s="239">
        <v>185537.13654465601</v>
      </c>
      <c r="H16" s="240">
        <v>-396.61404396709202</v>
      </c>
      <c r="I16" s="238"/>
      <c r="J16" s="238"/>
    </row>
    <row r="17" spans="2:10" s="234" customFormat="1" ht="11.25" customHeight="1">
      <c r="B17" s="479">
        <v>40</v>
      </c>
      <c r="C17" s="238" t="s">
        <v>922</v>
      </c>
      <c r="D17" s="239">
        <v>124308.870224913</v>
      </c>
      <c r="E17" s="239">
        <v>7.1741099249640001</v>
      </c>
      <c r="F17" s="239">
        <v>7.1741099249640001</v>
      </c>
      <c r="G17" s="239">
        <v>118810.788586358</v>
      </c>
      <c r="H17" s="240">
        <v>-38.112735994745996</v>
      </c>
      <c r="I17" s="238"/>
      <c r="J17" s="238"/>
    </row>
    <row r="18" spans="2:10" s="234" customFormat="1" ht="11.25" customHeight="1">
      <c r="B18" s="479">
        <v>50</v>
      </c>
      <c r="C18" s="238" t="s">
        <v>3013</v>
      </c>
      <c r="D18" s="239">
        <v>168673.05836505699</v>
      </c>
      <c r="E18" s="239">
        <v>2.8812064650665001</v>
      </c>
      <c r="F18" s="239">
        <v>2.8812064650665001</v>
      </c>
      <c r="G18" s="239">
        <v>158712.925665057</v>
      </c>
      <c r="H18" s="240">
        <v>-1.9312500778420001</v>
      </c>
      <c r="I18" s="238"/>
      <c r="J18" s="238"/>
    </row>
    <row r="19" spans="2:10" s="234" customFormat="1" ht="11.25" customHeight="1">
      <c r="B19" s="479">
        <v>60</v>
      </c>
      <c r="C19" s="238" t="s">
        <v>925</v>
      </c>
      <c r="D19" s="239">
        <v>79524.489999999802</v>
      </c>
      <c r="E19" s="239">
        <v>33.284696283167001</v>
      </c>
      <c r="F19" s="239">
        <v>33.284696283167001</v>
      </c>
      <c r="G19" s="239">
        <v>79105.071239999801</v>
      </c>
      <c r="H19" s="240">
        <v>-38.440739745168997</v>
      </c>
      <c r="I19" s="238"/>
      <c r="J19" s="238"/>
    </row>
    <row r="20" spans="2:10" s="234" customFormat="1" ht="11.25" customHeight="1">
      <c r="B20" s="479">
        <v>70</v>
      </c>
      <c r="C20" s="238" t="s">
        <v>664</v>
      </c>
      <c r="D20" s="239">
        <v>63069.506999999998</v>
      </c>
      <c r="E20" s="239"/>
      <c r="F20" s="239"/>
      <c r="G20" s="239">
        <v>44337</v>
      </c>
      <c r="H20" s="240"/>
      <c r="I20" s="238"/>
      <c r="J20" s="238"/>
    </row>
    <row r="21" spans="2:10" s="234" customFormat="1" ht="11.25" customHeight="1">
      <c r="B21" s="479">
        <v>80</v>
      </c>
      <c r="C21" s="238" t="s">
        <v>923</v>
      </c>
      <c r="D21" s="239">
        <v>431544.24531049334</v>
      </c>
      <c r="E21" s="239">
        <v>4831.67577279954</v>
      </c>
      <c r="F21" s="239">
        <v>4831.67577279954</v>
      </c>
      <c r="G21" s="239">
        <v>431544.44758440909</v>
      </c>
      <c r="H21" s="240">
        <v>-1729.5723322333813</v>
      </c>
      <c r="I21" s="238"/>
      <c r="J21" s="238"/>
    </row>
    <row r="22" spans="2:10" s="234" customFormat="1" ht="11.25" customHeight="1">
      <c r="B22" s="501">
        <v>90</v>
      </c>
      <c r="C22" s="241" t="s">
        <v>924</v>
      </c>
      <c r="D22" s="353">
        <v>901421.22188963101</v>
      </c>
      <c r="E22" s="353">
        <v>3269.32320578895</v>
      </c>
      <c r="F22" s="353">
        <v>3269.32320596618</v>
      </c>
      <c r="G22" s="354"/>
      <c r="H22" s="353"/>
      <c r="I22" s="352">
        <v>-692.18958043395696</v>
      </c>
      <c r="J22" s="238"/>
    </row>
    <row r="23" spans="2:10" s="234" customFormat="1" ht="11.25" customHeight="1">
      <c r="B23" s="206">
        <v>100</v>
      </c>
      <c r="C23" s="238" t="s">
        <v>919</v>
      </c>
      <c r="D23" s="239">
        <v>550023.76156680204</v>
      </c>
      <c r="E23" s="239">
        <v>1549.2938586544699</v>
      </c>
      <c r="F23" s="239">
        <v>1549.2938588316999</v>
      </c>
      <c r="G23" s="239"/>
      <c r="H23" s="238"/>
      <c r="I23" s="240">
        <v>-431.54322173546001</v>
      </c>
      <c r="J23" s="238"/>
    </row>
    <row r="24" spans="2:10" s="234" customFormat="1" ht="11.25" customHeight="1">
      <c r="B24" s="479">
        <v>110</v>
      </c>
      <c r="C24" s="238" t="s">
        <v>920</v>
      </c>
      <c r="D24" s="239">
        <v>79112.900430646201</v>
      </c>
      <c r="E24" s="239">
        <v>1583.46479909185</v>
      </c>
      <c r="F24" s="239">
        <v>1583.46479909185</v>
      </c>
      <c r="G24" s="239"/>
      <c r="H24" s="238"/>
      <c r="I24" s="240">
        <v>-86.019079805801994</v>
      </c>
      <c r="J24" s="238"/>
    </row>
    <row r="25" spans="2:10" s="234" customFormat="1" ht="11.25" customHeight="1">
      <c r="B25" s="479">
        <v>120</v>
      </c>
      <c r="C25" s="238" t="s">
        <v>922</v>
      </c>
      <c r="D25" s="239">
        <v>88419.722463336104</v>
      </c>
      <c r="E25" s="239">
        <v>0.80174999999999996</v>
      </c>
      <c r="F25" s="239">
        <v>0.80174999999999996</v>
      </c>
      <c r="G25" s="239"/>
      <c r="H25" s="238"/>
      <c r="I25" s="240">
        <v>-30.042506057775</v>
      </c>
      <c r="J25" s="238"/>
    </row>
    <row r="26" spans="2:10" s="234" customFormat="1" ht="11.25" customHeight="1">
      <c r="B26" s="479">
        <v>120</v>
      </c>
      <c r="C26" s="238" t="s">
        <v>3013</v>
      </c>
      <c r="D26" s="239">
        <v>6684.6695941457001</v>
      </c>
      <c r="E26" s="239">
        <v>0.55971000000000004</v>
      </c>
      <c r="F26" s="239">
        <v>0.55971000000000004</v>
      </c>
      <c r="G26" s="239"/>
      <c r="H26" s="238"/>
      <c r="I26" s="240">
        <v>-4.4228553041380003</v>
      </c>
      <c r="J26" s="238"/>
    </row>
    <row r="27" spans="2:10" s="234" customFormat="1" ht="11.25" customHeight="1">
      <c r="B27" s="479">
        <v>130</v>
      </c>
      <c r="C27" s="238" t="s">
        <v>925</v>
      </c>
      <c r="D27" s="239">
        <v>16662.648483292902</v>
      </c>
      <c r="E27" s="239">
        <v>7.7370981890100001</v>
      </c>
      <c r="F27" s="239">
        <v>7.7370981890100001</v>
      </c>
      <c r="G27" s="239"/>
      <c r="H27" s="238"/>
      <c r="I27" s="240">
        <v>-13.468324096657</v>
      </c>
      <c r="J27" s="238"/>
    </row>
    <row r="28" spans="2:10" s="234" customFormat="1" ht="11.25" customHeight="1">
      <c r="B28" s="479">
        <v>140</v>
      </c>
      <c r="C28" s="238" t="s">
        <v>923</v>
      </c>
      <c r="D28" s="239">
        <v>160517.51935140806</v>
      </c>
      <c r="E28" s="239">
        <v>127.46598985362013</v>
      </c>
      <c r="F28" s="239">
        <v>127.46598985362013</v>
      </c>
      <c r="G28" s="239"/>
      <c r="H28" s="238"/>
      <c r="I28" s="240">
        <v>-126.69359343412495</v>
      </c>
      <c r="J28" s="238"/>
    </row>
    <row r="29" spans="2:10" s="234" customFormat="1" ht="11.25" customHeight="1">
      <c r="B29" s="480">
        <v>150</v>
      </c>
      <c r="C29" s="243" t="s">
        <v>563</v>
      </c>
      <c r="D29" s="244">
        <v>3743156.107077111</v>
      </c>
      <c r="E29" s="244">
        <v>27728.55222386495</v>
      </c>
      <c r="F29" s="244">
        <v>27728.552224042178</v>
      </c>
      <c r="G29" s="244">
        <v>2674740.5777628399</v>
      </c>
      <c r="H29" s="245">
        <v>-7433.2124030765099</v>
      </c>
      <c r="I29" s="245">
        <v>-692.18958043395696</v>
      </c>
      <c r="J29" s="244"/>
    </row>
    <row r="30" spans="2:10" ht="11.25" customHeight="1">
      <c r="B30" s="3"/>
      <c r="C30" s="3"/>
      <c r="D30" s="3"/>
      <c r="E30" s="3"/>
      <c r="F30" s="3"/>
      <c r="G30" s="3"/>
      <c r="H30" s="3"/>
      <c r="I30" s="3"/>
      <c r="J30" s="3"/>
    </row>
    <row r="31" spans="2:10" ht="11.25" customHeight="1">
      <c r="B31" s="3"/>
      <c r="C31" s="3"/>
      <c r="D31" s="3"/>
      <c r="E31" s="3"/>
      <c r="F31" s="3"/>
      <c r="G31" s="3"/>
      <c r="H31" s="3"/>
      <c r="I31" s="3"/>
      <c r="J31" s="3"/>
    </row>
    <row r="32" spans="2:10" ht="11.25" customHeight="1">
      <c r="B32" s="2276" t="s">
        <v>27</v>
      </c>
      <c r="C32" s="2277"/>
      <c r="D32" s="650" t="s">
        <v>314</v>
      </c>
      <c r="E32" s="650" t="s">
        <v>316</v>
      </c>
      <c r="F32" s="650" t="s">
        <v>318</v>
      </c>
      <c r="G32" s="650" t="s">
        <v>320</v>
      </c>
      <c r="H32" s="650" t="s">
        <v>325</v>
      </c>
      <c r="I32" s="650" t="s">
        <v>332</v>
      </c>
      <c r="J32" s="650" t="s">
        <v>334</v>
      </c>
    </row>
    <row r="33" spans="2:14" ht="11.25" customHeight="1">
      <c r="B33" s="2"/>
      <c r="C33" s="2"/>
      <c r="D33" s="2305" t="s">
        <v>907</v>
      </c>
      <c r="E33" s="2290"/>
      <c r="F33" s="2290"/>
      <c r="G33" s="2290"/>
      <c r="H33" s="179"/>
      <c r="I33" s="180" t="s">
        <v>908</v>
      </c>
      <c r="J33" s="180" t="s">
        <v>909</v>
      </c>
    </row>
    <row r="34" spans="2:14" ht="11.25" customHeight="1">
      <c r="B34" s="2"/>
      <c r="C34" s="2"/>
      <c r="D34" s="179"/>
      <c r="E34" s="2305" t="s">
        <v>910</v>
      </c>
      <c r="F34" s="2305"/>
      <c r="G34" s="180" t="s">
        <v>799</v>
      </c>
      <c r="H34" s="180"/>
      <c r="I34" s="180" t="s">
        <v>911</v>
      </c>
      <c r="J34" s="180" t="s">
        <v>912</v>
      </c>
    </row>
    <row r="35" spans="2:14" ht="11.25" customHeight="1">
      <c r="B35" s="2301" t="s">
        <v>308</v>
      </c>
      <c r="C35" s="2302"/>
      <c r="D35" s="1559"/>
      <c r="E35" s="1559"/>
      <c r="F35" s="161" t="s">
        <v>913</v>
      </c>
      <c r="G35" s="1561" t="s">
        <v>914</v>
      </c>
      <c r="H35" s="1561" t="s">
        <v>915</v>
      </c>
      <c r="I35" s="180" t="s">
        <v>916</v>
      </c>
      <c r="J35" s="180" t="s">
        <v>917</v>
      </c>
    </row>
    <row r="36" spans="2:14" s="234" customFormat="1" ht="11.25" customHeight="1">
      <c r="B36" s="518">
        <v>10</v>
      </c>
      <c r="C36" s="519" t="s">
        <v>918</v>
      </c>
      <c r="D36" s="521">
        <v>2500498.8428107202</v>
      </c>
      <c r="E36" s="521">
        <v>24914.449096082899</v>
      </c>
      <c r="F36" s="521">
        <v>24914.449096082899</v>
      </c>
      <c r="G36" s="521">
        <v>2406576.55954136</v>
      </c>
      <c r="H36" s="522">
        <v>-7826.5724883691501</v>
      </c>
      <c r="I36" s="520"/>
      <c r="J36" s="520"/>
      <c r="N36" s="235"/>
    </row>
    <row r="37" spans="2:14" s="234" customFormat="1" ht="11.25" customHeight="1">
      <c r="B37" s="479">
        <v>20</v>
      </c>
      <c r="C37" s="238" t="s">
        <v>919</v>
      </c>
      <c r="D37" s="239">
        <v>1669139.2499274099</v>
      </c>
      <c r="E37" s="239">
        <v>16981.952325110102</v>
      </c>
      <c r="F37" s="239">
        <v>16981.952325110102</v>
      </c>
      <c r="G37" s="239">
        <v>1621604.7435554101</v>
      </c>
      <c r="H37" s="240">
        <v>-5390.0407998336004</v>
      </c>
      <c r="I37" s="238"/>
      <c r="J37" s="238"/>
    </row>
    <row r="38" spans="2:14" s="234" customFormat="1" ht="11.25" customHeight="1">
      <c r="B38" s="479">
        <v>30</v>
      </c>
      <c r="C38" s="238" t="s">
        <v>920</v>
      </c>
      <c r="D38" s="239">
        <v>199643.320994165</v>
      </c>
      <c r="E38" s="239">
        <v>1229.40841961808</v>
      </c>
      <c r="F38" s="239">
        <v>1229.40841961808</v>
      </c>
      <c r="G38" s="239">
        <v>178524.015244165</v>
      </c>
      <c r="H38" s="240">
        <v>-376.01931916001399</v>
      </c>
      <c r="I38" s="238"/>
      <c r="J38" s="238"/>
    </row>
    <row r="39" spans="2:14" s="234" customFormat="1" ht="11.25" customHeight="1">
      <c r="B39" s="479">
        <v>40</v>
      </c>
      <c r="C39" s="238" t="s">
        <v>922</v>
      </c>
      <c r="D39" s="239">
        <v>77950.145840194906</v>
      </c>
      <c r="E39" s="239">
        <v>9.7118622075799799</v>
      </c>
      <c r="F39" s="239">
        <v>9.7118622075799799</v>
      </c>
      <c r="G39" s="239">
        <v>71723.680959207806</v>
      </c>
      <c r="H39" s="240">
        <v>-37.128877672660003</v>
      </c>
      <c r="I39" s="238"/>
      <c r="J39" s="238"/>
    </row>
    <row r="40" spans="2:14" s="234" customFormat="1" ht="11.25" customHeight="1">
      <c r="B40" s="479">
        <v>50</v>
      </c>
      <c r="C40" s="238" t="s">
        <v>925</v>
      </c>
      <c r="D40" s="239">
        <v>35701.258142496401</v>
      </c>
      <c r="E40" s="239">
        <v>840.96533140530005</v>
      </c>
      <c r="F40" s="239">
        <v>840.96533140530005</v>
      </c>
      <c r="G40" s="239">
        <v>35319.383812496402</v>
      </c>
      <c r="H40" s="240">
        <v>-188.5218418698</v>
      </c>
      <c r="I40" s="238"/>
      <c r="J40" s="238"/>
    </row>
    <row r="41" spans="2:14" s="234" customFormat="1" ht="11.25" customHeight="1">
      <c r="B41" s="479">
        <v>60</v>
      </c>
      <c r="C41" s="238" t="s">
        <v>922</v>
      </c>
      <c r="D41" s="239">
        <v>45317.488030862398</v>
      </c>
      <c r="E41" s="239">
        <v>36.488822698193999</v>
      </c>
      <c r="F41" s="239">
        <v>36.488822698193999</v>
      </c>
      <c r="G41" s="239">
        <v>44532.829890862398</v>
      </c>
      <c r="H41" s="240">
        <v>-25.610258692412</v>
      </c>
      <c r="I41" s="238"/>
      <c r="J41" s="238"/>
    </row>
    <row r="42" spans="2:14" s="234" customFormat="1" ht="11.25" customHeight="1">
      <c r="B42" s="479">
        <v>70</v>
      </c>
      <c r="C42" s="238" t="s">
        <v>664</v>
      </c>
      <c r="D42" s="239">
        <v>58956.021000000001</v>
      </c>
      <c r="E42" s="239"/>
      <c r="F42" s="239"/>
      <c r="G42" s="239">
        <v>41081</v>
      </c>
      <c r="H42" s="240"/>
      <c r="I42" s="238"/>
      <c r="J42" s="238"/>
    </row>
    <row r="43" spans="2:14" s="234" customFormat="1" ht="11.25" customHeight="1">
      <c r="B43" s="479">
        <v>80</v>
      </c>
      <c r="C43" s="238" t="s">
        <v>923</v>
      </c>
      <c r="D43" s="239">
        <v>413791.35887559154</v>
      </c>
      <c r="E43" s="239">
        <v>5815.9223350436432</v>
      </c>
      <c r="F43" s="239">
        <v>5815.9223350436432</v>
      </c>
      <c r="G43" s="239">
        <v>413790.90607921837</v>
      </c>
      <c r="H43" s="240">
        <v>-1809.2513911406638</v>
      </c>
      <c r="I43" s="238"/>
      <c r="J43" s="238"/>
    </row>
    <row r="44" spans="2:14" s="234" customFormat="1" ht="11.25" customHeight="1">
      <c r="B44" s="501">
        <v>90</v>
      </c>
      <c r="C44" s="241" t="s">
        <v>924</v>
      </c>
      <c r="D44" s="353">
        <v>858829.45766316098</v>
      </c>
      <c r="E44" s="353">
        <v>3097.4805363421101</v>
      </c>
      <c r="F44" s="353">
        <v>3097.4805363421101</v>
      </c>
      <c r="G44" s="354"/>
      <c r="H44" s="353"/>
      <c r="I44" s="352">
        <v>-741.95611058177406</v>
      </c>
      <c r="J44" s="238"/>
    </row>
    <row r="45" spans="2:14" s="234" customFormat="1" ht="11.25" customHeight="1">
      <c r="B45" s="206">
        <v>100</v>
      </c>
      <c r="C45" s="238" t="s">
        <v>919</v>
      </c>
      <c r="D45" s="239">
        <v>544238.53708100202</v>
      </c>
      <c r="E45" s="239">
        <v>1114.5518041124001</v>
      </c>
      <c r="F45" s="239">
        <v>1114.5518041124001</v>
      </c>
      <c r="G45" s="239"/>
      <c r="H45" s="238"/>
      <c r="I45" s="240">
        <v>-430.68625215928398</v>
      </c>
      <c r="J45" s="238"/>
    </row>
    <row r="46" spans="2:14" s="234" customFormat="1" ht="11.25" customHeight="1">
      <c r="B46" s="479">
        <v>110</v>
      </c>
      <c r="C46" s="238" t="s">
        <v>920</v>
      </c>
      <c r="D46" s="239">
        <v>80451.930743862496</v>
      </c>
      <c r="E46" s="239">
        <v>1573.56856658376</v>
      </c>
      <c r="F46" s="239">
        <v>1573.56856658376</v>
      </c>
      <c r="G46" s="239"/>
      <c r="H46" s="238"/>
      <c r="I46" s="240">
        <v>-132.59561236968</v>
      </c>
      <c r="J46" s="238"/>
    </row>
    <row r="47" spans="2:14" s="234" customFormat="1" ht="11.25" customHeight="1">
      <c r="B47" s="479">
        <v>120</v>
      </c>
      <c r="C47" s="238" t="s">
        <v>922</v>
      </c>
      <c r="D47" s="239">
        <v>82994.829854463896</v>
      </c>
      <c r="E47" s="239">
        <v>0.68686999999999998</v>
      </c>
      <c r="F47" s="239">
        <v>0.68686999999999998</v>
      </c>
      <c r="G47" s="239"/>
      <c r="H47" s="238"/>
      <c r="I47" s="240">
        <v>-29.53180167208</v>
      </c>
      <c r="J47" s="238"/>
    </row>
    <row r="48" spans="2:14" s="234" customFormat="1" ht="11.25" customHeight="1">
      <c r="B48" s="479">
        <v>120</v>
      </c>
      <c r="C48" s="238" t="s">
        <v>921</v>
      </c>
      <c r="D48" s="239">
        <v>37284.718560771697</v>
      </c>
      <c r="E48" s="239">
        <v>45.578542868413997</v>
      </c>
      <c r="F48" s="239">
        <v>45.578542868413997</v>
      </c>
      <c r="G48" s="239"/>
      <c r="H48" s="238"/>
      <c r="I48" s="240">
        <v>-8.2640168900200006</v>
      </c>
      <c r="J48" s="238"/>
    </row>
    <row r="49" spans="2:10" s="234" customFormat="1" ht="11.25" customHeight="1">
      <c r="B49" s="479">
        <v>130</v>
      </c>
      <c r="C49" s="238" t="s">
        <v>925</v>
      </c>
      <c r="D49" s="239">
        <v>16560.290455454</v>
      </c>
      <c r="E49" s="239">
        <v>4.2145567686719998</v>
      </c>
      <c r="F49" s="239">
        <v>4.2145567686719998</v>
      </c>
      <c r="G49" s="239"/>
      <c r="H49" s="238"/>
      <c r="I49" s="240">
        <v>-11.575698157044</v>
      </c>
      <c r="J49" s="238"/>
    </row>
    <row r="50" spans="2:10" s="234" customFormat="1" ht="11.25" customHeight="1">
      <c r="B50" s="479">
        <v>140</v>
      </c>
      <c r="C50" s="238" t="s">
        <v>923</v>
      </c>
      <c r="D50" s="239">
        <v>97299.150967606867</v>
      </c>
      <c r="E50" s="239">
        <v>358.880196008864</v>
      </c>
      <c r="F50" s="239">
        <v>358.880196008864</v>
      </c>
      <c r="G50" s="239"/>
      <c r="H50" s="238"/>
      <c r="I50" s="240">
        <v>-129.30272933366606</v>
      </c>
      <c r="J50" s="238"/>
    </row>
    <row r="51" spans="2:10" s="234" customFormat="1" ht="11.25" customHeight="1">
      <c r="B51" s="480">
        <v>150</v>
      </c>
      <c r="C51" s="243" t="s">
        <v>563</v>
      </c>
      <c r="D51" s="244">
        <v>3359328.300473881</v>
      </c>
      <c r="E51" s="244">
        <v>28011.92963242501</v>
      </c>
      <c r="F51" s="244">
        <v>28011.92963242501</v>
      </c>
      <c r="G51" s="244">
        <v>2406576.55954136</v>
      </c>
      <c r="H51" s="245">
        <v>-7826.5724883691501</v>
      </c>
      <c r="I51" s="245">
        <v>-741.95611058177406</v>
      </c>
      <c r="J51" s="244"/>
    </row>
  </sheetData>
  <mergeCells count="9">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scale="66" orientation="landscape" verticalDpi="1200"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tabColor rgb="FF007272"/>
  </sheetPr>
  <dimension ref="A1:R62"/>
  <sheetViews>
    <sheetView showGridLines="0" showRowColHeaders="0" zoomScaleNormal="100" workbookViewId="0"/>
  </sheetViews>
  <sheetFormatPr baseColWidth="10" defaultColWidth="11.44140625" defaultRowHeight="10.199999999999999"/>
  <cols>
    <col min="1" max="1" width="2.6640625" style="81" customWidth="1"/>
    <col min="2" max="2" width="4.88671875" style="81" customWidth="1"/>
    <col min="3" max="3" width="44.44140625" style="81" customWidth="1"/>
    <col min="4" max="9" width="22.6640625" style="81" customWidth="1"/>
    <col min="10" max="16384" width="11.44140625" style="81"/>
  </cols>
  <sheetData>
    <row r="1" spans="1:18" ht="11.25" customHeight="1"/>
    <row r="2" spans="1:18" ht="5.25" customHeight="1"/>
    <row r="3" spans="1:18" s="1103" customFormat="1" ht="12.9" customHeight="1">
      <c r="B3" s="2217" t="s">
        <v>302</v>
      </c>
      <c r="C3" s="2217"/>
      <c r="D3" s="2217"/>
      <c r="E3" s="2217"/>
      <c r="F3" s="2217"/>
      <c r="G3" s="2217"/>
      <c r="H3" s="2217"/>
      <c r="I3" s="2217"/>
    </row>
    <row r="4" spans="1:18" ht="5.25" customHeight="1"/>
    <row r="5" spans="1:18" s="193" customFormat="1" ht="15.6">
      <c r="A5" s="191"/>
      <c r="B5" s="1094" t="s">
        <v>926</v>
      </c>
    </row>
    <row r="6" spans="1:18" s="193" customFormat="1" ht="11.25" customHeight="1">
      <c r="A6" s="191"/>
      <c r="B6" s="192"/>
    </row>
    <row r="7" spans="1:18" s="193" customFormat="1" ht="33.75" customHeight="1">
      <c r="A7" s="191"/>
      <c r="B7" s="2306" t="s">
        <v>2829</v>
      </c>
      <c r="C7" s="2306"/>
      <c r="D7" s="2306"/>
      <c r="E7" s="2306"/>
      <c r="F7" s="2306"/>
      <c r="G7" s="2306"/>
      <c r="H7" s="2306"/>
      <c r="I7" s="2306"/>
      <c r="J7" s="167"/>
      <c r="K7" s="167"/>
      <c r="L7" s="167"/>
      <c r="M7" s="167"/>
      <c r="N7" s="167"/>
      <c r="O7" s="167"/>
      <c r="P7" s="167"/>
      <c r="Q7" s="167"/>
      <c r="R7" s="167"/>
    </row>
    <row r="8" spans="1:18" s="193" customFormat="1" ht="11.25" customHeight="1">
      <c r="A8" s="191"/>
      <c r="B8" s="1348"/>
      <c r="C8" s="1348"/>
      <c r="D8" s="1348"/>
      <c r="E8" s="1348"/>
      <c r="F8" s="1348"/>
      <c r="G8" s="1348"/>
      <c r="H8" s="1348"/>
      <c r="I8" s="1348"/>
      <c r="J8" s="167"/>
      <c r="K8" s="167"/>
      <c r="L8" s="167"/>
      <c r="M8" s="167"/>
      <c r="N8" s="167"/>
      <c r="O8" s="167"/>
      <c r="P8" s="167"/>
      <c r="Q8" s="167"/>
      <c r="R8" s="167"/>
    </row>
    <row r="9" spans="1:18" ht="11.25" customHeight="1"/>
    <row r="10" spans="1:18" ht="11.25" customHeight="1">
      <c r="B10" s="2291" t="s">
        <v>2761</v>
      </c>
      <c r="C10" s="2292"/>
      <c r="D10" s="1376" t="s">
        <v>314</v>
      </c>
      <c r="E10" s="1376" t="s">
        <v>316</v>
      </c>
      <c r="F10" s="1376" t="s">
        <v>318</v>
      </c>
      <c r="G10" s="1376" t="s">
        <v>320</v>
      </c>
      <c r="H10" s="1376" t="s">
        <v>325</v>
      </c>
      <c r="I10" s="1376" t="s">
        <v>332</v>
      </c>
    </row>
    <row r="11" spans="1:18" s="1098" customFormat="1" ht="11.25" customHeight="1">
      <c r="B11" s="1095"/>
      <c r="C11" s="1095"/>
      <c r="D11" s="2307" t="s">
        <v>927</v>
      </c>
      <c r="E11" s="2307"/>
      <c r="F11" s="2307"/>
      <c r="G11" s="2307"/>
      <c r="H11" s="1096"/>
      <c r="I11" s="1097" t="s">
        <v>928</v>
      </c>
    </row>
    <row r="12" spans="1:18" s="1098" customFormat="1" ht="11.25" customHeight="1">
      <c r="B12" s="1095"/>
      <c r="C12" s="1095"/>
      <c r="D12" s="2308"/>
      <c r="E12" s="2307" t="s">
        <v>929</v>
      </c>
      <c r="F12" s="2307"/>
      <c r="G12" s="1097" t="s">
        <v>930</v>
      </c>
      <c r="H12" s="1099" t="s">
        <v>931</v>
      </c>
      <c r="I12" s="1099" t="s">
        <v>932</v>
      </c>
    </row>
    <row r="13" spans="1:18" ht="11.25" customHeight="1">
      <c r="B13" s="254" t="s">
        <v>308</v>
      </c>
      <c r="C13" s="194"/>
      <c r="D13" s="2308"/>
      <c r="E13" s="523"/>
      <c r="F13" s="208" t="s">
        <v>933</v>
      </c>
      <c r="G13" s="208" t="s">
        <v>934</v>
      </c>
      <c r="H13" s="208" t="s">
        <v>935</v>
      </c>
      <c r="I13" s="209" t="s">
        <v>936</v>
      </c>
    </row>
    <row r="14" spans="1:18" ht="11.25" customHeight="1">
      <c r="B14" s="524" t="s">
        <v>847</v>
      </c>
      <c r="C14" s="525" t="s">
        <v>937</v>
      </c>
      <c r="D14" s="526">
        <v>65996.317001000003</v>
      </c>
      <c r="E14" s="526">
        <v>843.62423699999999</v>
      </c>
      <c r="F14" s="526">
        <v>843.62423699999999</v>
      </c>
      <c r="G14" s="526">
        <v>65996.317001000003</v>
      </c>
      <c r="H14" s="527">
        <v>-170.346103</v>
      </c>
      <c r="I14" s="526"/>
    </row>
    <row r="15" spans="1:18" ht="11.25" customHeight="1">
      <c r="B15" s="485" t="s">
        <v>849</v>
      </c>
      <c r="C15" s="195" t="s">
        <v>938</v>
      </c>
      <c r="D15" s="221">
        <v>23788.650351</v>
      </c>
      <c r="E15" s="221">
        <v>1777.305171</v>
      </c>
      <c r="F15" s="221">
        <v>1777.305171</v>
      </c>
      <c r="G15" s="221">
        <v>23788.650351</v>
      </c>
      <c r="H15" s="222">
        <v>-71.843227999999996</v>
      </c>
      <c r="I15" s="196"/>
    </row>
    <row r="16" spans="1:18" ht="11.25" customHeight="1">
      <c r="B16" s="485" t="s">
        <v>851</v>
      </c>
      <c r="C16" s="195" t="s">
        <v>939</v>
      </c>
      <c r="D16" s="221">
        <v>81511.170960999996</v>
      </c>
      <c r="E16" s="221">
        <v>410.55229300000002</v>
      </c>
      <c r="F16" s="221">
        <v>410.55229300000002</v>
      </c>
      <c r="G16" s="221">
        <v>81511.170960999996</v>
      </c>
      <c r="H16" s="222">
        <v>-239.31502499999999</v>
      </c>
      <c r="I16" s="196"/>
    </row>
    <row r="17" spans="2:9" ht="11.25" customHeight="1">
      <c r="B17" s="485" t="s">
        <v>853</v>
      </c>
      <c r="C17" s="195" t="s">
        <v>940</v>
      </c>
      <c r="D17" s="221">
        <v>71457.416270999995</v>
      </c>
      <c r="E17" s="221">
        <v>1633.446633</v>
      </c>
      <c r="F17" s="221">
        <v>1633.446633</v>
      </c>
      <c r="G17" s="221">
        <v>71446.874270999993</v>
      </c>
      <c r="H17" s="222">
        <v>-943.54507100000001</v>
      </c>
      <c r="I17" s="196"/>
    </row>
    <row r="18" spans="2:9" ht="11.25" customHeight="1">
      <c r="B18" s="485" t="s">
        <v>855</v>
      </c>
      <c r="C18" s="195" t="s">
        <v>941</v>
      </c>
      <c r="D18" s="221">
        <v>4347.5129120000001</v>
      </c>
      <c r="E18" s="221">
        <v>169.215532</v>
      </c>
      <c r="F18" s="221">
        <v>169.215532</v>
      </c>
      <c r="G18" s="221">
        <v>4192.1437120000001</v>
      </c>
      <c r="H18" s="222">
        <v>-137.72163</v>
      </c>
      <c r="I18" s="196"/>
    </row>
    <row r="19" spans="2:9" ht="11.25" customHeight="1">
      <c r="B19" s="485" t="s">
        <v>857</v>
      </c>
      <c r="C19" s="195" t="s">
        <v>942</v>
      </c>
      <c r="D19" s="221">
        <v>92519.786714999995</v>
      </c>
      <c r="E19" s="221">
        <v>2228.1921050000001</v>
      </c>
      <c r="F19" s="221">
        <v>2228.1921050000001</v>
      </c>
      <c r="G19" s="221">
        <v>92500.752265000003</v>
      </c>
      <c r="H19" s="222">
        <v>-991.13028699999995</v>
      </c>
      <c r="I19" s="196"/>
    </row>
    <row r="20" spans="2:9" ht="11.25" customHeight="1">
      <c r="B20" s="485" t="s">
        <v>859</v>
      </c>
      <c r="C20" s="195" t="s">
        <v>943</v>
      </c>
      <c r="D20" s="221">
        <v>59361.219701000002</v>
      </c>
      <c r="E20" s="221">
        <v>1546.4883339999999</v>
      </c>
      <c r="F20" s="221">
        <v>1546.4883339999999</v>
      </c>
      <c r="G20" s="221">
        <v>59361.219701000002</v>
      </c>
      <c r="H20" s="222">
        <v>-456.59712200000001</v>
      </c>
      <c r="I20" s="196"/>
    </row>
    <row r="21" spans="2:9" ht="11.25" customHeight="1">
      <c r="B21" s="485" t="s">
        <v>861</v>
      </c>
      <c r="C21" s="195" t="s">
        <v>944</v>
      </c>
      <c r="D21" s="221">
        <v>88107.517168999999</v>
      </c>
      <c r="E21" s="221">
        <v>1480.5794719999999</v>
      </c>
      <c r="F21" s="221">
        <v>1480.5794719999999</v>
      </c>
      <c r="G21" s="221">
        <v>88102.439608999994</v>
      </c>
      <c r="H21" s="222">
        <v>-844.87467000000004</v>
      </c>
      <c r="I21" s="196"/>
    </row>
    <row r="22" spans="2:9" ht="11.25" customHeight="1">
      <c r="B22" s="485" t="s">
        <v>863</v>
      </c>
      <c r="C22" s="195" t="s">
        <v>945</v>
      </c>
      <c r="D22" s="221">
        <v>10535.946610999999</v>
      </c>
      <c r="E22" s="221">
        <v>178.16059000000001</v>
      </c>
      <c r="F22" s="221">
        <v>178.16059000000001</v>
      </c>
      <c r="G22" s="221">
        <v>10535.946610999999</v>
      </c>
      <c r="H22" s="222">
        <v>-74.861682999999999</v>
      </c>
      <c r="I22" s="196"/>
    </row>
    <row r="23" spans="2:9" ht="11.25" customHeight="1">
      <c r="B23" s="485" t="s">
        <v>893</v>
      </c>
      <c r="C23" s="195" t="s">
        <v>946</v>
      </c>
      <c r="D23" s="221">
        <v>34335.315997999998</v>
      </c>
      <c r="E23" s="221">
        <v>138.67792700000001</v>
      </c>
      <c r="F23" s="221">
        <v>138.67792700000001</v>
      </c>
      <c r="G23" s="221">
        <v>34335.315997999998</v>
      </c>
      <c r="H23" s="222">
        <v>-71.753904000000006</v>
      </c>
      <c r="I23" s="196"/>
    </row>
    <row r="24" spans="2:9" ht="11.25" customHeight="1">
      <c r="B24" s="485" t="s">
        <v>894</v>
      </c>
      <c r="C24" s="195" t="s">
        <v>947</v>
      </c>
      <c r="D24" s="221">
        <v>248160.55523699999</v>
      </c>
      <c r="E24" s="221">
        <v>3088.9227839999999</v>
      </c>
      <c r="F24" s="221">
        <v>3088.9227839999999</v>
      </c>
      <c r="G24" s="221">
        <v>247974.26549699999</v>
      </c>
      <c r="H24" s="222">
        <v>-828.39097000000004</v>
      </c>
      <c r="I24" s="196"/>
    </row>
    <row r="25" spans="2:9" ht="11.25" customHeight="1">
      <c r="B25" s="485" t="s">
        <v>895</v>
      </c>
      <c r="C25" s="197" t="s">
        <v>948</v>
      </c>
      <c r="D25" s="221">
        <v>2.4009999999999998</v>
      </c>
      <c r="E25" s="221"/>
      <c r="F25" s="221"/>
      <c r="G25" s="221"/>
      <c r="H25" s="222"/>
      <c r="I25" s="196"/>
    </row>
    <row r="26" spans="2:9" ht="11.25" customHeight="1">
      <c r="B26" s="485" t="s">
        <v>896</v>
      </c>
      <c r="C26" s="195" t="s">
        <v>949</v>
      </c>
      <c r="D26" s="221">
        <v>94421.380571000002</v>
      </c>
      <c r="E26" s="221">
        <v>1413.456621</v>
      </c>
      <c r="F26" s="221">
        <v>1413.456621</v>
      </c>
      <c r="G26" s="221">
        <v>94402.557520999995</v>
      </c>
      <c r="H26" s="222">
        <v>-781.511753</v>
      </c>
      <c r="I26" s="196"/>
    </row>
    <row r="27" spans="2:9" ht="11.25" customHeight="1">
      <c r="B27" s="485" t="s">
        <v>897</v>
      </c>
      <c r="C27" s="195" t="s">
        <v>950</v>
      </c>
      <c r="D27" s="221">
        <v>34136.207764999999</v>
      </c>
      <c r="E27" s="221">
        <v>2178.7897480000001</v>
      </c>
      <c r="F27" s="221">
        <v>2178.7897480000001</v>
      </c>
      <c r="G27" s="221">
        <v>34136.207764999999</v>
      </c>
      <c r="H27" s="222">
        <v>-208.32914500000001</v>
      </c>
      <c r="I27" s="196"/>
    </row>
    <row r="28" spans="2:9" ht="11.25" customHeight="1">
      <c r="B28" s="485" t="s">
        <v>898</v>
      </c>
      <c r="C28" s="195" t="s">
        <v>951</v>
      </c>
      <c r="D28" s="221">
        <v>50.533892000000002</v>
      </c>
      <c r="E28" s="221"/>
      <c r="F28" s="221"/>
      <c r="G28" s="221">
        <v>50.533892000000002</v>
      </c>
      <c r="H28" s="222">
        <v>-0.13152900000000001</v>
      </c>
      <c r="I28" s="196"/>
    </row>
    <row r="29" spans="2:9" ht="11.25" customHeight="1">
      <c r="B29" s="485" t="s">
        <v>900</v>
      </c>
      <c r="C29" s="195" t="s">
        <v>952</v>
      </c>
      <c r="D29" s="221">
        <v>2641.7490039999998</v>
      </c>
      <c r="E29" s="221">
        <v>121.664686</v>
      </c>
      <c r="F29" s="221">
        <v>121.664686</v>
      </c>
      <c r="G29" s="221">
        <v>2634.7285240000001</v>
      </c>
      <c r="H29" s="222">
        <v>-10.832269</v>
      </c>
      <c r="I29" s="196"/>
    </row>
    <row r="30" spans="2:9" ht="11.25" customHeight="1">
      <c r="B30" s="485" t="s">
        <v>901</v>
      </c>
      <c r="C30" s="195" t="s">
        <v>953</v>
      </c>
      <c r="D30" s="221">
        <v>16550.440853</v>
      </c>
      <c r="E30" s="221">
        <v>31.309070999999999</v>
      </c>
      <c r="F30" s="221">
        <v>31.309070999999999</v>
      </c>
      <c r="G30" s="221">
        <v>16545.910993000001</v>
      </c>
      <c r="H30" s="222">
        <v>-32.491737000000001</v>
      </c>
      <c r="I30" s="196"/>
    </row>
    <row r="31" spans="2:9" ht="11.25" customHeight="1">
      <c r="B31" s="485" t="s">
        <v>902</v>
      </c>
      <c r="C31" s="195" t="s">
        <v>954</v>
      </c>
      <c r="D31" s="221">
        <v>3387.8056649999999</v>
      </c>
      <c r="E31" s="221">
        <v>86.216058000000004</v>
      </c>
      <c r="F31" s="221">
        <v>86.216058000000004</v>
      </c>
      <c r="G31" s="221">
        <v>3387.8056649999999</v>
      </c>
      <c r="H31" s="222">
        <v>-41.059297999999998</v>
      </c>
      <c r="I31" s="196"/>
    </row>
    <row r="32" spans="2:9" ht="11.25" customHeight="1">
      <c r="B32" s="1562" t="s">
        <v>903</v>
      </c>
      <c r="C32" s="1563" t="s">
        <v>955</v>
      </c>
      <c r="D32" s="1564">
        <v>2494.356976</v>
      </c>
      <c r="E32" s="1564">
        <v>41.132460999999999</v>
      </c>
      <c r="F32" s="1564">
        <v>41.132460999999999</v>
      </c>
      <c r="G32" s="1564">
        <v>2488.0169660000001</v>
      </c>
      <c r="H32" s="45">
        <v>-30.478432999999999</v>
      </c>
      <c r="I32" s="1564"/>
    </row>
    <row r="33" spans="2:9" ht="11.25" customHeight="1">
      <c r="B33" s="816" t="s">
        <v>904</v>
      </c>
      <c r="C33" s="817" t="s">
        <v>563</v>
      </c>
      <c r="D33" s="768">
        <v>933806.28465299995</v>
      </c>
      <c r="E33" s="768">
        <v>17367.733725999999</v>
      </c>
      <c r="F33" s="768">
        <v>17367.733725999999</v>
      </c>
      <c r="G33" s="768">
        <v>933393.25830300001</v>
      </c>
      <c r="H33" s="768">
        <v>-5935.2138560000003</v>
      </c>
      <c r="I33" s="818"/>
    </row>
    <row r="34" spans="2:9" ht="11.25" customHeight="1"/>
    <row r="35" spans="2:9" ht="11.25" customHeight="1"/>
    <row r="36" spans="2:9" ht="11.25" customHeight="1"/>
    <row r="37" spans="2:9" ht="11.25" customHeight="1"/>
    <row r="38" spans="2:9" ht="11.25" customHeight="1">
      <c r="B38" s="2276" t="s">
        <v>27</v>
      </c>
      <c r="C38" s="2277"/>
      <c r="D38" s="1376" t="s">
        <v>314</v>
      </c>
      <c r="E38" s="1376" t="s">
        <v>316</v>
      </c>
      <c r="F38" s="1376" t="s">
        <v>318</v>
      </c>
      <c r="G38" s="1376" t="s">
        <v>320</v>
      </c>
      <c r="H38" s="1376" t="s">
        <v>325</v>
      </c>
      <c r="I38" s="1376" t="s">
        <v>332</v>
      </c>
    </row>
    <row r="39" spans="2:9" s="1098" customFormat="1" ht="11.25" customHeight="1">
      <c r="B39" s="1095"/>
      <c r="C39" s="1095"/>
      <c r="D39" s="2307" t="s">
        <v>927</v>
      </c>
      <c r="E39" s="2307"/>
      <c r="F39" s="2307"/>
      <c r="G39" s="2307"/>
      <c r="H39" s="1096"/>
      <c r="I39" s="1097" t="s">
        <v>928</v>
      </c>
    </row>
    <row r="40" spans="2:9" s="1098" customFormat="1" ht="11.25" customHeight="1">
      <c r="B40" s="1095"/>
      <c r="C40" s="1095"/>
      <c r="D40" s="2308"/>
      <c r="E40" s="2307" t="s">
        <v>929</v>
      </c>
      <c r="F40" s="2307"/>
      <c r="G40" s="1097" t="s">
        <v>930</v>
      </c>
      <c r="H40" s="1099" t="s">
        <v>931</v>
      </c>
      <c r="I40" s="1099" t="s">
        <v>932</v>
      </c>
    </row>
    <row r="41" spans="2:9" ht="11.25" customHeight="1">
      <c r="B41" s="254" t="s">
        <v>308</v>
      </c>
      <c r="C41" s="194"/>
      <c r="D41" s="2308"/>
      <c r="E41" s="523"/>
      <c r="F41" s="208" t="s">
        <v>933</v>
      </c>
      <c r="G41" s="208" t="s">
        <v>934</v>
      </c>
      <c r="H41" s="208" t="s">
        <v>935</v>
      </c>
      <c r="I41" s="209" t="s">
        <v>936</v>
      </c>
    </row>
    <row r="42" spans="2:9" ht="11.25" customHeight="1">
      <c r="B42" s="524" t="s">
        <v>847</v>
      </c>
      <c r="C42" s="525" t="s">
        <v>937</v>
      </c>
      <c r="D42" s="526">
        <v>57920.696414999999</v>
      </c>
      <c r="E42" s="526">
        <v>744.757654</v>
      </c>
      <c r="F42" s="526">
        <v>744.757654</v>
      </c>
      <c r="G42" s="526">
        <v>57920.696414999999</v>
      </c>
      <c r="H42" s="527">
        <v>-121.102502</v>
      </c>
      <c r="I42" s="526"/>
    </row>
    <row r="43" spans="2:9" ht="11.25" customHeight="1">
      <c r="B43" s="485" t="s">
        <v>849</v>
      </c>
      <c r="C43" s="195" t="s">
        <v>938</v>
      </c>
      <c r="D43" s="221">
        <v>21213.777591999999</v>
      </c>
      <c r="E43" s="221">
        <v>1956.841584</v>
      </c>
      <c r="F43" s="221">
        <v>1956.841584</v>
      </c>
      <c r="G43" s="221">
        <v>21213.777591999999</v>
      </c>
      <c r="H43" s="222">
        <v>-204.404776</v>
      </c>
      <c r="I43" s="196"/>
    </row>
    <row r="44" spans="2:9" ht="11.25" customHeight="1">
      <c r="B44" s="485" t="s">
        <v>851</v>
      </c>
      <c r="C44" s="195" t="s">
        <v>939</v>
      </c>
      <c r="D44" s="221">
        <v>76941.404523000005</v>
      </c>
      <c r="E44" s="221">
        <v>503.308696</v>
      </c>
      <c r="F44" s="221">
        <v>503.308696</v>
      </c>
      <c r="G44" s="221">
        <v>76941.404523000005</v>
      </c>
      <c r="H44" s="222">
        <v>-303.56751100000002</v>
      </c>
      <c r="I44" s="196"/>
    </row>
    <row r="45" spans="2:9" ht="11.25" customHeight="1">
      <c r="B45" s="485" t="s">
        <v>853</v>
      </c>
      <c r="C45" s="195" t="s">
        <v>940</v>
      </c>
      <c r="D45" s="221">
        <v>57721.698564999999</v>
      </c>
      <c r="E45" s="221">
        <v>1528.000785</v>
      </c>
      <c r="F45" s="221">
        <v>1528.000785</v>
      </c>
      <c r="G45" s="221">
        <v>57613.977364999999</v>
      </c>
      <c r="H45" s="222">
        <v>-890.35467900000003</v>
      </c>
      <c r="I45" s="196"/>
    </row>
    <row r="46" spans="2:9" ht="11.25" customHeight="1">
      <c r="B46" s="485" t="s">
        <v>855</v>
      </c>
      <c r="C46" s="195" t="s">
        <v>941</v>
      </c>
      <c r="D46" s="221">
        <v>3631.956001</v>
      </c>
      <c r="E46" s="221">
        <v>203.07459900000001</v>
      </c>
      <c r="F46" s="221">
        <v>203.07459900000001</v>
      </c>
      <c r="G46" s="221">
        <v>3492.713201</v>
      </c>
      <c r="H46" s="222">
        <v>-188.72626299999999</v>
      </c>
      <c r="I46" s="196"/>
    </row>
    <row r="47" spans="2:9" ht="11.25" customHeight="1">
      <c r="B47" s="485" t="s">
        <v>857</v>
      </c>
      <c r="C47" s="195" t="s">
        <v>942</v>
      </c>
      <c r="D47" s="221">
        <v>94780.138898999998</v>
      </c>
      <c r="E47" s="221">
        <v>2192.799317</v>
      </c>
      <c r="F47" s="221">
        <v>2192.799317</v>
      </c>
      <c r="G47" s="221">
        <v>94763.517598999999</v>
      </c>
      <c r="H47" s="222">
        <v>-906.87748999999997</v>
      </c>
      <c r="I47" s="196"/>
    </row>
    <row r="48" spans="2:9" ht="11.25" customHeight="1">
      <c r="B48" s="485" t="s">
        <v>859</v>
      </c>
      <c r="C48" s="195" t="s">
        <v>943</v>
      </c>
      <c r="D48" s="221">
        <v>62127.461726000001</v>
      </c>
      <c r="E48" s="221">
        <v>2728.7957510000001</v>
      </c>
      <c r="F48" s="221">
        <v>2728.7957510000001</v>
      </c>
      <c r="G48" s="221">
        <v>62127.461726000001</v>
      </c>
      <c r="H48" s="222">
        <v>-575.78431799999998</v>
      </c>
      <c r="I48" s="196"/>
    </row>
    <row r="49" spans="2:9" ht="11.25" customHeight="1">
      <c r="B49" s="485" t="s">
        <v>861</v>
      </c>
      <c r="C49" s="195" t="s">
        <v>944</v>
      </c>
      <c r="D49" s="221">
        <v>76494.893605999998</v>
      </c>
      <c r="E49" s="221">
        <v>2176.5672869999999</v>
      </c>
      <c r="F49" s="221">
        <v>2176.5672869999999</v>
      </c>
      <c r="G49" s="221">
        <v>76489.555605999994</v>
      </c>
      <c r="H49" s="222">
        <v>-935.82658100000003</v>
      </c>
      <c r="I49" s="196"/>
    </row>
    <row r="50" spans="2:9" ht="11.25" customHeight="1">
      <c r="B50" s="485" t="s">
        <v>863</v>
      </c>
      <c r="C50" s="195" t="s">
        <v>945</v>
      </c>
      <c r="D50" s="221">
        <v>10303.962899</v>
      </c>
      <c r="E50" s="221">
        <v>169.680803</v>
      </c>
      <c r="F50" s="221">
        <v>169.680803</v>
      </c>
      <c r="G50" s="221">
        <v>10303.962899</v>
      </c>
      <c r="H50" s="222">
        <v>-79.304344999999998</v>
      </c>
      <c r="I50" s="196"/>
    </row>
    <row r="51" spans="2:9" ht="11.25" customHeight="1">
      <c r="B51" s="485" t="s">
        <v>893</v>
      </c>
      <c r="C51" s="195" t="s">
        <v>946</v>
      </c>
      <c r="D51" s="221">
        <v>32286.295547999998</v>
      </c>
      <c r="E51" s="221">
        <v>827.60907799999995</v>
      </c>
      <c r="F51" s="221">
        <v>827.60907799999995</v>
      </c>
      <c r="G51" s="221">
        <v>32286.295547999998</v>
      </c>
      <c r="H51" s="222">
        <v>-223.00269</v>
      </c>
      <c r="I51" s="196"/>
    </row>
    <row r="52" spans="2:9" ht="11.25" customHeight="1">
      <c r="B52" s="485" t="s">
        <v>894</v>
      </c>
      <c r="C52" s="195" t="s">
        <v>947</v>
      </c>
      <c r="D52" s="221">
        <v>244813.84283499999</v>
      </c>
      <c r="E52" s="221">
        <v>2773.0835400000001</v>
      </c>
      <c r="F52" s="221">
        <v>2773.0835400000001</v>
      </c>
      <c r="G52" s="221">
        <v>244685.946765</v>
      </c>
      <c r="H52" s="222">
        <v>-877.100458</v>
      </c>
      <c r="I52" s="196"/>
    </row>
    <row r="53" spans="2:9" ht="11.25" customHeight="1">
      <c r="B53" s="485" t="s">
        <v>895</v>
      </c>
      <c r="C53" s="197" t="s">
        <v>948</v>
      </c>
      <c r="D53" s="221"/>
      <c r="E53" s="221"/>
      <c r="F53" s="221"/>
      <c r="G53" s="221"/>
      <c r="H53" s="222"/>
      <c r="I53" s="196"/>
    </row>
    <row r="54" spans="2:9" ht="11.25" customHeight="1">
      <c r="B54" s="485" t="s">
        <v>896</v>
      </c>
      <c r="C54" s="195" t="s">
        <v>949</v>
      </c>
      <c r="D54" s="221">
        <v>88374.581627000007</v>
      </c>
      <c r="E54" s="221">
        <v>1290.766337</v>
      </c>
      <c r="F54" s="221">
        <v>1290.766337</v>
      </c>
      <c r="G54" s="221">
        <v>88361.208146999998</v>
      </c>
      <c r="H54" s="222">
        <v>-710.978341</v>
      </c>
      <c r="I54" s="196"/>
    </row>
    <row r="55" spans="2:9" ht="11.25" customHeight="1">
      <c r="B55" s="485" t="s">
        <v>897</v>
      </c>
      <c r="C55" s="195" t="s">
        <v>950</v>
      </c>
      <c r="D55" s="221">
        <v>33151.025128000001</v>
      </c>
      <c r="E55" s="221">
        <v>330.33149800000001</v>
      </c>
      <c r="F55" s="221">
        <v>330.33149800000001</v>
      </c>
      <c r="G55" s="221">
        <v>33151.025128000001</v>
      </c>
      <c r="H55" s="222">
        <v>-217.085375</v>
      </c>
      <c r="I55" s="196"/>
    </row>
    <row r="56" spans="2:9" ht="11.25" customHeight="1">
      <c r="B56" s="485" t="s">
        <v>898</v>
      </c>
      <c r="C56" s="195" t="s">
        <v>951</v>
      </c>
      <c r="D56" s="221">
        <v>55.868059000000002</v>
      </c>
      <c r="E56" s="221"/>
      <c r="F56" s="221"/>
      <c r="G56" s="221">
        <v>55.868059000000002</v>
      </c>
      <c r="H56" s="222"/>
      <c r="I56" s="196"/>
    </row>
    <row r="57" spans="2:9" ht="11.25" customHeight="1">
      <c r="B57" s="485" t="s">
        <v>900</v>
      </c>
      <c r="C57" s="195" t="s">
        <v>952</v>
      </c>
      <c r="D57" s="221">
        <v>2599.9255699999999</v>
      </c>
      <c r="E57" s="221">
        <v>118.199834</v>
      </c>
      <c r="F57" s="221">
        <v>118.199834</v>
      </c>
      <c r="G57" s="221">
        <v>2592.9062899999999</v>
      </c>
      <c r="H57" s="222">
        <v>-31.793980000000001</v>
      </c>
      <c r="I57" s="196"/>
    </row>
    <row r="58" spans="2:9" ht="11.25" customHeight="1">
      <c r="B58" s="485" t="s">
        <v>901</v>
      </c>
      <c r="C58" s="195" t="s">
        <v>953</v>
      </c>
      <c r="D58" s="221">
        <v>17305.437387999998</v>
      </c>
      <c r="E58" s="221">
        <v>35.854128000000003</v>
      </c>
      <c r="F58" s="221">
        <v>35.854128000000003</v>
      </c>
      <c r="G58" s="221">
        <v>17305.437387999998</v>
      </c>
      <c r="H58" s="222">
        <v>-40.555844999999998</v>
      </c>
      <c r="I58" s="196"/>
    </row>
    <row r="59" spans="2:9" ht="11.25" customHeight="1">
      <c r="B59" s="485" t="s">
        <v>902</v>
      </c>
      <c r="C59" s="195" t="s">
        <v>954</v>
      </c>
      <c r="D59" s="221">
        <v>3163.8531160000002</v>
      </c>
      <c r="E59" s="221">
        <v>41.828682999999998</v>
      </c>
      <c r="F59" s="221">
        <v>41.828682999999998</v>
      </c>
      <c r="G59" s="221">
        <v>3163.8531160000002</v>
      </c>
      <c r="H59" s="222">
        <v>-26.038211</v>
      </c>
      <c r="I59" s="196"/>
    </row>
    <row r="60" spans="2:9" ht="11.25" customHeight="1">
      <c r="B60" s="1562" t="s">
        <v>903</v>
      </c>
      <c r="C60" s="1563" t="s">
        <v>955</v>
      </c>
      <c r="D60" s="1564">
        <v>1671.744819</v>
      </c>
      <c r="E60" s="1564">
        <v>46.642932000000002</v>
      </c>
      <c r="F60" s="1564">
        <v>46.642932000000002</v>
      </c>
      <c r="G60" s="1564">
        <v>1665.004019</v>
      </c>
      <c r="H60" s="45">
        <v>-25.133348999999999</v>
      </c>
      <c r="I60" s="1564"/>
    </row>
    <row r="61" spans="2:9" ht="11.25" customHeight="1">
      <c r="B61" s="816" t="s">
        <v>904</v>
      </c>
      <c r="C61" s="817" t="s">
        <v>563</v>
      </c>
      <c r="D61" s="768">
        <v>884558.56431699998</v>
      </c>
      <c r="E61" s="768">
        <v>17668.142505</v>
      </c>
      <c r="F61" s="768">
        <v>17668.142505</v>
      </c>
      <c r="G61" s="768">
        <v>884134.61138699995</v>
      </c>
      <c r="H61" s="768">
        <v>-6357.6625270000004</v>
      </c>
      <c r="I61" s="818"/>
    </row>
    <row r="62" spans="2:9" ht="11.25" customHeight="1"/>
  </sheetData>
  <mergeCells count="10">
    <mergeCell ref="B7:I7"/>
    <mergeCell ref="B3:I3"/>
    <mergeCell ref="B38:C38"/>
    <mergeCell ref="D39:G39"/>
    <mergeCell ref="D40:D41"/>
    <mergeCell ref="E40:F40"/>
    <mergeCell ref="B10:C10"/>
    <mergeCell ref="D11:G11"/>
    <mergeCell ref="D12:D13"/>
    <mergeCell ref="E12:F12"/>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scale="70" orientation="landscape" verticalDpi="1200"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tabColor rgb="FF007272"/>
  </sheetPr>
  <dimension ref="A1:P40"/>
  <sheetViews>
    <sheetView showGridLines="0" showRowColHeaders="0" zoomScaleNormal="100" workbookViewId="0"/>
  </sheetViews>
  <sheetFormatPr baseColWidth="10" defaultColWidth="9.109375" defaultRowHeight="14.4"/>
  <cols>
    <col min="1" max="1" width="2.6640625" customWidth="1"/>
    <col min="2" max="2" width="4.88671875" customWidth="1"/>
    <col min="3" max="4" width="26.44140625" customWidth="1"/>
    <col min="5" max="6" width="27" customWidth="1"/>
  </cols>
  <sheetData>
    <row r="1" spans="1:16" s="10" customFormat="1" ht="11.25" customHeight="1">
      <c r="A1" s="7"/>
      <c r="B1" s="7"/>
      <c r="C1" s="7"/>
      <c r="D1" s="8"/>
      <c r="E1" s="8"/>
      <c r="F1" s="9"/>
      <c r="G1" s="9"/>
      <c r="H1" s="9"/>
      <c r="I1" s="9"/>
      <c r="J1" s="9"/>
      <c r="K1" s="9"/>
      <c r="L1" s="9"/>
    </row>
    <row r="2" spans="1:16" s="10" customFormat="1" ht="5.25" customHeight="1">
      <c r="A2" s="7"/>
      <c r="B2" s="7"/>
      <c r="C2" s="7"/>
      <c r="D2" s="8"/>
      <c r="E2" s="8"/>
      <c r="F2" s="9"/>
      <c r="G2" s="9"/>
      <c r="H2" s="9"/>
      <c r="I2" s="9"/>
      <c r="J2" s="9"/>
      <c r="K2" s="9"/>
      <c r="L2" s="9"/>
    </row>
    <row r="3" spans="1:16" s="12" customFormat="1" ht="12.9" customHeight="1">
      <c r="A3" s="11"/>
      <c r="B3" s="2217" t="s">
        <v>302</v>
      </c>
      <c r="C3" s="2217"/>
      <c r="D3" s="2217"/>
      <c r="E3" s="2217"/>
      <c r="F3" s="2217"/>
      <c r="G3" s="2217"/>
      <c r="H3" s="2217"/>
      <c r="I3" s="2217"/>
      <c r="J3" s="2217"/>
      <c r="K3" s="2217"/>
      <c r="L3" s="263"/>
    </row>
    <row r="4" spans="1:16" s="10" customFormat="1" ht="5.25" customHeight="1">
      <c r="A4" s="7"/>
      <c r="B4" s="7"/>
      <c r="C4" s="7"/>
      <c r="D4" s="8"/>
      <c r="E4" s="8"/>
      <c r="F4" s="9"/>
      <c r="G4" s="9"/>
      <c r="H4" s="9"/>
      <c r="I4" s="9"/>
      <c r="J4" s="9"/>
      <c r="K4" s="9"/>
      <c r="L4" s="9"/>
      <c r="N4" s="7"/>
      <c r="O4" s="7"/>
      <c r="P4" s="7"/>
    </row>
    <row r="5" spans="1:16" s="6" customFormat="1" ht="15.75" customHeight="1">
      <c r="A5" s="13"/>
      <c r="B5" s="1087" t="s">
        <v>956</v>
      </c>
    </row>
    <row r="6" spans="1:16" ht="11.25" customHeight="1"/>
    <row r="7" spans="1:16" s="3" customFormat="1" ht="22.5" customHeight="1">
      <c r="B7" s="2315" t="s">
        <v>2917</v>
      </c>
      <c r="C7" s="2315"/>
      <c r="D7" s="2315"/>
      <c r="E7" s="2315"/>
      <c r="F7" s="2315"/>
    </row>
    <row r="8" spans="1:16" s="3" customFormat="1" ht="11.25" customHeight="1">
      <c r="B8" s="2278"/>
      <c r="C8" s="2278"/>
      <c r="D8" s="2278"/>
      <c r="E8" s="2278"/>
      <c r="F8" s="2278"/>
    </row>
    <row r="9" spans="1:16" s="3" customFormat="1" ht="11.25" customHeight="1">
      <c r="B9" s="2278"/>
      <c r="C9" s="2278"/>
      <c r="D9" s="2278"/>
      <c r="E9" s="2278"/>
      <c r="F9" s="2278"/>
    </row>
    <row r="10" spans="1:16" s="3" customFormat="1" ht="11.25" customHeight="1">
      <c r="B10" s="2291" t="s">
        <v>2761</v>
      </c>
      <c r="C10" s="2292"/>
      <c r="D10" s="198"/>
      <c r="E10" s="1197" t="s">
        <v>314</v>
      </c>
      <c r="F10" s="1197" t="s">
        <v>316</v>
      </c>
    </row>
    <row r="11" spans="1:16" s="3" customFormat="1" ht="11.25" customHeight="1">
      <c r="B11" s="2314"/>
      <c r="C11" s="2314"/>
      <c r="E11" s="2296" t="s">
        <v>957</v>
      </c>
      <c r="F11" s="2294"/>
      <c r="I11" s="199"/>
      <c r="J11" s="200"/>
    </row>
    <row r="12" spans="1:16" s="3" customFormat="1" ht="11.25" customHeight="1">
      <c r="B12" s="2309" t="s">
        <v>308</v>
      </c>
      <c r="C12" s="2310"/>
      <c r="D12" s="255"/>
      <c r="E12" s="820" t="s">
        <v>958</v>
      </c>
      <c r="F12" s="820" t="s">
        <v>928</v>
      </c>
      <c r="I12" s="199"/>
      <c r="J12" s="200"/>
    </row>
    <row r="13" spans="1:16" s="3" customFormat="1" ht="11.25" customHeight="1">
      <c r="B13" s="528">
        <v>1</v>
      </c>
      <c r="C13" s="2313" t="s">
        <v>959</v>
      </c>
      <c r="D13" s="2313"/>
      <c r="E13" s="45"/>
      <c r="F13" s="45"/>
      <c r="I13" s="200"/>
      <c r="J13" s="200"/>
    </row>
    <row r="14" spans="1:16" s="3" customFormat="1" ht="11.25" customHeight="1">
      <c r="B14" s="203">
        <v>2</v>
      </c>
      <c r="C14" s="2256" t="s">
        <v>960</v>
      </c>
      <c r="D14" s="2256"/>
      <c r="E14" s="45">
        <v>139.3082</v>
      </c>
      <c r="F14" s="45"/>
      <c r="I14" s="199"/>
      <c r="J14" s="200"/>
    </row>
    <row r="15" spans="1:16" s="3" customFormat="1" ht="11.25" customHeight="1">
      <c r="B15" s="203">
        <v>3</v>
      </c>
      <c r="C15" s="2311" t="s">
        <v>961</v>
      </c>
      <c r="D15" s="2311"/>
      <c r="E15" s="45"/>
      <c r="F15" s="45"/>
    </row>
    <row r="16" spans="1:16" s="3" customFormat="1" ht="11.25" customHeight="1">
      <c r="B16" s="203">
        <v>4</v>
      </c>
      <c r="C16" s="2311" t="s">
        <v>962</v>
      </c>
      <c r="D16" s="2311"/>
      <c r="E16" s="45"/>
      <c r="F16" s="45"/>
    </row>
    <row r="17" spans="2:6" s="3" customFormat="1" ht="11.25" customHeight="1">
      <c r="B17" s="203">
        <v>5</v>
      </c>
      <c r="C17" s="2311" t="s">
        <v>963</v>
      </c>
      <c r="D17" s="2311"/>
      <c r="E17" s="45"/>
      <c r="F17" s="45"/>
    </row>
    <row r="18" spans="2:6" s="3" customFormat="1" ht="11.25" customHeight="1">
      <c r="B18" s="203">
        <v>6</v>
      </c>
      <c r="C18" s="2311" t="s">
        <v>964</v>
      </c>
      <c r="D18" s="2311"/>
      <c r="E18" s="45">
        <v>139.3082</v>
      </c>
      <c r="F18" s="45"/>
    </row>
    <row r="19" spans="2:6" s="3" customFormat="1" ht="11.25" customHeight="1">
      <c r="B19" s="203">
        <v>7</v>
      </c>
      <c r="C19" s="2311" t="s">
        <v>965</v>
      </c>
      <c r="D19" s="2311"/>
      <c r="E19" s="45"/>
      <c r="F19" s="45"/>
    </row>
    <row r="20" spans="2:6" s="3" customFormat="1" ht="11.25" customHeight="1">
      <c r="B20" s="821">
        <v>8</v>
      </c>
      <c r="C20" s="2312" t="s">
        <v>563</v>
      </c>
      <c r="D20" s="2312"/>
      <c r="E20" s="768">
        <f>+E14</f>
        <v>139.3082</v>
      </c>
      <c r="F20" s="768"/>
    </row>
    <row r="21" spans="2:6" s="3" customFormat="1" ht="11.25" customHeight="1">
      <c r="B21" s="172"/>
      <c r="C21" s="274"/>
      <c r="D21" s="274"/>
      <c r="E21" s="173"/>
      <c r="F21" s="173"/>
    </row>
    <row r="22" spans="2:6" s="3" customFormat="1" ht="11.25" customHeight="1">
      <c r="B22" s="172"/>
      <c r="C22" s="274"/>
      <c r="D22" s="274"/>
      <c r="E22" s="173"/>
      <c r="F22" s="173"/>
    </row>
    <row r="23" spans="2:6" s="3" customFormat="1" ht="11.25" customHeight="1">
      <c r="B23" s="2276" t="s">
        <v>27</v>
      </c>
      <c r="C23" s="2277"/>
      <c r="D23" s="198"/>
      <c r="E23" s="1197" t="s">
        <v>314</v>
      </c>
      <c r="F23" s="1197" t="s">
        <v>316</v>
      </c>
    </row>
    <row r="24" spans="2:6" s="3" customFormat="1" ht="11.25" customHeight="1">
      <c r="B24" s="2314"/>
      <c r="C24" s="2314"/>
      <c r="E24" s="2316" t="s">
        <v>957</v>
      </c>
      <c r="F24" s="2317"/>
    </row>
    <row r="25" spans="2:6" s="3" customFormat="1" ht="11.25" customHeight="1">
      <c r="B25" s="2309" t="s">
        <v>308</v>
      </c>
      <c r="C25" s="2310"/>
      <c r="D25" s="255"/>
      <c r="E25" s="820" t="s">
        <v>958</v>
      </c>
      <c r="F25" s="820" t="s">
        <v>928</v>
      </c>
    </row>
    <row r="26" spans="2:6" s="3" customFormat="1" ht="11.25" customHeight="1">
      <c r="B26" s="528">
        <v>1</v>
      </c>
      <c r="C26" s="2313" t="s">
        <v>959</v>
      </c>
      <c r="D26" s="2313"/>
      <c r="E26" s="45"/>
      <c r="F26" s="45"/>
    </row>
    <row r="27" spans="2:6" s="3" customFormat="1" ht="11.25" customHeight="1">
      <c r="B27" s="203">
        <v>2</v>
      </c>
      <c r="C27" s="2256" t="s">
        <v>960</v>
      </c>
      <c r="D27" s="2256"/>
      <c r="E27" s="45">
        <v>2616.0828015000002</v>
      </c>
      <c r="F27" s="45"/>
    </row>
    <row r="28" spans="2:6" s="3" customFormat="1" ht="11.25" customHeight="1">
      <c r="B28" s="203">
        <v>3</v>
      </c>
      <c r="C28" s="2311" t="s">
        <v>961</v>
      </c>
      <c r="D28" s="2311"/>
      <c r="E28" s="45"/>
      <c r="F28" s="45"/>
    </row>
    <row r="29" spans="2:6" s="3" customFormat="1" ht="11.25" customHeight="1">
      <c r="B29" s="203">
        <v>4</v>
      </c>
      <c r="C29" s="2311" t="s">
        <v>962</v>
      </c>
      <c r="D29" s="2311"/>
      <c r="E29" s="45"/>
      <c r="F29" s="45"/>
    </row>
    <row r="30" spans="2:6" s="3" customFormat="1" ht="11.25" customHeight="1">
      <c r="B30" s="203">
        <v>5</v>
      </c>
      <c r="C30" s="2311" t="s">
        <v>963</v>
      </c>
      <c r="D30" s="2311"/>
      <c r="E30" s="45">
        <v>2616.0828015000002</v>
      </c>
      <c r="F30" s="45"/>
    </row>
    <row r="31" spans="2:6" s="3" customFormat="1" ht="11.25" customHeight="1">
      <c r="B31" s="203">
        <v>6</v>
      </c>
      <c r="C31" s="2311" t="s">
        <v>964</v>
      </c>
      <c r="D31" s="2311"/>
      <c r="E31" s="45"/>
      <c r="F31" s="45"/>
    </row>
    <row r="32" spans="2:6" s="3" customFormat="1" ht="11.25" customHeight="1">
      <c r="B32" s="203">
        <v>7</v>
      </c>
      <c r="C32" s="2311" t="s">
        <v>965</v>
      </c>
      <c r="D32" s="2311"/>
      <c r="E32" s="45"/>
      <c r="F32" s="45"/>
    </row>
    <row r="33" spans="2:11" s="3" customFormat="1" ht="11.25" customHeight="1">
      <c r="B33" s="821">
        <v>8</v>
      </c>
      <c r="C33" s="2312" t="s">
        <v>563</v>
      </c>
      <c r="D33" s="2312"/>
      <c r="E33" s="768">
        <v>2616.0828015000002</v>
      </c>
      <c r="F33" s="768"/>
    </row>
    <row r="34" spans="2:11" s="3" customFormat="1" ht="11.25" customHeight="1">
      <c r="B34" s="265"/>
      <c r="C34" s="265"/>
      <c r="D34" s="265"/>
      <c r="E34" s="265"/>
      <c r="F34" s="265"/>
    </row>
    <row r="35" spans="2:11" s="3" customFormat="1" ht="10.199999999999999">
      <c r="B35" s="265"/>
      <c r="C35" s="265"/>
      <c r="D35" s="265"/>
      <c r="E35" s="265"/>
      <c r="F35" s="265"/>
    </row>
    <row r="36" spans="2:11" s="3" customFormat="1" ht="10.199999999999999">
      <c r="B36" s="265"/>
      <c r="C36" s="265"/>
      <c r="D36" s="265"/>
      <c r="E36" s="265"/>
      <c r="F36" s="265"/>
    </row>
    <row r="37" spans="2:11" s="3" customFormat="1" ht="10.199999999999999">
      <c r="B37" s="265"/>
      <c r="C37" s="265"/>
      <c r="D37" s="265"/>
      <c r="E37" s="265"/>
      <c r="F37" s="265"/>
    </row>
    <row r="38" spans="2:11" s="3" customFormat="1" ht="10.199999999999999">
      <c r="B38" s="265"/>
      <c r="C38" s="265"/>
      <c r="D38" s="265"/>
      <c r="E38" s="265"/>
      <c r="F38" s="265"/>
    </row>
    <row r="39" spans="2:11" s="3" customFormat="1" ht="13.8">
      <c r="B39" s="265"/>
      <c r="C39" s="174"/>
      <c r="D39" s="174"/>
      <c r="E39" s="174"/>
      <c r="F39" s="174"/>
      <c r="J39" s="2274"/>
      <c r="K39" s="2275"/>
    </row>
    <row r="40" spans="2:11" s="3" customFormat="1" ht="10.199999999999999"/>
  </sheetData>
  <mergeCells count="29">
    <mergeCell ref="C33:D33"/>
    <mergeCell ref="E24:F24"/>
    <mergeCell ref="C26:D26"/>
    <mergeCell ref="C27:D27"/>
    <mergeCell ref="C28:D28"/>
    <mergeCell ref="C29:D29"/>
    <mergeCell ref="B11:C11"/>
    <mergeCell ref="E11:F11"/>
    <mergeCell ref="B3:K3"/>
    <mergeCell ref="B7:F7"/>
    <mergeCell ref="B8:F8"/>
    <mergeCell ref="B9:F9"/>
    <mergeCell ref="B10:C10"/>
    <mergeCell ref="J39:K39"/>
    <mergeCell ref="B12:C12"/>
    <mergeCell ref="B25:C25"/>
    <mergeCell ref="C19:D19"/>
    <mergeCell ref="C20:D20"/>
    <mergeCell ref="C13:D13"/>
    <mergeCell ref="C14:D14"/>
    <mergeCell ref="C15:D15"/>
    <mergeCell ref="C16:D16"/>
    <mergeCell ref="C17:D17"/>
    <mergeCell ref="C18:D18"/>
    <mergeCell ref="B24:C24"/>
    <mergeCell ref="B23:C23"/>
    <mergeCell ref="C30:D30"/>
    <mergeCell ref="C31:D31"/>
    <mergeCell ref="C32:D32"/>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landscape" verticalDpi="1200" r:id="rId1"/>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tabColor rgb="FF007272"/>
  </sheetPr>
  <dimension ref="A1:W77"/>
  <sheetViews>
    <sheetView showGridLines="0" showRowColHeaders="0" zoomScaleNormal="100" workbookViewId="0"/>
  </sheetViews>
  <sheetFormatPr baseColWidth="10" defaultColWidth="9.109375" defaultRowHeight="14.4"/>
  <cols>
    <col min="1" max="1" width="2.6640625" customWidth="1"/>
    <col min="2" max="2" width="4.88671875" customWidth="1"/>
    <col min="3" max="3" width="24.88671875" customWidth="1"/>
    <col min="4" max="6" width="14.33203125" customWidth="1"/>
    <col min="7" max="7" width="0.6640625" customWidth="1"/>
    <col min="8" max="10" width="14.33203125" customWidth="1"/>
    <col min="11" max="11" width="0.6640625" customWidth="1"/>
    <col min="12" max="14" width="14.33203125" customWidth="1"/>
    <col min="15" max="15" width="0.6640625" customWidth="1"/>
    <col min="16" max="21" width="14.33203125" customWidth="1"/>
  </cols>
  <sheetData>
    <row r="1" spans="1:21" s="10" customFormat="1" ht="11.25" customHeight="1">
      <c r="A1" s="7"/>
      <c r="B1" s="7"/>
      <c r="C1" s="8"/>
      <c r="D1" s="8"/>
      <c r="E1" s="9"/>
      <c r="F1" s="9"/>
      <c r="G1" s="9"/>
      <c r="H1" s="9"/>
      <c r="I1" s="9"/>
      <c r="J1" s="9"/>
      <c r="K1" s="9"/>
    </row>
    <row r="2" spans="1:21" s="10" customFormat="1" ht="5.25" customHeight="1">
      <c r="A2" s="7"/>
      <c r="B2" s="7"/>
      <c r="C2" s="8"/>
      <c r="D2" s="8"/>
      <c r="E2" s="9"/>
      <c r="F2" s="9"/>
      <c r="G2" s="9"/>
      <c r="H2" s="9"/>
      <c r="I2" s="9"/>
      <c r="J2" s="9"/>
      <c r="K2" s="9"/>
    </row>
    <row r="3" spans="1:21" s="12" customFormat="1" ht="12.9" customHeight="1">
      <c r="A3" s="11"/>
      <c r="B3" s="263" t="s">
        <v>302</v>
      </c>
      <c r="C3" s="263"/>
      <c r="D3" s="263"/>
      <c r="E3" s="263"/>
      <c r="F3" s="263"/>
      <c r="G3" s="263"/>
      <c r="H3" s="263"/>
      <c r="I3" s="263"/>
      <c r="J3" s="263"/>
      <c r="K3" s="263"/>
    </row>
    <row r="4" spans="1:21" s="10" customFormat="1" ht="5.25" customHeight="1">
      <c r="A4" s="7"/>
      <c r="B4" s="7"/>
      <c r="C4" s="8"/>
      <c r="D4" s="8"/>
      <c r="E4" s="9"/>
      <c r="F4" s="9"/>
      <c r="G4" s="9"/>
      <c r="H4" s="9"/>
      <c r="I4" s="9"/>
      <c r="J4" s="9"/>
      <c r="K4" s="9"/>
      <c r="M4" s="7"/>
      <c r="N4" s="7"/>
      <c r="O4" s="7"/>
    </row>
    <row r="5" spans="1:21" s="6" customFormat="1" ht="15.75" customHeight="1">
      <c r="A5" s="13"/>
      <c r="B5" s="2323" t="s">
        <v>966</v>
      </c>
      <c r="C5" s="2323"/>
      <c r="D5" s="2323"/>
      <c r="E5" s="2323"/>
      <c r="F5" s="2323"/>
      <c r="G5" s="2323"/>
      <c r="H5" s="2323"/>
      <c r="I5" s="2323"/>
      <c r="J5" s="2323"/>
      <c r="K5" s="2323"/>
      <c r="L5" s="2323"/>
    </row>
    <row r="6" spans="1:21" s="6" customFormat="1" ht="11.25" customHeight="1">
      <c r="A6" s="13"/>
      <c r="B6" s="14"/>
    </row>
    <row r="7" spans="1:21" ht="60.75" customHeight="1">
      <c r="B7" s="2324" t="s">
        <v>2821</v>
      </c>
      <c r="C7" s="2324"/>
      <c r="D7" s="2324"/>
      <c r="E7" s="2324"/>
      <c r="F7" s="2324"/>
      <c r="G7" s="2324"/>
      <c r="H7" s="2324"/>
      <c r="I7" s="2324"/>
      <c r="J7" s="2324"/>
      <c r="K7" s="2324"/>
      <c r="L7" s="2324"/>
      <c r="M7" s="2324"/>
      <c r="N7" s="2324"/>
      <c r="O7" s="2324"/>
      <c r="P7" s="2324"/>
      <c r="Q7" s="2324"/>
      <c r="R7" s="2324"/>
      <c r="S7" s="2324"/>
      <c r="T7" s="2324"/>
      <c r="U7" s="2324"/>
    </row>
    <row r="8" spans="1:21" ht="11.25" customHeight="1">
      <c r="B8" s="874"/>
      <c r="C8" s="874"/>
      <c r="D8" s="874"/>
      <c r="E8" s="874"/>
      <c r="F8" s="874"/>
      <c r="G8" s="874"/>
      <c r="H8" s="874"/>
      <c r="I8" s="874"/>
      <c r="J8" s="874"/>
      <c r="K8" s="874"/>
      <c r="L8" s="874"/>
      <c r="M8" s="874"/>
      <c r="N8" s="874"/>
      <c r="O8" s="874"/>
      <c r="P8" s="874"/>
      <c r="Q8" s="874"/>
      <c r="R8" s="874"/>
      <c r="S8" s="874"/>
      <c r="T8" s="874"/>
      <c r="U8" s="874"/>
    </row>
    <row r="9" spans="1:21" ht="11.25" customHeight="1"/>
    <row r="10" spans="1:21" s="167" customFormat="1" ht="11.25" customHeight="1">
      <c r="B10" s="2291" t="s">
        <v>2761</v>
      </c>
      <c r="C10" s="2291"/>
      <c r="D10" s="662" t="s">
        <v>314</v>
      </c>
      <c r="E10" s="662" t="s">
        <v>316</v>
      </c>
      <c r="F10" s="662" t="s">
        <v>318</v>
      </c>
      <c r="G10" s="662"/>
      <c r="H10" s="662" t="s">
        <v>320</v>
      </c>
      <c r="I10" s="662" t="s">
        <v>325</v>
      </c>
      <c r="J10" s="662" t="s">
        <v>332</v>
      </c>
      <c r="K10" s="662"/>
      <c r="L10" s="662" t="s">
        <v>334</v>
      </c>
      <c r="M10" s="662" t="s">
        <v>339</v>
      </c>
      <c r="N10" s="662" t="s">
        <v>345</v>
      </c>
      <c r="O10" s="662"/>
      <c r="P10" s="662" t="s">
        <v>368</v>
      </c>
      <c r="Q10" s="662" t="s">
        <v>392</v>
      </c>
      <c r="R10" s="662" t="s">
        <v>866</v>
      </c>
      <c r="S10" s="662" t="s">
        <v>967</v>
      </c>
      <c r="T10" s="662" t="s">
        <v>968</v>
      </c>
      <c r="U10" s="662" t="s">
        <v>969</v>
      </c>
    </row>
    <row r="11" spans="1:21" s="3" customFormat="1" ht="11.25" customHeight="1">
      <c r="B11" s="273"/>
      <c r="C11" s="273"/>
      <c r="K11" s="236"/>
      <c r="L11" s="2280" t="s">
        <v>970</v>
      </c>
      <c r="M11" s="2319"/>
      <c r="N11" s="2319"/>
      <c r="O11" s="2319"/>
      <c r="P11" s="2319"/>
      <c r="Q11" s="2319"/>
      <c r="R11" s="2319"/>
      <c r="S11" s="2288"/>
    </row>
    <row r="12" spans="1:21" s="3" customFormat="1" ht="11.25" customHeight="1">
      <c r="B12" s="273"/>
      <c r="C12" s="273"/>
      <c r="K12" s="236"/>
      <c r="L12" s="883"/>
      <c r="M12" s="1954"/>
      <c r="N12" s="1954"/>
      <c r="O12" s="1954"/>
      <c r="P12" s="2288" t="s">
        <v>2775</v>
      </c>
      <c r="Q12" s="2288"/>
      <c r="R12" s="2288"/>
      <c r="S12" s="2288"/>
    </row>
    <row r="13" spans="1:21" s="3" customFormat="1" ht="11.25" customHeight="1">
      <c r="B13" s="273"/>
      <c r="C13" s="273"/>
      <c r="D13" s="168"/>
      <c r="E13" s="168"/>
      <c r="F13" s="168"/>
      <c r="G13" s="168"/>
      <c r="H13" s="168"/>
      <c r="I13" s="168"/>
      <c r="J13" s="168"/>
      <c r="K13" s="236"/>
      <c r="O13" s="169"/>
      <c r="P13" s="2288" t="s">
        <v>2776</v>
      </c>
      <c r="Q13" s="2288"/>
      <c r="R13" s="2288"/>
      <c r="S13" s="2288"/>
      <c r="T13" s="236"/>
      <c r="U13" s="236"/>
    </row>
    <row r="14" spans="1:21" s="3" customFormat="1" ht="11.25" customHeight="1">
      <c r="B14" s="273"/>
      <c r="C14" s="273"/>
      <c r="D14" s="2320" t="s">
        <v>867</v>
      </c>
      <c r="E14" s="2320"/>
      <c r="F14" s="2320"/>
      <c r="G14" s="2320"/>
      <c r="H14" s="2320"/>
      <c r="I14" s="2320"/>
      <c r="J14" s="2320"/>
      <c r="K14" s="236"/>
      <c r="L14" s="2288" t="s">
        <v>972</v>
      </c>
      <c r="M14" s="2288"/>
      <c r="N14" s="2288"/>
      <c r="O14" s="169"/>
      <c r="P14" s="2288" t="s">
        <v>2777</v>
      </c>
      <c r="Q14" s="2288"/>
      <c r="R14" s="2288"/>
      <c r="S14" s="2288"/>
      <c r="T14" s="2288" t="s">
        <v>974</v>
      </c>
      <c r="U14" s="2288"/>
    </row>
    <row r="15" spans="1:21" s="3" customFormat="1" ht="11.25" customHeight="1">
      <c r="B15" s="273"/>
      <c r="C15" s="273"/>
      <c r="D15" s="2283" t="s">
        <v>868</v>
      </c>
      <c r="E15" s="2283"/>
      <c r="F15" s="2283"/>
      <c r="G15" s="529"/>
      <c r="H15" s="2283" t="s">
        <v>869</v>
      </c>
      <c r="I15" s="2283"/>
      <c r="J15" s="2283"/>
      <c r="K15" s="236"/>
      <c r="L15" s="2321" t="s">
        <v>975</v>
      </c>
      <c r="M15" s="2321"/>
      <c r="N15" s="2321"/>
      <c r="O15" s="236"/>
      <c r="P15" s="2237" t="s">
        <v>976</v>
      </c>
      <c r="Q15" s="2237"/>
      <c r="R15" s="2237"/>
      <c r="S15" s="2288"/>
      <c r="T15" s="2237" t="s">
        <v>977</v>
      </c>
      <c r="U15" s="2237"/>
    </row>
    <row r="16" spans="1:21" s="3" customFormat="1" ht="11.25" customHeight="1">
      <c r="B16" s="273"/>
      <c r="C16" s="273"/>
      <c r="D16" s="84"/>
      <c r="E16" s="441"/>
      <c r="F16" s="70"/>
      <c r="G16" s="70"/>
      <c r="H16" s="70"/>
      <c r="I16" s="70"/>
      <c r="J16" s="70"/>
      <c r="K16" s="70"/>
      <c r="L16" s="70"/>
      <c r="M16" s="70"/>
      <c r="N16" s="70"/>
      <c r="O16" s="70"/>
      <c r="P16" s="70"/>
      <c r="Q16" s="70"/>
      <c r="R16" s="70"/>
      <c r="S16" s="70" t="s">
        <v>931</v>
      </c>
      <c r="T16" s="70" t="s">
        <v>978</v>
      </c>
      <c r="U16" s="70" t="s">
        <v>979</v>
      </c>
    </row>
    <row r="17" spans="2:23" s="3" customFormat="1" ht="11.25" customHeight="1">
      <c r="B17" s="2318" t="s">
        <v>308</v>
      </c>
      <c r="C17" s="2302"/>
      <c r="D17" s="1531"/>
      <c r="E17" s="1498" t="s">
        <v>980</v>
      </c>
      <c r="F17" s="1498" t="s">
        <v>981</v>
      </c>
      <c r="G17" s="1498"/>
      <c r="H17" s="1498"/>
      <c r="I17" s="1498" t="s">
        <v>981</v>
      </c>
      <c r="J17" s="1498" t="s">
        <v>982</v>
      </c>
      <c r="K17" s="1498"/>
      <c r="L17" s="1498"/>
      <c r="M17" s="1498" t="s">
        <v>980</v>
      </c>
      <c r="N17" s="1498" t="s">
        <v>981</v>
      </c>
      <c r="O17" s="1498"/>
      <c r="P17" s="1498"/>
      <c r="Q17" s="1498" t="s">
        <v>981</v>
      </c>
      <c r="R17" s="1498" t="s">
        <v>982</v>
      </c>
      <c r="S17" s="1498" t="s">
        <v>983</v>
      </c>
      <c r="T17" s="1498" t="s">
        <v>984</v>
      </c>
      <c r="U17" s="1498" t="s">
        <v>984</v>
      </c>
    </row>
    <row r="18" spans="2:23" s="3" customFormat="1" ht="11.25" customHeight="1">
      <c r="B18" s="486" t="s">
        <v>845</v>
      </c>
      <c r="C18" s="270" t="s">
        <v>985</v>
      </c>
      <c r="D18" s="84"/>
      <c r="E18" s="70"/>
      <c r="F18" s="70"/>
      <c r="G18" s="70"/>
      <c r="H18" s="70"/>
      <c r="I18" s="70"/>
      <c r="J18" s="70"/>
      <c r="K18" s="70"/>
      <c r="L18" s="70"/>
      <c r="M18" s="70"/>
      <c r="N18" s="70"/>
      <c r="O18" s="70"/>
      <c r="P18" s="70"/>
      <c r="Q18" s="70"/>
      <c r="R18" s="70"/>
      <c r="S18" s="70"/>
      <c r="T18" s="70"/>
      <c r="U18" s="70"/>
      <c r="V18" s="39"/>
      <c r="W18" s="29"/>
    </row>
    <row r="19" spans="2:23" s="3" customFormat="1" ht="11.25" customHeight="1">
      <c r="B19" s="486"/>
      <c r="C19" s="355" t="s">
        <v>986</v>
      </c>
      <c r="D19" s="601">
        <v>155596.22657200001</v>
      </c>
      <c r="E19" s="601">
        <v>155596.22657200001</v>
      </c>
      <c r="F19" s="601"/>
      <c r="G19" s="601"/>
      <c r="H19" s="601"/>
      <c r="I19" s="45"/>
      <c r="J19" s="45"/>
      <c r="K19" s="45"/>
      <c r="L19" s="45"/>
      <c r="M19" s="45"/>
      <c r="N19" s="45"/>
      <c r="O19" s="45"/>
      <c r="P19" s="45"/>
      <c r="Q19" s="45"/>
      <c r="R19" s="45"/>
      <c r="S19" s="45"/>
      <c r="T19" s="45"/>
      <c r="U19" s="45"/>
      <c r="V19" s="39"/>
      <c r="W19" s="29"/>
    </row>
    <row r="20" spans="2:23" s="105" customFormat="1" ht="11.25" customHeight="1">
      <c r="B20" s="487" t="s">
        <v>847</v>
      </c>
      <c r="C20" s="274" t="s">
        <v>848</v>
      </c>
      <c r="D20" s="602">
        <v>2426309.816385</v>
      </c>
      <c r="E20" s="602">
        <v>2244624.5920159998</v>
      </c>
      <c r="F20" s="602">
        <v>128046.810448</v>
      </c>
      <c r="G20" s="602"/>
      <c r="H20" s="602">
        <v>24459.229017000001</v>
      </c>
      <c r="I20" s="357"/>
      <c r="J20" s="357">
        <v>24363.286456999998</v>
      </c>
      <c r="K20" s="357"/>
      <c r="L20" s="357">
        <v>-1639.365456</v>
      </c>
      <c r="M20" s="357">
        <v>-820.07292299999995</v>
      </c>
      <c r="N20" s="357">
        <v>-819.29253300000005</v>
      </c>
      <c r="O20" s="357"/>
      <c r="P20" s="357">
        <v>-5791.3910130000004</v>
      </c>
      <c r="Q20" s="357"/>
      <c r="R20" s="357">
        <v>-5791.3910130000004</v>
      </c>
      <c r="S20" s="357"/>
      <c r="T20" s="357">
        <v>1984590.7259740001</v>
      </c>
      <c r="U20" s="357">
        <v>13658.236681</v>
      </c>
    </row>
    <row r="21" spans="2:23" s="3" customFormat="1" ht="11.25" customHeight="1">
      <c r="B21" s="486" t="s">
        <v>849</v>
      </c>
      <c r="C21" s="322" t="s">
        <v>850</v>
      </c>
      <c r="D21" s="601">
        <v>4096.0420100000001</v>
      </c>
      <c r="E21" s="601">
        <v>4096.0420100000001</v>
      </c>
      <c r="F21" s="601"/>
      <c r="G21" s="601"/>
      <c r="H21" s="601"/>
      <c r="I21" s="45"/>
      <c r="J21" s="45"/>
      <c r="K21" s="45"/>
      <c r="L21" s="45"/>
      <c r="M21" s="45"/>
      <c r="N21" s="45"/>
      <c r="O21" s="45"/>
      <c r="P21" s="45"/>
      <c r="Q21" s="45"/>
      <c r="R21" s="45"/>
      <c r="S21" s="170"/>
      <c r="T21" s="45"/>
      <c r="U21" s="45"/>
    </row>
    <row r="22" spans="2:23" s="3" customFormat="1" ht="11.25" customHeight="1">
      <c r="B22" s="486" t="s">
        <v>851</v>
      </c>
      <c r="C22" s="322" t="s">
        <v>852</v>
      </c>
      <c r="D22" s="601">
        <v>5255.0854440000003</v>
      </c>
      <c r="E22" s="601">
        <v>5204.1959699999998</v>
      </c>
      <c r="F22" s="601">
        <v>50.889474</v>
      </c>
      <c r="G22" s="601"/>
      <c r="H22" s="601"/>
      <c r="I22" s="45"/>
      <c r="J22" s="45"/>
      <c r="K22" s="45"/>
      <c r="L22" s="45"/>
      <c r="M22" s="45"/>
      <c r="N22" s="45"/>
      <c r="O22" s="45"/>
      <c r="P22" s="45"/>
      <c r="Q22" s="45"/>
      <c r="R22" s="45"/>
      <c r="S22" s="170"/>
      <c r="T22" s="45">
        <v>1409.5089840000001</v>
      </c>
      <c r="U22" s="45"/>
    </row>
    <row r="23" spans="2:23" s="3" customFormat="1" ht="11.25" customHeight="1">
      <c r="B23" s="486" t="s">
        <v>853</v>
      </c>
      <c r="C23" s="322" t="s">
        <v>854</v>
      </c>
      <c r="D23" s="601">
        <v>160668.951153</v>
      </c>
      <c r="E23" s="601">
        <v>160531.98270299999</v>
      </c>
      <c r="F23" s="601"/>
      <c r="G23" s="601"/>
      <c r="H23" s="601"/>
      <c r="I23" s="45"/>
      <c r="J23" s="45"/>
      <c r="K23" s="45"/>
      <c r="L23" s="45">
        <v>-1.157565</v>
      </c>
      <c r="M23" s="45">
        <v>-1.0576950000000001</v>
      </c>
      <c r="N23" s="45"/>
      <c r="O23" s="45"/>
      <c r="P23" s="45"/>
      <c r="Q23" s="45"/>
      <c r="R23" s="45"/>
      <c r="S23" s="170"/>
      <c r="T23" s="45">
        <v>293.11198000000002</v>
      </c>
      <c r="U23" s="45"/>
    </row>
    <row r="24" spans="2:23" s="3" customFormat="1" ht="11.25" customHeight="1">
      <c r="B24" s="486" t="s">
        <v>855</v>
      </c>
      <c r="C24" s="322" t="s">
        <v>856</v>
      </c>
      <c r="D24" s="601">
        <v>254588.93336</v>
      </c>
      <c r="E24" s="601">
        <v>252895.50946100001</v>
      </c>
      <c r="F24" s="601">
        <v>1693.4238989999999</v>
      </c>
      <c r="G24" s="601"/>
      <c r="H24" s="601">
        <v>452.87425400000001</v>
      </c>
      <c r="I24" s="45"/>
      <c r="J24" s="45">
        <v>452.87425400000001</v>
      </c>
      <c r="K24" s="45"/>
      <c r="L24" s="45">
        <v>-6.7934200000000002</v>
      </c>
      <c r="M24" s="45">
        <v>-4.4459629999999999</v>
      </c>
      <c r="N24" s="45">
        <v>-2.3474569999999999</v>
      </c>
      <c r="O24" s="45"/>
      <c r="P24" s="45">
        <v>-42.895102000000001</v>
      </c>
      <c r="Q24" s="45"/>
      <c r="R24" s="45">
        <v>-42.895102000000001</v>
      </c>
      <c r="S24" s="170"/>
      <c r="T24" s="45">
        <v>10593.764394</v>
      </c>
      <c r="U24" s="45">
        <v>401.46514999999999</v>
      </c>
    </row>
    <row r="25" spans="2:23" s="3" customFormat="1" ht="11.25" customHeight="1">
      <c r="B25" s="486" t="s">
        <v>857</v>
      </c>
      <c r="C25" s="322" t="s">
        <v>858</v>
      </c>
      <c r="D25" s="601">
        <v>916438.550927</v>
      </c>
      <c r="E25" s="601">
        <v>829239.48461599997</v>
      </c>
      <c r="F25" s="601">
        <v>86793.199890999997</v>
      </c>
      <c r="G25" s="601"/>
      <c r="H25" s="601">
        <v>17367.733724999998</v>
      </c>
      <c r="I25" s="45"/>
      <c r="J25" s="45">
        <v>17360.573786000001</v>
      </c>
      <c r="K25" s="45"/>
      <c r="L25" s="45">
        <v>-1194.224338</v>
      </c>
      <c r="M25" s="45">
        <v>-615.71164299999998</v>
      </c>
      <c r="N25" s="45">
        <v>-578.51269500000001</v>
      </c>
      <c r="O25" s="45"/>
      <c r="P25" s="45">
        <v>-4740.9895189999997</v>
      </c>
      <c r="Q25" s="45"/>
      <c r="R25" s="45">
        <v>-4740.9895189999997</v>
      </c>
      <c r="S25" s="170"/>
      <c r="T25" s="45">
        <v>915077.94245900004</v>
      </c>
      <c r="U25" s="45">
        <v>8484.1271390000002</v>
      </c>
    </row>
    <row r="26" spans="2:23" s="358" customFormat="1" ht="11.25" customHeight="1">
      <c r="B26" s="486" t="s">
        <v>859</v>
      </c>
      <c r="C26" s="359" t="s">
        <v>891</v>
      </c>
      <c r="D26" s="978">
        <v>241905.283123</v>
      </c>
      <c r="E26" s="978">
        <v>203779.599074</v>
      </c>
      <c r="F26" s="978">
        <v>37944.918398000002</v>
      </c>
      <c r="G26" s="978"/>
      <c r="H26" s="978">
        <v>6476.923178</v>
      </c>
      <c r="I26" s="361"/>
      <c r="J26" s="361">
        <v>6469.7632379999995</v>
      </c>
      <c r="K26" s="361"/>
      <c r="L26" s="361">
        <v>-621.638913</v>
      </c>
      <c r="M26" s="361">
        <v>-250.65541200000001</v>
      </c>
      <c r="N26" s="361">
        <v>-370.98350099999999</v>
      </c>
      <c r="O26" s="361"/>
      <c r="P26" s="361">
        <v>-1872.4013629999999</v>
      </c>
      <c r="Q26" s="361"/>
      <c r="R26" s="361">
        <v>-1872.4013629999999</v>
      </c>
      <c r="S26" s="362"/>
      <c r="T26" s="361">
        <v>184107.471017</v>
      </c>
      <c r="U26" s="361">
        <v>3985.7243290000001</v>
      </c>
    </row>
    <row r="27" spans="2:23" s="3" customFormat="1" ht="11.25" customHeight="1">
      <c r="B27" s="486" t="s">
        <v>861</v>
      </c>
      <c r="C27" s="322" t="s">
        <v>860</v>
      </c>
      <c r="D27" s="601">
        <v>1085262.25349</v>
      </c>
      <c r="E27" s="601">
        <v>992657.37725599995</v>
      </c>
      <c r="F27" s="601">
        <v>39509.161934000003</v>
      </c>
      <c r="G27" s="601"/>
      <c r="H27" s="601">
        <v>6638.6090770000001</v>
      </c>
      <c r="I27" s="45"/>
      <c r="J27" s="45">
        <v>6549.8264559999998</v>
      </c>
      <c r="K27" s="45"/>
      <c r="L27" s="45">
        <v>-436.91516200000001</v>
      </c>
      <c r="M27" s="45">
        <v>-198.582651</v>
      </c>
      <c r="N27" s="45">
        <v>-238.33251100000001</v>
      </c>
      <c r="O27" s="45"/>
      <c r="P27" s="45">
        <v>-1007.506392</v>
      </c>
      <c r="Q27" s="45"/>
      <c r="R27" s="45">
        <v>-1007.506392</v>
      </c>
      <c r="S27" s="170"/>
      <c r="T27" s="45">
        <v>1057215.246917</v>
      </c>
      <c r="U27" s="45">
        <v>4772.6443920000002</v>
      </c>
      <c r="V27" s="601"/>
      <c r="W27" s="601"/>
    </row>
    <row r="28" spans="2:23" s="105" customFormat="1" ht="11.25" customHeight="1">
      <c r="B28" s="487" t="s">
        <v>863</v>
      </c>
      <c r="C28" s="274" t="s">
        <v>892</v>
      </c>
      <c r="D28" s="602">
        <v>390965.83978600003</v>
      </c>
      <c r="E28" s="602">
        <v>277705.88883200003</v>
      </c>
      <c r="F28" s="602"/>
      <c r="G28" s="602"/>
      <c r="H28" s="602"/>
      <c r="I28" s="357"/>
      <c r="J28" s="357"/>
      <c r="K28" s="357"/>
      <c r="L28" s="357">
        <v>-2.4535849999999999</v>
      </c>
      <c r="M28" s="357">
        <v>-2.4535849999999999</v>
      </c>
      <c r="N28" s="357"/>
      <c r="O28" s="357"/>
      <c r="P28" s="357"/>
      <c r="Q28" s="357"/>
      <c r="R28" s="357"/>
      <c r="S28" s="363"/>
      <c r="T28" s="357"/>
      <c r="U28" s="357"/>
      <c r="V28" s="602"/>
    </row>
    <row r="29" spans="2:23" s="3" customFormat="1" ht="11.25" customHeight="1">
      <c r="B29" s="486" t="s">
        <v>893</v>
      </c>
      <c r="C29" s="322" t="s">
        <v>850</v>
      </c>
      <c r="D29" s="222">
        <v>75417.522066999998</v>
      </c>
      <c r="E29" s="45">
        <v>357.76815699999997</v>
      </c>
      <c r="F29" s="45"/>
      <c r="G29" s="45"/>
      <c r="H29" s="45"/>
      <c r="I29" s="45"/>
      <c r="J29" s="45"/>
      <c r="K29" s="45"/>
      <c r="L29" s="45"/>
      <c r="M29" s="45"/>
      <c r="N29" s="45"/>
      <c r="O29" s="45"/>
      <c r="P29" s="45"/>
      <c r="Q29" s="45"/>
      <c r="R29" s="45"/>
      <c r="S29" s="170"/>
      <c r="T29" s="45"/>
      <c r="U29" s="45"/>
    </row>
    <row r="30" spans="2:23" s="3" customFormat="1" ht="11.25" customHeight="1">
      <c r="B30" s="486" t="s">
        <v>894</v>
      </c>
      <c r="C30" s="322" t="s">
        <v>852</v>
      </c>
      <c r="D30" s="222">
        <v>87736.235818999994</v>
      </c>
      <c r="E30" s="45">
        <v>83053.434108999994</v>
      </c>
      <c r="F30" s="45"/>
      <c r="G30" s="45"/>
      <c r="H30" s="45"/>
      <c r="I30" s="45"/>
      <c r="J30" s="45"/>
      <c r="K30" s="45"/>
      <c r="L30" s="45">
        <v>-0.84371399999999996</v>
      </c>
      <c r="M30" s="45">
        <v>-0.84371399999999996</v>
      </c>
      <c r="N30" s="45"/>
      <c r="O30" s="45"/>
      <c r="P30" s="45"/>
      <c r="Q30" s="45"/>
      <c r="R30" s="45"/>
      <c r="S30" s="170"/>
      <c r="T30" s="45"/>
      <c r="U30" s="45"/>
    </row>
    <row r="31" spans="2:23" s="3" customFormat="1" ht="11.25" customHeight="1">
      <c r="B31" s="486" t="s">
        <v>895</v>
      </c>
      <c r="C31" s="322" t="s">
        <v>854</v>
      </c>
      <c r="D31" s="222">
        <v>203565.01683000001</v>
      </c>
      <c r="E31" s="45">
        <v>175579.239325</v>
      </c>
      <c r="F31" s="45"/>
      <c r="G31" s="45"/>
      <c r="H31" s="45"/>
      <c r="I31" s="45"/>
      <c r="J31" s="45"/>
      <c r="K31" s="45"/>
      <c r="L31" s="45"/>
      <c r="M31" s="45"/>
      <c r="N31" s="45"/>
      <c r="O31" s="45"/>
      <c r="P31" s="45"/>
      <c r="Q31" s="45"/>
      <c r="R31" s="45"/>
      <c r="S31" s="170"/>
      <c r="T31" s="45"/>
      <c r="U31" s="45"/>
    </row>
    <row r="32" spans="2:23" s="3" customFormat="1" ht="11.25" customHeight="1">
      <c r="B32" s="486" t="s">
        <v>896</v>
      </c>
      <c r="C32" s="322" t="s">
        <v>856</v>
      </c>
      <c r="D32" s="222">
        <v>18.122216999999999</v>
      </c>
      <c r="E32" s="45">
        <v>11.494717</v>
      </c>
      <c r="F32" s="45"/>
      <c r="G32" s="45"/>
      <c r="H32" s="45"/>
      <c r="I32" s="45"/>
      <c r="J32" s="45"/>
      <c r="K32" s="45"/>
      <c r="L32" s="45"/>
      <c r="M32" s="45"/>
      <c r="N32" s="45"/>
      <c r="O32" s="45"/>
      <c r="P32" s="45"/>
      <c r="Q32" s="45"/>
      <c r="R32" s="45"/>
      <c r="S32" s="170"/>
      <c r="T32" s="45"/>
      <c r="U32" s="45"/>
    </row>
    <row r="33" spans="2:21" s="3" customFormat="1" ht="11.25" customHeight="1">
      <c r="B33" s="486" t="s">
        <v>897</v>
      </c>
      <c r="C33" s="322" t="s">
        <v>858</v>
      </c>
      <c r="D33" s="222">
        <v>24228.942853</v>
      </c>
      <c r="E33" s="45">
        <v>18703.952524</v>
      </c>
      <c r="F33" s="45"/>
      <c r="G33" s="45"/>
      <c r="H33" s="45"/>
      <c r="I33" s="45"/>
      <c r="J33" s="45"/>
      <c r="K33" s="45"/>
      <c r="L33" s="45">
        <v>-1.5605180000000001</v>
      </c>
      <c r="M33" s="45">
        <v>-1.5605180000000001</v>
      </c>
      <c r="N33" s="45"/>
      <c r="O33" s="45"/>
      <c r="P33" s="45"/>
      <c r="Q33" s="45"/>
      <c r="R33" s="45"/>
      <c r="S33" s="170"/>
      <c r="T33" s="45"/>
      <c r="U33" s="45"/>
    </row>
    <row r="34" spans="2:21" s="105" customFormat="1" ht="11.25" customHeight="1">
      <c r="B34" s="487" t="s">
        <v>898</v>
      </c>
      <c r="C34" s="274" t="s">
        <v>899</v>
      </c>
      <c r="D34" s="356">
        <v>898151.89868400001</v>
      </c>
      <c r="E34" s="357">
        <v>863217.72167999996</v>
      </c>
      <c r="F34" s="357">
        <v>34934.177003999997</v>
      </c>
      <c r="G34" s="357"/>
      <c r="H34" s="357">
        <v>3269.323206</v>
      </c>
      <c r="I34" s="357"/>
      <c r="J34" s="357">
        <v>3269.323206</v>
      </c>
      <c r="K34" s="357"/>
      <c r="L34" s="357">
        <v>-466.94392048000003</v>
      </c>
      <c r="M34" s="357">
        <v>-276.77923048000002</v>
      </c>
      <c r="N34" s="357">
        <v>-190.16469000000001</v>
      </c>
      <c r="O34" s="357"/>
      <c r="P34" s="357">
        <v>-225.24565999999999</v>
      </c>
      <c r="Q34" s="357"/>
      <c r="R34" s="357">
        <v>-225.24565999999999</v>
      </c>
      <c r="S34" s="364"/>
      <c r="T34" s="357">
        <v>307398.76714900002</v>
      </c>
      <c r="U34" s="357">
        <v>929.02616499999999</v>
      </c>
    </row>
    <row r="35" spans="2:21" s="3" customFormat="1" ht="11.25" customHeight="1">
      <c r="B35" s="486" t="s">
        <v>900</v>
      </c>
      <c r="C35" s="322" t="s">
        <v>850</v>
      </c>
      <c r="D35" s="222"/>
      <c r="E35" s="45"/>
      <c r="F35" s="45"/>
      <c r="G35" s="45"/>
      <c r="H35" s="45"/>
      <c r="I35" s="45"/>
      <c r="J35" s="45"/>
      <c r="K35" s="45"/>
      <c r="L35" s="45"/>
      <c r="M35" s="45"/>
      <c r="N35" s="45"/>
      <c r="O35" s="45"/>
      <c r="P35" s="45"/>
      <c r="Q35" s="45"/>
      <c r="R35" s="45"/>
      <c r="S35" s="365"/>
      <c r="T35" s="45"/>
      <c r="U35" s="45"/>
    </row>
    <row r="36" spans="2:21" s="3" customFormat="1" ht="11.25" customHeight="1">
      <c r="B36" s="486" t="s">
        <v>901</v>
      </c>
      <c r="C36" s="322" t="s">
        <v>852</v>
      </c>
      <c r="D36" s="222">
        <v>12555.098298000001</v>
      </c>
      <c r="E36" s="45">
        <v>12548.231818</v>
      </c>
      <c r="F36" s="45">
        <v>6.8664800000000001</v>
      </c>
      <c r="G36" s="45"/>
      <c r="H36" s="45"/>
      <c r="I36" s="45"/>
      <c r="J36" s="45"/>
      <c r="K36" s="45"/>
      <c r="L36" s="45"/>
      <c r="M36" s="45">
        <v>-2.1151E-2</v>
      </c>
      <c r="N36" s="45"/>
      <c r="O36" s="45"/>
      <c r="P36" s="45"/>
      <c r="Q36" s="45"/>
      <c r="R36" s="45"/>
      <c r="S36" s="365"/>
      <c r="T36" s="45">
        <v>24.067730000000001</v>
      </c>
      <c r="U36" s="45"/>
    </row>
    <row r="37" spans="2:21" s="3" customFormat="1" ht="11.25" customHeight="1">
      <c r="B37" s="486" t="s">
        <v>902</v>
      </c>
      <c r="C37" s="322" t="s">
        <v>854</v>
      </c>
      <c r="D37" s="222">
        <v>51980.327061999997</v>
      </c>
      <c r="E37" s="45">
        <v>51532.311354999998</v>
      </c>
      <c r="F37" s="45">
        <v>448.01570700000002</v>
      </c>
      <c r="G37" s="45"/>
      <c r="H37" s="45"/>
      <c r="I37" s="45"/>
      <c r="J37" s="45"/>
      <c r="K37" s="45"/>
      <c r="L37" s="45">
        <v>-5.6967410000000003</v>
      </c>
      <c r="M37" s="45">
        <v>-4.445926</v>
      </c>
      <c r="N37" s="45">
        <v>-1.250815</v>
      </c>
      <c r="O37" s="45"/>
      <c r="P37" s="45"/>
      <c r="Q37" s="45"/>
      <c r="R37" s="45"/>
      <c r="S37" s="365"/>
      <c r="T37" s="45">
        <v>504.281206</v>
      </c>
      <c r="U37" s="45"/>
    </row>
    <row r="38" spans="2:21" s="3" customFormat="1" ht="11.25" customHeight="1">
      <c r="B38" s="486" t="s">
        <v>903</v>
      </c>
      <c r="C38" s="322" t="s">
        <v>856</v>
      </c>
      <c r="D38" s="222">
        <v>15169.439929</v>
      </c>
      <c r="E38" s="45">
        <v>14934.774218</v>
      </c>
      <c r="F38" s="45">
        <v>234.66571099999999</v>
      </c>
      <c r="G38" s="45"/>
      <c r="H38" s="45">
        <v>5.4133500000000003</v>
      </c>
      <c r="I38" s="45"/>
      <c r="J38" s="45">
        <v>5.4133500000000003</v>
      </c>
      <c r="K38" s="45"/>
      <c r="L38" s="45">
        <v>-6.6155210000000002</v>
      </c>
      <c r="M38" s="45">
        <v>-6.1044530000000004</v>
      </c>
      <c r="N38" s="45">
        <v>-0.51106799999999997</v>
      </c>
      <c r="O38" s="45"/>
      <c r="P38" s="45">
        <v>-1.838635</v>
      </c>
      <c r="Q38" s="45"/>
      <c r="R38" s="45">
        <v>-1.838635</v>
      </c>
      <c r="S38" s="365"/>
      <c r="T38" s="45">
        <v>3704.741982</v>
      </c>
      <c r="U38" s="45"/>
    </row>
    <row r="39" spans="2:21" s="3" customFormat="1" ht="11.25" customHeight="1">
      <c r="B39" s="486" t="s">
        <v>904</v>
      </c>
      <c r="C39" s="322" t="s">
        <v>858</v>
      </c>
      <c r="D39" s="222">
        <v>510662.698837</v>
      </c>
      <c r="E39" s="45">
        <v>480945.27553899999</v>
      </c>
      <c r="F39" s="45">
        <v>29717.423298000002</v>
      </c>
      <c r="G39" s="45"/>
      <c r="H39" s="45">
        <v>2979.249949</v>
      </c>
      <c r="I39" s="45"/>
      <c r="J39" s="45">
        <v>2979.249949</v>
      </c>
      <c r="K39" s="45"/>
      <c r="L39" s="45">
        <v>-417.65054648</v>
      </c>
      <c r="M39" s="45">
        <v>-248.45449847999998</v>
      </c>
      <c r="N39" s="45">
        <v>-169.19604799999999</v>
      </c>
      <c r="O39" s="45"/>
      <c r="P39" s="45">
        <v>-220.28202999999999</v>
      </c>
      <c r="Q39" s="45"/>
      <c r="R39" s="45">
        <v>-220.28202999999999</v>
      </c>
      <c r="S39" s="365"/>
      <c r="T39" s="45">
        <v>162067.01842000001</v>
      </c>
      <c r="U39" s="45">
        <v>875.57244500000002</v>
      </c>
    </row>
    <row r="40" spans="2:21" s="3" customFormat="1" ht="11.25" customHeight="1">
      <c r="B40" s="486" t="s">
        <v>905</v>
      </c>
      <c r="C40" s="322" t="s">
        <v>860</v>
      </c>
      <c r="D40" s="45">
        <v>307784.33455799997</v>
      </c>
      <c r="E40" s="45">
        <v>303257.12874999997</v>
      </c>
      <c r="F40" s="45">
        <v>4527.2058079999997</v>
      </c>
      <c r="G40" s="45"/>
      <c r="H40" s="45">
        <v>284.65990699999998</v>
      </c>
      <c r="I40" s="45"/>
      <c r="J40" s="45">
        <v>284.65990699999998</v>
      </c>
      <c r="K40" s="45"/>
      <c r="L40" s="45">
        <v>-36.959961</v>
      </c>
      <c r="M40" s="45">
        <v>-17.753202000000002</v>
      </c>
      <c r="N40" s="45">
        <v>-19.206759000000002</v>
      </c>
      <c r="O40" s="45"/>
      <c r="P40" s="45">
        <v>-3.1249950000000002</v>
      </c>
      <c r="Q40" s="45"/>
      <c r="R40" s="45">
        <v>-3.1249950000000002</v>
      </c>
      <c r="S40" s="365"/>
      <c r="T40" s="45">
        <v>141098.65781</v>
      </c>
      <c r="U40" s="45">
        <v>53.453719999999997</v>
      </c>
    </row>
    <row r="41" spans="2:21" s="3" customFormat="1" ht="11.25" customHeight="1">
      <c r="B41" s="767">
        <v>220</v>
      </c>
      <c r="C41" s="677" t="s">
        <v>563</v>
      </c>
      <c r="D41" s="768">
        <v>3871023.7814270002</v>
      </c>
      <c r="E41" s="768">
        <v>3541144.4290999998</v>
      </c>
      <c r="F41" s="768">
        <v>162980.987452</v>
      </c>
      <c r="G41" s="768"/>
      <c r="H41" s="768">
        <v>27728.552223000002</v>
      </c>
      <c r="I41" s="768"/>
      <c r="J41" s="768">
        <v>27632.609662999999</v>
      </c>
      <c r="K41" s="768"/>
      <c r="L41" s="768">
        <v>-2108.7629614799998</v>
      </c>
      <c r="M41" s="768">
        <v>-1099.3057384799999</v>
      </c>
      <c r="N41" s="768">
        <v>-1009.4572230000001</v>
      </c>
      <c r="O41" s="768"/>
      <c r="P41" s="768">
        <v>-6016.636673</v>
      </c>
      <c r="Q41" s="768"/>
      <c r="R41" s="768">
        <v>-6016.636673</v>
      </c>
      <c r="S41" s="769"/>
      <c r="T41" s="768">
        <v>2291989.493123</v>
      </c>
      <c r="U41" s="768">
        <v>14587.262846</v>
      </c>
    </row>
    <row r="42" spans="2:21" s="3" customFormat="1" ht="11.25" customHeight="1">
      <c r="B42" s="164"/>
      <c r="C42" s="274"/>
      <c r="D42" s="171"/>
      <c r="E42" s="171"/>
      <c r="F42" s="171"/>
      <c r="G42" s="171"/>
      <c r="H42" s="171"/>
      <c r="I42" s="171"/>
      <c r="J42" s="171"/>
      <c r="K42" s="171"/>
      <c r="L42" s="171"/>
      <c r="M42" s="171"/>
      <c r="N42" s="171"/>
      <c r="O42" s="171"/>
      <c r="P42" s="171"/>
      <c r="Q42" s="171"/>
      <c r="R42" s="171"/>
      <c r="S42" s="171"/>
      <c r="T42" s="171"/>
      <c r="U42" s="171"/>
    </row>
    <row r="43" spans="2:21" s="3" customFormat="1" ht="11.25" customHeight="1">
      <c r="B43" s="164"/>
      <c r="C43" s="274"/>
      <c r="D43" s="171"/>
      <c r="E43" s="171"/>
      <c r="F43" s="171"/>
      <c r="G43" s="171"/>
      <c r="H43" s="171"/>
      <c r="I43" s="171"/>
      <c r="J43" s="171"/>
      <c r="K43" s="171"/>
      <c r="L43" s="171"/>
      <c r="M43" s="171"/>
      <c r="N43" s="171"/>
      <c r="O43" s="171"/>
      <c r="P43" s="171"/>
      <c r="Q43" s="171"/>
      <c r="R43" s="171"/>
      <c r="S43" s="171"/>
      <c r="T43" s="171"/>
      <c r="U43" s="171"/>
    </row>
    <row r="44" spans="2:21" s="3" customFormat="1" ht="11.25" customHeight="1"/>
    <row r="45" spans="2:21" s="3" customFormat="1" ht="11.25" customHeight="1"/>
    <row r="46" spans="2:21" s="167" customFormat="1" ht="11.25" customHeight="1">
      <c r="B46" s="785" t="s">
        <v>27</v>
      </c>
      <c r="C46" s="755"/>
      <c r="D46" s="662" t="s">
        <v>314</v>
      </c>
      <c r="E46" s="662" t="s">
        <v>316</v>
      </c>
      <c r="F46" s="662" t="s">
        <v>318</v>
      </c>
      <c r="G46" s="662"/>
      <c r="H46" s="662" t="s">
        <v>320</v>
      </c>
      <c r="I46" s="662" t="s">
        <v>325</v>
      </c>
      <c r="J46" s="662" t="s">
        <v>332</v>
      </c>
      <c r="K46" s="662"/>
      <c r="L46" s="662" t="s">
        <v>334</v>
      </c>
      <c r="M46" s="662" t="s">
        <v>339</v>
      </c>
      <c r="N46" s="662" t="s">
        <v>345</v>
      </c>
      <c r="O46" s="662"/>
      <c r="P46" s="662" t="s">
        <v>368</v>
      </c>
      <c r="Q46" s="662" t="s">
        <v>392</v>
      </c>
      <c r="R46" s="662" t="s">
        <v>866</v>
      </c>
      <c r="S46" s="662" t="s">
        <v>967</v>
      </c>
      <c r="T46" s="662" t="s">
        <v>968</v>
      </c>
      <c r="U46" s="662" t="s">
        <v>969</v>
      </c>
    </row>
    <row r="47" spans="2:21" s="3" customFormat="1" ht="11.25" customHeight="1">
      <c r="B47" s="273"/>
      <c r="C47" s="273"/>
      <c r="K47" s="529"/>
      <c r="L47" s="2280" t="s">
        <v>970</v>
      </c>
      <c r="M47" s="2319"/>
      <c r="N47" s="2319"/>
      <c r="O47" s="2319"/>
      <c r="P47" s="2319"/>
      <c r="Q47" s="2319"/>
      <c r="R47" s="2319"/>
      <c r="S47" s="2288"/>
    </row>
    <row r="48" spans="2:21" s="3" customFormat="1" ht="32.1" customHeight="1">
      <c r="B48" s="273"/>
      <c r="C48" s="273"/>
      <c r="D48" s="168"/>
      <c r="E48" s="168"/>
      <c r="F48" s="168"/>
      <c r="G48" s="168"/>
      <c r="H48" s="168"/>
      <c r="I48" s="168"/>
      <c r="J48" s="168"/>
      <c r="K48" s="236"/>
      <c r="O48" s="169"/>
      <c r="P48" s="2288" t="s">
        <v>971</v>
      </c>
      <c r="Q48" s="2288"/>
      <c r="R48" s="2288"/>
      <c r="S48" s="2288"/>
      <c r="T48" s="236"/>
      <c r="U48" s="236"/>
    </row>
    <row r="49" spans="2:23" s="3" customFormat="1" ht="11.25" customHeight="1">
      <c r="B49" s="273"/>
      <c r="C49" s="273"/>
      <c r="K49" s="236"/>
      <c r="L49" s="2288" t="s">
        <v>972</v>
      </c>
      <c r="M49" s="2288"/>
      <c r="N49" s="2288"/>
      <c r="O49" s="169"/>
      <c r="P49" s="2288" t="s">
        <v>973</v>
      </c>
      <c r="Q49" s="2288"/>
      <c r="R49" s="2288"/>
      <c r="S49" s="2288"/>
      <c r="T49" s="2288" t="s">
        <v>974</v>
      </c>
      <c r="U49" s="2288"/>
    </row>
    <row r="50" spans="2:23" s="3" customFormat="1" ht="11.25" customHeight="1">
      <c r="B50" s="273"/>
      <c r="C50" s="273"/>
      <c r="D50" s="2320" t="s">
        <v>867</v>
      </c>
      <c r="E50" s="2320"/>
      <c r="F50" s="2320"/>
      <c r="G50" s="2320"/>
      <c r="H50" s="2320"/>
      <c r="I50" s="2320"/>
      <c r="J50" s="2320"/>
      <c r="K50" s="236"/>
      <c r="L50" s="2321" t="s">
        <v>975</v>
      </c>
      <c r="M50" s="2321"/>
      <c r="N50" s="2321"/>
      <c r="O50" s="236"/>
      <c r="P50" s="2237" t="s">
        <v>976</v>
      </c>
      <c r="Q50" s="2237"/>
      <c r="R50" s="2237"/>
      <c r="S50" s="2288"/>
      <c r="T50" s="2237" t="s">
        <v>977</v>
      </c>
      <c r="U50" s="2237"/>
    </row>
    <row r="51" spans="2:23" s="3" customFormat="1" ht="11.25" customHeight="1">
      <c r="B51" s="273"/>
      <c r="C51" s="273"/>
      <c r="D51" s="2283" t="s">
        <v>868</v>
      </c>
      <c r="E51" s="2322"/>
      <c r="F51" s="2322"/>
      <c r="G51" s="529"/>
      <c r="H51" s="2283" t="s">
        <v>869</v>
      </c>
      <c r="I51" s="2322"/>
      <c r="J51" s="2322"/>
      <c r="K51" s="70"/>
      <c r="L51" s="70"/>
      <c r="M51" s="441"/>
      <c r="N51" s="70"/>
      <c r="O51" s="70"/>
      <c r="P51" s="70"/>
      <c r="Q51" s="441"/>
      <c r="R51" s="70"/>
      <c r="S51" s="70" t="s">
        <v>931</v>
      </c>
      <c r="T51" s="70" t="s">
        <v>978</v>
      </c>
      <c r="U51" s="70" t="s">
        <v>979</v>
      </c>
    </row>
    <row r="52" spans="2:23" s="3" customFormat="1" ht="11.25" customHeight="1">
      <c r="B52" s="2318" t="s">
        <v>308</v>
      </c>
      <c r="C52" s="2302"/>
      <c r="D52" s="1531"/>
      <c r="E52" s="1498" t="s">
        <v>980</v>
      </c>
      <c r="F52" s="1498" t="s">
        <v>981</v>
      </c>
      <c r="G52" s="1498"/>
      <c r="H52" s="1498"/>
      <c r="I52" s="1498" t="s">
        <v>981</v>
      </c>
      <c r="J52" s="1498" t="s">
        <v>982</v>
      </c>
      <c r="K52" s="1498"/>
      <c r="L52" s="1498"/>
      <c r="M52" s="1498" t="s">
        <v>980</v>
      </c>
      <c r="N52" s="1498" t="s">
        <v>981</v>
      </c>
      <c r="O52" s="1498"/>
      <c r="P52" s="1498"/>
      <c r="Q52" s="1498" t="s">
        <v>981</v>
      </c>
      <c r="R52" s="1498" t="s">
        <v>982</v>
      </c>
      <c r="S52" s="1498" t="s">
        <v>983</v>
      </c>
      <c r="T52" s="1498" t="s">
        <v>984</v>
      </c>
      <c r="U52" s="1498" t="s">
        <v>984</v>
      </c>
    </row>
    <row r="53" spans="2:23" s="3" customFormat="1" ht="11.25" customHeight="1">
      <c r="B53" s="486" t="s">
        <v>845</v>
      </c>
      <c r="C53" s="270" t="s">
        <v>985</v>
      </c>
      <c r="D53" s="84"/>
      <c r="E53" s="70"/>
      <c r="F53" s="70"/>
      <c r="G53" s="70"/>
      <c r="H53" s="70"/>
      <c r="I53" s="70"/>
      <c r="J53" s="70"/>
      <c r="K53" s="70"/>
      <c r="L53" s="70"/>
      <c r="M53" s="70"/>
      <c r="N53" s="70"/>
      <c r="O53" s="70"/>
      <c r="P53" s="70"/>
      <c r="Q53" s="70"/>
      <c r="R53" s="70"/>
      <c r="S53" s="70"/>
      <c r="T53" s="70"/>
      <c r="U53" s="70"/>
      <c r="V53" s="39"/>
      <c r="W53" s="29"/>
    </row>
    <row r="54" spans="2:23" s="3" customFormat="1" ht="11.25" customHeight="1">
      <c r="B54" s="486"/>
      <c r="C54" s="355" t="s">
        <v>986</v>
      </c>
      <c r="D54" s="222">
        <v>559465.28445899999</v>
      </c>
      <c r="E54" s="45">
        <v>559465.28445899999</v>
      </c>
      <c r="F54" s="45"/>
      <c r="G54" s="45"/>
      <c r="H54" s="45"/>
      <c r="I54" s="45"/>
      <c r="J54" s="45"/>
      <c r="K54" s="45"/>
      <c r="L54" s="45"/>
      <c r="M54" s="45"/>
      <c r="N54" s="45"/>
      <c r="O54" s="45"/>
      <c r="P54" s="45"/>
      <c r="Q54" s="45"/>
      <c r="R54" s="45"/>
      <c r="S54" s="45"/>
      <c r="T54" s="45"/>
      <c r="U54" s="45"/>
      <c r="V54" s="39"/>
      <c r="W54" s="29"/>
    </row>
    <row r="55" spans="2:23" s="105" customFormat="1" ht="11.25" customHeight="1">
      <c r="B55" s="487" t="s">
        <v>847</v>
      </c>
      <c r="C55" s="274" t="s">
        <v>848</v>
      </c>
      <c r="D55" s="356">
        <v>2191927.8292479999</v>
      </c>
      <c r="E55" s="357">
        <v>2000102.039808</v>
      </c>
      <c r="F55" s="357">
        <v>151757.41263000001</v>
      </c>
      <c r="G55" s="357"/>
      <c r="H55" s="357">
        <v>24914.449097000001</v>
      </c>
      <c r="I55" s="357"/>
      <c r="J55" s="357">
        <v>24830.846076999998</v>
      </c>
      <c r="K55" s="357"/>
      <c r="L55" s="357">
        <v>-1717.934274</v>
      </c>
      <c r="M55" s="357">
        <v>-811.706097</v>
      </c>
      <c r="N55" s="357">
        <v>-906.22817699999996</v>
      </c>
      <c r="O55" s="357"/>
      <c r="P55" s="357">
        <v>-6106.322408</v>
      </c>
      <c r="Q55" s="357"/>
      <c r="R55" s="357">
        <v>-6106.322408</v>
      </c>
      <c r="S55" s="357"/>
      <c r="T55" s="357">
        <v>1766787.1020658698</v>
      </c>
      <c r="U55" s="357">
        <v>15213.254042</v>
      </c>
    </row>
    <row r="56" spans="2:23" s="3" customFormat="1" ht="11.25" customHeight="1">
      <c r="B56" s="486" t="s">
        <v>849</v>
      </c>
      <c r="C56" s="322" t="s">
        <v>850</v>
      </c>
      <c r="D56" s="222">
        <v>2170.4346999999998</v>
      </c>
      <c r="E56" s="45">
        <v>2170.4346999999998</v>
      </c>
      <c r="F56" s="45"/>
      <c r="G56" s="45"/>
      <c r="H56" s="45"/>
      <c r="I56" s="45"/>
      <c r="J56" s="45"/>
      <c r="K56" s="45"/>
      <c r="L56" s="45"/>
      <c r="M56" s="45"/>
      <c r="N56" s="45"/>
      <c r="O56" s="45"/>
      <c r="P56" s="45"/>
      <c r="Q56" s="45"/>
      <c r="R56" s="45"/>
      <c r="S56" s="170"/>
      <c r="T56" s="45"/>
      <c r="U56" s="45"/>
    </row>
    <row r="57" spans="2:23" s="3" customFormat="1" ht="11.25" customHeight="1">
      <c r="B57" s="486" t="s">
        <v>851</v>
      </c>
      <c r="C57" s="322" t="s">
        <v>852</v>
      </c>
      <c r="D57" s="222">
        <v>4061.0134330000001</v>
      </c>
      <c r="E57" s="45">
        <v>4037.9314909999998</v>
      </c>
      <c r="F57" s="45">
        <v>23.081942000000002</v>
      </c>
      <c r="G57" s="45"/>
      <c r="H57" s="45"/>
      <c r="I57" s="45"/>
      <c r="J57" s="45"/>
      <c r="K57" s="45"/>
      <c r="L57" s="45"/>
      <c r="M57" s="45"/>
      <c r="N57" s="45"/>
      <c r="O57" s="45"/>
      <c r="P57" s="45"/>
      <c r="Q57" s="45"/>
      <c r="R57" s="45"/>
      <c r="S57" s="170"/>
      <c r="T57" s="45">
        <v>1214.3333660000001</v>
      </c>
      <c r="U57" s="45"/>
    </row>
    <row r="58" spans="2:23" s="3" customFormat="1" ht="11.25" customHeight="1">
      <c r="B58" s="486" t="s">
        <v>853</v>
      </c>
      <c r="C58" s="322" t="s">
        <v>854</v>
      </c>
      <c r="D58" s="222">
        <v>169405.969759</v>
      </c>
      <c r="E58" s="45">
        <v>169325.614619</v>
      </c>
      <c r="F58" s="45">
        <v>8.5575399999999995</v>
      </c>
      <c r="G58" s="45"/>
      <c r="H58" s="45"/>
      <c r="I58" s="45"/>
      <c r="J58" s="45"/>
      <c r="K58" s="45"/>
      <c r="L58" s="45">
        <v>-0.66094600000000003</v>
      </c>
      <c r="M58" s="45">
        <v>-0.63710599999999995</v>
      </c>
      <c r="N58" s="45"/>
      <c r="O58" s="45"/>
      <c r="P58" s="45"/>
      <c r="Q58" s="45"/>
      <c r="R58" s="45"/>
      <c r="S58" s="170"/>
      <c r="T58" s="45">
        <v>73.892073999999994</v>
      </c>
      <c r="U58" s="45"/>
    </row>
    <row r="59" spans="2:23" s="3" customFormat="1" ht="11.25" customHeight="1">
      <c r="B59" s="486" t="s">
        <v>855</v>
      </c>
      <c r="C59" s="322" t="s">
        <v>856</v>
      </c>
      <c r="D59" s="222">
        <v>89413.155530000004</v>
      </c>
      <c r="E59" s="45">
        <v>87795.965255999996</v>
      </c>
      <c r="F59" s="45">
        <v>1617.190274</v>
      </c>
      <c r="G59" s="45"/>
      <c r="H59" s="45">
        <v>509.50026300000002</v>
      </c>
      <c r="I59" s="45"/>
      <c r="J59" s="45">
        <v>509.50026300000002</v>
      </c>
      <c r="K59" s="45"/>
      <c r="L59" s="45">
        <v>-11.47845</v>
      </c>
      <c r="M59" s="45">
        <v>-3.6519140000000001</v>
      </c>
      <c r="N59" s="45">
        <v>-7.8265359999999999</v>
      </c>
      <c r="O59" s="45"/>
      <c r="P59" s="45">
        <v>-5.392773</v>
      </c>
      <c r="Q59" s="45"/>
      <c r="R59" s="45">
        <v>-5.392773</v>
      </c>
      <c r="S59" s="170"/>
      <c r="T59" s="45">
        <v>8587.4366740000005</v>
      </c>
      <c r="U59" s="45">
        <v>492.29725300000001</v>
      </c>
    </row>
    <row r="60" spans="2:23" s="3" customFormat="1" ht="11.25" customHeight="1">
      <c r="B60" s="486" t="s">
        <v>857</v>
      </c>
      <c r="C60" s="322" t="s">
        <v>858</v>
      </c>
      <c r="D60" s="222">
        <v>866890.42181199999</v>
      </c>
      <c r="E60" s="45">
        <v>774748.39601200004</v>
      </c>
      <c r="F60" s="45">
        <v>91725.608670000001</v>
      </c>
      <c r="G60" s="45"/>
      <c r="H60" s="45">
        <v>17668.142505</v>
      </c>
      <c r="I60" s="45"/>
      <c r="J60" s="45">
        <v>17660.606704999998</v>
      </c>
      <c r="K60" s="45"/>
      <c r="L60" s="45">
        <v>-1231.5683690000001</v>
      </c>
      <c r="M60" s="45">
        <v>-625.60764200000006</v>
      </c>
      <c r="N60" s="45">
        <v>-605.96072700000002</v>
      </c>
      <c r="O60" s="45"/>
      <c r="P60" s="45">
        <v>-5126.0941540000003</v>
      </c>
      <c r="Q60" s="45"/>
      <c r="R60" s="45">
        <v>-5126.0941540000003</v>
      </c>
      <c r="S60" s="170"/>
      <c r="T60" s="45">
        <v>752241.16403787001</v>
      </c>
      <c r="U60" s="45">
        <v>9609.0353909999994</v>
      </c>
    </row>
    <row r="61" spans="2:23" s="358" customFormat="1" ht="11.25" customHeight="1">
      <c r="B61" s="486" t="s">
        <v>859</v>
      </c>
      <c r="C61" s="359" t="s">
        <v>891</v>
      </c>
      <c r="D61" s="360">
        <v>243830.03606000001</v>
      </c>
      <c r="E61" s="361">
        <v>204694.19890700001</v>
      </c>
      <c r="F61" s="361">
        <v>39010.433053000001</v>
      </c>
      <c r="G61" s="361"/>
      <c r="H61" s="361">
        <v>6140.4232179999999</v>
      </c>
      <c r="I61" s="361"/>
      <c r="J61" s="361">
        <v>6132.8874180000003</v>
      </c>
      <c r="K61" s="361"/>
      <c r="L61" s="361">
        <v>-613.88197600000001</v>
      </c>
      <c r="M61" s="361">
        <v>-236.55613600000001</v>
      </c>
      <c r="N61" s="361">
        <v>-377.32584000000003</v>
      </c>
      <c r="O61" s="361"/>
      <c r="P61" s="361">
        <v>-1831.659028</v>
      </c>
      <c r="Q61" s="361"/>
      <c r="R61" s="361">
        <v>-1831.659028</v>
      </c>
      <c r="S61" s="362"/>
      <c r="T61" s="361">
        <v>205731.58815</v>
      </c>
      <c r="U61" s="361">
        <v>3691.5673729999999</v>
      </c>
    </row>
    <row r="62" spans="2:23" s="3" customFormat="1" ht="11.25" customHeight="1">
      <c r="B62" s="486" t="s">
        <v>861</v>
      </c>
      <c r="C62" s="322" t="s">
        <v>860</v>
      </c>
      <c r="D62" s="222">
        <v>1059986.8340139999</v>
      </c>
      <c r="E62" s="45">
        <v>962023.69773000001</v>
      </c>
      <c r="F62" s="45">
        <v>58382.974203999998</v>
      </c>
      <c r="G62" s="45"/>
      <c r="H62" s="45">
        <v>6736.7918010000003</v>
      </c>
      <c r="I62" s="45"/>
      <c r="J62" s="45">
        <v>6660.7245810000004</v>
      </c>
      <c r="K62" s="45"/>
      <c r="L62" s="45">
        <v>-474.101766</v>
      </c>
      <c r="M62" s="45">
        <v>-181.691517</v>
      </c>
      <c r="N62" s="45">
        <v>-292.41024900000002</v>
      </c>
      <c r="O62" s="45"/>
      <c r="P62" s="45">
        <v>-974.831323</v>
      </c>
      <c r="Q62" s="45"/>
      <c r="R62" s="45">
        <v>-974.831323</v>
      </c>
      <c r="S62" s="170"/>
      <c r="T62" s="45">
        <v>1004670.275915</v>
      </c>
      <c r="U62" s="45">
        <v>5111.9214000000002</v>
      </c>
    </row>
    <row r="63" spans="2:23" s="105" customFormat="1" ht="11.25" customHeight="1">
      <c r="B63" s="487" t="s">
        <v>863</v>
      </c>
      <c r="C63" s="274" t="s">
        <v>892</v>
      </c>
      <c r="D63" s="356">
        <v>283656.564464</v>
      </c>
      <c r="E63" s="357">
        <v>229886.26102500001</v>
      </c>
      <c r="F63" s="357"/>
      <c r="G63" s="357"/>
      <c r="H63" s="357"/>
      <c r="I63" s="357"/>
      <c r="J63" s="357"/>
      <c r="K63" s="357"/>
      <c r="L63" s="357">
        <v>-2.318076</v>
      </c>
      <c r="M63" s="357">
        <v>-2.318076</v>
      </c>
      <c r="N63" s="357"/>
      <c r="O63" s="357"/>
      <c r="P63" s="357"/>
      <c r="Q63" s="357"/>
      <c r="R63" s="357"/>
      <c r="S63" s="363"/>
      <c r="T63" s="357"/>
      <c r="U63" s="357"/>
    </row>
    <row r="64" spans="2:23" s="3" customFormat="1" ht="11.25" customHeight="1">
      <c r="B64" s="486" t="s">
        <v>893</v>
      </c>
      <c r="C64" s="322" t="s">
        <v>850</v>
      </c>
      <c r="D64" s="222">
        <v>21075.390790000001</v>
      </c>
      <c r="E64" s="45"/>
      <c r="F64" s="45"/>
      <c r="G64" s="45"/>
      <c r="H64" s="45"/>
      <c r="I64" s="45"/>
      <c r="J64" s="45"/>
      <c r="K64" s="45"/>
      <c r="L64" s="45"/>
      <c r="M64" s="45"/>
      <c r="N64" s="45"/>
      <c r="O64" s="45"/>
      <c r="P64" s="45"/>
      <c r="Q64" s="45"/>
      <c r="R64" s="45"/>
      <c r="S64" s="170"/>
      <c r="T64" s="45"/>
      <c r="U64" s="45"/>
    </row>
    <row r="65" spans="2:21" s="3" customFormat="1" ht="11.25" customHeight="1">
      <c r="B65" s="486" t="s">
        <v>894</v>
      </c>
      <c r="C65" s="322" t="s">
        <v>852</v>
      </c>
      <c r="D65" s="222">
        <v>56249.435916000002</v>
      </c>
      <c r="E65" s="45">
        <v>48940.038</v>
      </c>
      <c r="F65" s="45"/>
      <c r="G65" s="45"/>
      <c r="H65" s="45"/>
      <c r="I65" s="45"/>
      <c r="J65" s="45"/>
      <c r="K65" s="45"/>
      <c r="L65" s="45">
        <v>-0.83259700000000003</v>
      </c>
      <c r="M65" s="45">
        <v>-0.83259700000000003</v>
      </c>
      <c r="N65" s="45"/>
      <c r="O65" s="45"/>
      <c r="P65" s="45"/>
      <c r="Q65" s="45"/>
      <c r="R65" s="45"/>
      <c r="S65" s="170"/>
      <c r="T65" s="45"/>
      <c r="U65" s="45"/>
    </row>
    <row r="66" spans="2:21" s="3" customFormat="1" ht="11.25" customHeight="1">
      <c r="B66" s="486" t="s">
        <v>895</v>
      </c>
      <c r="C66" s="322" t="s">
        <v>854</v>
      </c>
      <c r="D66" s="222">
        <v>192957.665029</v>
      </c>
      <c r="E66" s="45">
        <v>167995.53140899999</v>
      </c>
      <c r="F66" s="45"/>
      <c r="G66" s="45"/>
      <c r="H66" s="45"/>
      <c r="I66" s="45"/>
      <c r="J66" s="45"/>
      <c r="K66" s="45"/>
      <c r="L66" s="45"/>
      <c r="M66" s="45"/>
      <c r="N66" s="45"/>
      <c r="O66" s="45"/>
      <c r="P66" s="45"/>
      <c r="Q66" s="45"/>
      <c r="R66" s="45"/>
      <c r="S66" s="170"/>
      <c r="T66" s="45"/>
      <c r="U66" s="45"/>
    </row>
    <row r="67" spans="2:21" s="3" customFormat="1" ht="11.25" customHeight="1">
      <c r="B67" s="486" t="s">
        <v>896</v>
      </c>
      <c r="C67" s="322" t="s">
        <v>856</v>
      </c>
      <c r="D67" s="222">
        <v>27.111716999999999</v>
      </c>
      <c r="E67" s="45">
        <v>16.367578999999999</v>
      </c>
      <c r="F67" s="45"/>
      <c r="G67" s="45"/>
      <c r="H67" s="45"/>
      <c r="I67" s="45"/>
      <c r="J67" s="45"/>
      <c r="K67" s="45"/>
      <c r="L67" s="45"/>
      <c r="M67" s="45"/>
      <c r="N67" s="45"/>
      <c r="O67" s="45"/>
      <c r="P67" s="45"/>
      <c r="Q67" s="45"/>
      <c r="R67" s="45"/>
      <c r="S67" s="170"/>
      <c r="T67" s="45"/>
      <c r="U67" s="45"/>
    </row>
    <row r="68" spans="2:21" s="3" customFormat="1" ht="11.25" customHeight="1">
      <c r="B68" s="486" t="s">
        <v>897</v>
      </c>
      <c r="C68" s="322" t="s">
        <v>858</v>
      </c>
      <c r="D68" s="222">
        <v>13346.961012</v>
      </c>
      <c r="E68" s="45">
        <v>12934.324037</v>
      </c>
      <c r="F68" s="45"/>
      <c r="G68" s="45"/>
      <c r="H68" s="45"/>
      <c r="I68" s="45"/>
      <c r="J68" s="45"/>
      <c r="K68" s="45"/>
      <c r="L68" s="45">
        <v>-1.380836</v>
      </c>
      <c r="M68" s="45">
        <v>-1.380836</v>
      </c>
      <c r="N68" s="45"/>
      <c r="O68" s="45"/>
      <c r="P68" s="45"/>
      <c r="Q68" s="45"/>
      <c r="R68" s="45"/>
      <c r="S68" s="170"/>
      <c r="T68" s="45"/>
      <c r="U68" s="45"/>
    </row>
    <row r="69" spans="2:21" s="105" customFormat="1" ht="11.25" customHeight="1">
      <c r="B69" s="487" t="s">
        <v>898</v>
      </c>
      <c r="C69" s="274" t="s">
        <v>899</v>
      </c>
      <c r="D69" s="356">
        <v>855731.97712599998</v>
      </c>
      <c r="E69" s="357">
        <v>818548.38589899999</v>
      </c>
      <c r="F69" s="357">
        <v>37183.591226999997</v>
      </c>
      <c r="G69" s="357"/>
      <c r="H69" s="357">
        <v>3097.480536</v>
      </c>
      <c r="I69" s="357"/>
      <c r="J69" s="357">
        <v>3097.480536</v>
      </c>
      <c r="K69" s="357"/>
      <c r="L69" s="357">
        <v>-497.79134499999998</v>
      </c>
      <c r="M69" s="357">
        <v>-300.840574</v>
      </c>
      <c r="N69" s="357">
        <v>-196.950771</v>
      </c>
      <c r="O69" s="357"/>
      <c r="P69" s="357">
        <v>-244.16476599999999</v>
      </c>
      <c r="Q69" s="357"/>
      <c r="R69" s="357">
        <v>-244.16476599999999</v>
      </c>
      <c r="S69" s="364"/>
      <c r="T69" s="357">
        <v>289993.93031800003</v>
      </c>
      <c r="U69" s="357">
        <v>1057.66662</v>
      </c>
    </row>
    <row r="70" spans="2:21" s="3" customFormat="1" ht="11.25" customHeight="1">
      <c r="B70" s="486" t="s">
        <v>900</v>
      </c>
      <c r="C70" s="322" t="s">
        <v>850</v>
      </c>
      <c r="D70" s="222"/>
      <c r="E70" s="45"/>
      <c r="F70" s="45"/>
      <c r="G70" s="45"/>
      <c r="H70" s="45"/>
      <c r="I70" s="45"/>
      <c r="J70" s="45"/>
      <c r="K70" s="45"/>
      <c r="L70" s="45"/>
      <c r="M70" s="45"/>
      <c r="N70" s="45"/>
      <c r="O70" s="45"/>
      <c r="P70" s="45"/>
      <c r="Q70" s="45"/>
      <c r="R70" s="45"/>
      <c r="S70" s="365"/>
      <c r="T70" s="45"/>
      <c r="U70" s="45"/>
    </row>
    <row r="71" spans="2:21" s="3" customFormat="1" ht="11.25" customHeight="1">
      <c r="B71" s="486" t="s">
        <v>901</v>
      </c>
      <c r="C71" s="322" t="s">
        <v>852</v>
      </c>
      <c r="D71" s="222">
        <v>12635.550033</v>
      </c>
      <c r="E71" s="45">
        <v>12615.550033</v>
      </c>
      <c r="F71" s="45">
        <v>20</v>
      </c>
      <c r="G71" s="45"/>
      <c r="H71" s="45"/>
      <c r="I71" s="45"/>
      <c r="J71" s="45"/>
      <c r="K71" s="45"/>
      <c r="L71" s="45"/>
      <c r="M71" s="45"/>
      <c r="N71" s="45"/>
      <c r="O71" s="45"/>
      <c r="P71" s="45"/>
      <c r="Q71" s="45"/>
      <c r="R71" s="45"/>
      <c r="S71" s="365"/>
      <c r="T71" s="45">
        <v>42.736519999999999</v>
      </c>
      <c r="U71" s="45"/>
    </row>
    <row r="72" spans="2:21" s="3" customFormat="1" ht="11.25" customHeight="1">
      <c r="B72" s="486" t="s">
        <v>902</v>
      </c>
      <c r="C72" s="322" t="s">
        <v>854</v>
      </c>
      <c r="D72" s="222">
        <v>44193.588437999999</v>
      </c>
      <c r="E72" s="45">
        <v>43984.213521999998</v>
      </c>
      <c r="F72" s="45">
        <v>209.37491600000001</v>
      </c>
      <c r="G72" s="45"/>
      <c r="H72" s="45"/>
      <c r="I72" s="45"/>
      <c r="J72" s="45"/>
      <c r="K72" s="45"/>
      <c r="L72" s="45">
        <v>-3.040559</v>
      </c>
      <c r="M72" s="45">
        <v>-2.8127960000000001</v>
      </c>
      <c r="N72" s="45"/>
      <c r="O72" s="45"/>
      <c r="P72" s="45"/>
      <c r="Q72" s="45"/>
      <c r="R72" s="45"/>
      <c r="S72" s="365"/>
      <c r="T72" s="45">
        <v>85.702839999999995</v>
      </c>
      <c r="U72" s="45"/>
    </row>
    <row r="73" spans="2:21" s="3" customFormat="1" ht="11.25" customHeight="1">
      <c r="B73" s="486" t="s">
        <v>903</v>
      </c>
      <c r="C73" s="322" t="s">
        <v>856</v>
      </c>
      <c r="D73" s="222">
        <v>12031.243057</v>
      </c>
      <c r="E73" s="45">
        <v>11498.521531</v>
      </c>
      <c r="F73" s="45">
        <v>532.72152600000004</v>
      </c>
      <c r="G73" s="45"/>
      <c r="H73" s="45"/>
      <c r="I73" s="45"/>
      <c r="J73" s="45"/>
      <c r="K73" s="45"/>
      <c r="L73" s="45">
        <v>-3.6605639999999999</v>
      </c>
      <c r="M73" s="45">
        <v>-2.3780209999999999</v>
      </c>
      <c r="N73" s="45">
        <v>-1.282543</v>
      </c>
      <c r="O73" s="45"/>
      <c r="P73" s="45"/>
      <c r="Q73" s="45"/>
      <c r="R73" s="45"/>
      <c r="S73" s="365"/>
      <c r="T73" s="45">
        <v>2446.16606</v>
      </c>
      <c r="U73" s="45"/>
    </row>
    <row r="74" spans="2:21" s="3" customFormat="1" ht="11.25" customHeight="1">
      <c r="B74" s="486" t="s">
        <v>904</v>
      </c>
      <c r="C74" s="322" t="s">
        <v>858</v>
      </c>
      <c r="D74" s="222">
        <v>481317.18449700001</v>
      </c>
      <c r="E74" s="45">
        <v>451197.52299600001</v>
      </c>
      <c r="F74" s="45">
        <v>30119.661500999999</v>
      </c>
      <c r="G74" s="45"/>
      <c r="H74" s="45">
        <v>2781.4677200000001</v>
      </c>
      <c r="I74" s="45"/>
      <c r="J74" s="45">
        <v>2781.4677200000001</v>
      </c>
      <c r="K74" s="45"/>
      <c r="L74" s="45">
        <v>-434.13885299999998</v>
      </c>
      <c r="M74" s="45">
        <v>-264.26538599999998</v>
      </c>
      <c r="N74" s="45">
        <v>-169.87346700000001</v>
      </c>
      <c r="O74" s="45"/>
      <c r="P74" s="45">
        <v>-240.792315</v>
      </c>
      <c r="Q74" s="45"/>
      <c r="R74" s="45">
        <v>-240.792315</v>
      </c>
      <c r="S74" s="365"/>
      <c r="T74" s="45">
        <v>148713.34735600001</v>
      </c>
      <c r="U74" s="45">
        <v>987.91188999999997</v>
      </c>
    </row>
    <row r="75" spans="2:21" s="3" customFormat="1" ht="11.25" customHeight="1">
      <c r="B75" s="486" t="s">
        <v>905</v>
      </c>
      <c r="C75" s="322" t="s">
        <v>860</v>
      </c>
      <c r="D75" s="45">
        <v>305554.41110099998</v>
      </c>
      <c r="E75" s="45">
        <v>299252.57781699998</v>
      </c>
      <c r="F75" s="45">
        <v>6301.8332840000003</v>
      </c>
      <c r="G75" s="45"/>
      <c r="H75" s="45">
        <v>316.01281599999999</v>
      </c>
      <c r="I75" s="45"/>
      <c r="J75" s="45">
        <v>316.01281599999999</v>
      </c>
      <c r="K75" s="45"/>
      <c r="L75" s="45">
        <v>-56.946818999999998</v>
      </c>
      <c r="M75" s="45">
        <v>-31.379821</v>
      </c>
      <c r="N75" s="45">
        <v>-25.566998000000002</v>
      </c>
      <c r="O75" s="45"/>
      <c r="P75" s="45">
        <v>-3.3724509999999999</v>
      </c>
      <c r="Q75" s="45"/>
      <c r="R75" s="45">
        <v>-3.3724509999999999</v>
      </c>
      <c r="S75" s="365"/>
      <c r="T75" s="45">
        <v>138705.97753999999</v>
      </c>
      <c r="U75" s="45">
        <v>69.754729999999995</v>
      </c>
    </row>
    <row r="76" spans="2:21" s="3" customFormat="1" ht="11.25" customHeight="1">
      <c r="B76" s="767">
        <v>220</v>
      </c>
      <c r="C76" s="677" t="s">
        <v>563</v>
      </c>
      <c r="D76" s="768">
        <v>3890781.655297</v>
      </c>
      <c r="E76" s="768">
        <v>3608001.9711909997</v>
      </c>
      <c r="F76" s="768">
        <v>188941.003857</v>
      </c>
      <c r="G76" s="768"/>
      <c r="H76" s="768">
        <v>28011.929633</v>
      </c>
      <c r="I76" s="768"/>
      <c r="J76" s="768">
        <v>27928.326612999997</v>
      </c>
      <c r="K76" s="768"/>
      <c r="L76" s="768">
        <v>-2218.0436949999998</v>
      </c>
      <c r="M76" s="768">
        <v>-1114.8647470000001</v>
      </c>
      <c r="N76" s="768">
        <v>-1103.178948</v>
      </c>
      <c r="O76" s="768">
        <v>0</v>
      </c>
      <c r="P76" s="768">
        <v>-6350.4871739999999</v>
      </c>
      <c r="Q76" s="768"/>
      <c r="R76" s="768">
        <v>-6350.4871739999999</v>
      </c>
      <c r="S76" s="769"/>
      <c r="T76" s="768">
        <v>2056781.0323838699</v>
      </c>
      <c r="U76" s="768">
        <v>16270.920662</v>
      </c>
    </row>
    <row r="77" spans="2:21" ht="11.25" customHeight="1">
      <c r="D77" s="594"/>
      <c r="H77" s="594"/>
    </row>
  </sheetData>
  <mergeCells count="30">
    <mergeCell ref="B10:C10"/>
    <mergeCell ref="S11:S15"/>
    <mergeCell ref="B5:L5"/>
    <mergeCell ref="T50:U50"/>
    <mergeCell ref="B7:U7"/>
    <mergeCell ref="B17:C17"/>
    <mergeCell ref="L49:N49"/>
    <mergeCell ref="P49:R49"/>
    <mergeCell ref="T49:U49"/>
    <mergeCell ref="L47:R47"/>
    <mergeCell ref="P48:R48"/>
    <mergeCell ref="T14:U14"/>
    <mergeCell ref="D15:F15"/>
    <mergeCell ref="H15:J15"/>
    <mergeCell ref="L15:N15"/>
    <mergeCell ref="P15:R15"/>
    <mergeCell ref="T15:U15"/>
    <mergeCell ref="S47:S50"/>
    <mergeCell ref="D50:J50"/>
    <mergeCell ref="L50:N50"/>
    <mergeCell ref="D51:F51"/>
    <mergeCell ref="H51:J51"/>
    <mergeCell ref="P50:R50"/>
    <mergeCell ref="B52:C52"/>
    <mergeCell ref="L11:R11"/>
    <mergeCell ref="P13:R13"/>
    <mergeCell ref="D14:J14"/>
    <mergeCell ref="L14:N14"/>
    <mergeCell ref="P14:R14"/>
    <mergeCell ref="P12:R12"/>
  </mergeCells>
  <phoneticPr fontId="275"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scale="53" orientation="landscape" verticalDpi="1200" r:id="rId1"/>
  <rowBreaks count="1" manualBreakCount="1">
    <brk id="42" max="20" man="1"/>
  </row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tabColor rgb="FF007272"/>
  </sheetPr>
  <dimension ref="A1:L32"/>
  <sheetViews>
    <sheetView showGridLines="0" showRowColHeaders="0" zoomScaleNormal="100" zoomScaleSheetLayoutView="100" workbookViewId="0"/>
  </sheetViews>
  <sheetFormatPr baseColWidth="10" defaultColWidth="11.44140625" defaultRowHeight="14.4"/>
  <cols>
    <col min="1" max="1" width="2.6640625" style="19" customWidth="1"/>
    <col min="2" max="2" width="4.88671875" style="19" customWidth="1"/>
    <col min="3" max="3" width="2.5546875" style="19" customWidth="1"/>
    <col min="4" max="4" width="35.88671875" style="19" customWidth="1"/>
    <col min="5" max="8" width="12" style="6" customWidth="1"/>
    <col min="9" max="9" width="13.44140625" style="6" bestFit="1" customWidth="1"/>
    <col min="10" max="10" width="12" style="6" customWidth="1"/>
    <col min="11" max="11" width="102.88671875" style="6" customWidth="1"/>
    <col min="12" max="16384" width="11.44140625" style="6"/>
  </cols>
  <sheetData>
    <row r="1" spans="1:11" s="10" customFormat="1" ht="11.25" customHeight="1">
      <c r="A1" s="7"/>
      <c r="B1" s="7"/>
      <c r="C1" s="7"/>
      <c r="D1" s="7"/>
      <c r="E1" s="8"/>
      <c r="F1" s="8"/>
      <c r="G1" s="9"/>
      <c r="H1" s="9"/>
      <c r="I1" s="9"/>
    </row>
    <row r="2" spans="1:11" s="10" customFormat="1" ht="5.25" customHeight="1">
      <c r="A2" s="7"/>
      <c r="B2" s="7"/>
      <c r="C2" s="7"/>
      <c r="D2" s="7"/>
      <c r="E2" s="8"/>
      <c r="F2" s="8"/>
      <c r="G2" s="9"/>
      <c r="H2" s="9"/>
      <c r="I2" s="9"/>
    </row>
    <row r="3" spans="1:11" s="12" customFormat="1" ht="12.9" customHeight="1">
      <c r="A3" s="11"/>
      <c r="B3" s="1072" t="s">
        <v>302</v>
      </c>
      <c r="C3" s="1414"/>
      <c r="D3" s="1414"/>
      <c r="E3" s="1414"/>
      <c r="F3" s="1414"/>
      <c r="G3" s="1414"/>
      <c r="H3" s="1414"/>
      <c r="I3" s="1414"/>
      <c r="J3" s="1414"/>
    </row>
    <row r="4" spans="1:11" s="10" customFormat="1" ht="5.25" customHeight="1">
      <c r="A4" s="7"/>
      <c r="B4" s="7"/>
      <c r="C4" s="7"/>
      <c r="D4" s="7"/>
      <c r="E4" s="7"/>
      <c r="F4" s="8"/>
      <c r="G4" s="8"/>
      <c r="H4" s="9"/>
      <c r="I4" s="9"/>
      <c r="J4" s="9"/>
      <c r="K4" s="7"/>
    </row>
    <row r="5" spans="1:11" ht="15.6">
      <c r="A5" s="13"/>
      <c r="B5" s="2323" t="s">
        <v>987</v>
      </c>
      <c r="C5" s="2323"/>
      <c r="D5" s="2323"/>
      <c r="E5"/>
      <c r="F5" s="14"/>
      <c r="G5"/>
      <c r="H5"/>
    </row>
    <row r="6" spans="1:11" ht="11.25" customHeight="1">
      <c r="A6" s="13"/>
      <c r="B6" s="13"/>
      <c r="C6" s="14"/>
      <c r="D6" s="14"/>
    </row>
    <row r="7" spans="1:11" ht="22.5" customHeight="1">
      <c r="A7" s="13"/>
      <c r="B7" s="2326" t="s">
        <v>988</v>
      </c>
      <c r="C7" s="2259"/>
      <c r="D7" s="2259"/>
      <c r="E7" s="2259"/>
      <c r="F7" s="2259"/>
      <c r="G7" s="2259"/>
      <c r="H7" s="2259"/>
      <c r="I7" s="2259"/>
      <c r="J7" s="2259"/>
    </row>
    <row r="8" spans="1:11" ht="11.25" customHeight="1">
      <c r="A8" s="13"/>
      <c r="B8" s="210"/>
      <c r="C8" s="1024"/>
      <c r="D8" s="1024"/>
      <c r="E8" s="1024"/>
      <c r="F8" s="1024"/>
      <c r="G8" s="1024"/>
      <c r="H8" s="1024"/>
      <c r="I8" s="1024"/>
      <c r="J8" s="1024"/>
    </row>
    <row r="9" spans="1:11" ht="11.25" customHeight="1">
      <c r="A9" s="13"/>
      <c r="C9"/>
      <c r="D9"/>
      <c r="E9"/>
      <c r="F9"/>
      <c r="G9"/>
      <c r="H9"/>
      <c r="I9" s="201"/>
      <c r="J9" s="201"/>
    </row>
    <row r="10" spans="1:11" s="10" customFormat="1" ht="11.25" customHeight="1">
      <c r="A10" s="7"/>
      <c r="B10" s="2327" t="s">
        <v>2761</v>
      </c>
      <c r="C10" s="2328"/>
      <c r="D10" s="2328"/>
      <c r="E10" s="1356" t="s">
        <v>314</v>
      </c>
      <c r="F10" s="1356" t="s">
        <v>316</v>
      </c>
      <c r="G10" s="1356" t="s">
        <v>318</v>
      </c>
      <c r="H10" s="1356" t="s">
        <v>320</v>
      </c>
      <c r="I10" s="1356" t="s">
        <v>325</v>
      </c>
      <c r="J10" s="1356" t="s">
        <v>332</v>
      </c>
    </row>
    <row r="11" spans="1:11" s="10" customFormat="1" ht="11.25" customHeight="1">
      <c r="A11" s="7"/>
      <c r="B11" s="444"/>
      <c r="C11" s="444"/>
      <c r="D11" s="443"/>
      <c r="E11" s="2325" t="s">
        <v>989</v>
      </c>
      <c r="F11" s="2325"/>
      <c r="G11" s="2325"/>
      <c r="H11" s="2325"/>
      <c r="I11" s="2325"/>
      <c r="J11" s="2325"/>
    </row>
    <row r="12" spans="1:11" s="10" customFormat="1" ht="11.25" customHeight="1">
      <c r="A12" s="7"/>
      <c r="B12" s="85"/>
      <c r="D12" s="85"/>
      <c r="E12" s="445"/>
      <c r="F12" s="445"/>
      <c r="G12" s="380" t="s">
        <v>878</v>
      </c>
      <c r="H12" s="445"/>
      <c r="I12" s="100" t="s">
        <v>990</v>
      </c>
      <c r="J12" s="445"/>
    </row>
    <row r="13" spans="1:11" s="10" customFormat="1" ht="11.25" customHeight="1">
      <c r="A13" s="7"/>
      <c r="B13" s="1508" t="s">
        <v>308</v>
      </c>
      <c r="C13" s="1566"/>
      <c r="D13" s="1508"/>
      <c r="E13" s="1537" t="s">
        <v>991</v>
      </c>
      <c r="F13" s="1537" t="s">
        <v>992</v>
      </c>
      <c r="G13" s="1537" t="s">
        <v>993</v>
      </c>
      <c r="H13" s="1537" t="s">
        <v>880</v>
      </c>
      <c r="I13" s="1537" t="s">
        <v>994</v>
      </c>
      <c r="J13" s="1537" t="s">
        <v>563</v>
      </c>
      <c r="K13" s="604"/>
    </row>
    <row r="14" spans="1:11" ht="11.25" customHeight="1">
      <c r="B14" s="530">
        <v>1</v>
      </c>
      <c r="C14" s="530" t="s">
        <v>848</v>
      </c>
      <c r="D14" s="530"/>
      <c r="E14" s="968">
        <v>155596.22657200001</v>
      </c>
      <c r="F14" s="968">
        <v>757984.68756851635</v>
      </c>
      <c r="G14" s="968">
        <v>148168.87714828382</v>
      </c>
      <c r="H14" s="968">
        <v>1256735</v>
      </c>
      <c r="I14" s="968">
        <v>287880.0158666051</v>
      </c>
      <c r="J14" s="968">
        <v>2606365</v>
      </c>
      <c r="K14" s="605"/>
    </row>
    <row r="15" spans="1:11" ht="11.25" customHeight="1">
      <c r="B15" s="19">
        <v>2</v>
      </c>
      <c r="C15" s="19" t="s">
        <v>892</v>
      </c>
      <c r="E15" s="968">
        <v>0</v>
      </c>
      <c r="F15" s="968">
        <v>117509.72518033773</v>
      </c>
      <c r="G15" s="968">
        <v>108212.70430720139</v>
      </c>
      <c r="H15" s="968">
        <v>166282.90619292765</v>
      </c>
      <c r="I15" s="968">
        <v>-1039.8221800000001</v>
      </c>
      <c r="J15" s="968">
        <v>390965.51350046671</v>
      </c>
    </row>
    <row r="16" spans="1:11" ht="11.25" customHeight="1">
      <c r="B16" s="1567">
        <v>3</v>
      </c>
      <c r="C16" s="1567" t="s">
        <v>563</v>
      </c>
      <c r="D16" s="1567"/>
      <c r="E16" s="1568">
        <v>155596.22657200001</v>
      </c>
      <c r="F16" s="1568">
        <v>875494.41274885414</v>
      </c>
      <c r="G16" s="1568">
        <v>256381.5814554852</v>
      </c>
      <c r="H16" s="1568">
        <v>1423019.3581748302</v>
      </c>
      <c r="I16" s="1568">
        <v>286840.19368660508</v>
      </c>
      <c r="J16" s="1568">
        <v>2997331.7726377742</v>
      </c>
    </row>
    <row r="17" spans="1:12" ht="11.25" customHeight="1"/>
    <row r="18" spans="1:12" ht="11.25" customHeight="1"/>
    <row r="19" spans="1:12" s="10" customFormat="1" ht="11.25" customHeight="1">
      <c r="A19" s="7"/>
      <c r="B19" s="2327" t="s">
        <v>27</v>
      </c>
      <c r="C19" s="2328"/>
      <c r="D19" s="2328"/>
      <c r="E19" s="1356" t="s">
        <v>314</v>
      </c>
      <c r="F19" s="1356" t="s">
        <v>316</v>
      </c>
      <c r="G19" s="1356" t="s">
        <v>318</v>
      </c>
      <c r="H19" s="1356" t="s">
        <v>320</v>
      </c>
      <c r="I19" s="1356" t="s">
        <v>325</v>
      </c>
      <c r="J19" s="1356" t="s">
        <v>332</v>
      </c>
    </row>
    <row r="20" spans="1:12" s="10" customFormat="1" ht="11.25" customHeight="1">
      <c r="A20" s="7"/>
      <c r="B20" s="444"/>
      <c r="C20" s="444"/>
      <c r="D20" s="443"/>
      <c r="E20" s="2325" t="s">
        <v>989</v>
      </c>
      <c r="F20" s="2325"/>
      <c r="G20" s="2325"/>
      <c r="H20" s="2325"/>
      <c r="I20" s="2325"/>
      <c r="J20" s="2325"/>
    </row>
    <row r="21" spans="1:12" s="10" customFormat="1" ht="11.25" customHeight="1">
      <c r="A21" s="7"/>
      <c r="B21" s="85"/>
      <c r="D21" s="85"/>
      <c r="E21" s="445"/>
      <c r="F21" s="445"/>
      <c r="G21" s="380" t="s">
        <v>878</v>
      </c>
      <c r="H21" s="445"/>
      <c r="I21" s="100" t="s">
        <v>990</v>
      </c>
      <c r="J21" s="445"/>
      <c r="K21" s="6"/>
    </row>
    <row r="22" spans="1:12" s="10" customFormat="1" ht="11.25" customHeight="1">
      <c r="A22" s="7"/>
      <c r="B22" s="1508" t="s">
        <v>308</v>
      </c>
      <c r="C22" s="1566"/>
      <c r="D22" s="1508"/>
      <c r="E22" s="1537" t="s">
        <v>991</v>
      </c>
      <c r="F22" s="1537" t="s">
        <v>992</v>
      </c>
      <c r="G22" s="1537" t="s">
        <v>993</v>
      </c>
      <c r="H22" s="1537" t="s">
        <v>880</v>
      </c>
      <c r="I22" s="1537" t="s">
        <v>994</v>
      </c>
      <c r="J22" s="1537" t="s">
        <v>563</v>
      </c>
    </row>
    <row r="23" spans="1:12" ht="11.25" customHeight="1">
      <c r="B23" s="530">
        <v>1</v>
      </c>
      <c r="C23" s="530" t="s">
        <v>848</v>
      </c>
      <c r="D23" s="530"/>
      <c r="E23" s="968">
        <v>559465</v>
      </c>
      <c r="F23" s="968">
        <v>572143</v>
      </c>
      <c r="G23" s="968">
        <v>152322</v>
      </c>
      <c r="H23" s="968">
        <v>1237923</v>
      </c>
      <c r="I23" s="968">
        <v>254454</v>
      </c>
      <c r="J23" s="968">
        <v>2776308</v>
      </c>
      <c r="K23" s="10"/>
      <c r="L23" s="10"/>
    </row>
    <row r="24" spans="1:12" ht="11.25" customHeight="1">
      <c r="B24" s="19">
        <v>2</v>
      </c>
      <c r="C24" s="19" t="s">
        <v>892</v>
      </c>
      <c r="E24" s="968" t="s">
        <v>33</v>
      </c>
      <c r="F24" s="968">
        <v>47714</v>
      </c>
      <c r="G24" s="968">
        <v>65176</v>
      </c>
      <c r="H24" s="968">
        <v>171915</v>
      </c>
      <c r="I24" s="968">
        <v>-1147</v>
      </c>
      <c r="J24" s="968">
        <v>283657</v>
      </c>
      <c r="L24" s="10"/>
    </row>
    <row r="25" spans="1:12" ht="11.25" customHeight="1">
      <c r="B25" s="1567">
        <v>3</v>
      </c>
      <c r="C25" s="1567" t="s">
        <v>563</v>
      </c>
      <c r="D25" s="1567"/>
      <c r="E25" s="1568">
        <v>559465</v>
      </c>
      <c r="F25" s="1568">
        <v>619857</v>
      </c>
      <c r="G25" s="1568">
        <v>217498</v>
      </c>
      <c r="H25" s="1568">
        <v>1409838</v>
      </c>
      <c r="I25" s="1568">
        <v>253307</v>
      </c>
      <c r="J25" s="1568">
        <v>3059966</v>
      </c>
      <c r="K25" s="10"/>
      <c r="L25" s="10"/>
    </row>
    <row r="26" spans="1:12" ht="11.25" customHeight="1">
      <c r="K26" s="10"/>
    </row>
    <row r="27" spans="1:12" ht="11.25" customHeight="1">
      <c r="E27" s="19"/>
      <c r="F27" s="19"/>
      <c r="G27" s="19"/>
      <c r="H27" s="19"/>
      <c r="I27" s="19"/>
      <c r="J27" s="19"/>
    </row>
    <row r="28" spans="1:12">
      <c r="E28" s="19"/>
      <c r="F28" s="19"/>
      <c r="G28" s="19"/>
      <c r="H28" s="19"/>
      <c r="I28" s="19"/>
      <c r="J28" s="19"/>
      <c r="K28" s="10"/>
    </row>
    <row r="29" spans="1:12">
      <c r="E29" s="19"/>
      <c r="F29" s="19"/>
      <c r="G29" s="19"/>
      <c r="H29" s="19"/>
      <c r="I29" s="19"/>
      <c r="J29" s="19"/>
      <c r="K29" s="10"/>
    </row>
    <row r="30" spans="1:12">
      <c r="E30" s="967"/>
      <c r="F30" s="593"/>
      <c r="G30" s="593"/>
      <c r="H30" s="593"/>
      <c r="I30" s="593"/>
    </row>
    <row r="31" spans="1:12">
      <c r="K31" s="10"/>
    </row>
    <row r="32" spans="1:12">
      <c r="K32" s="10"/>
    </row>
  </sheetData>
  <mergeCells count="6">
    <mergeCell ref="B5:D5"/>
    <mergeCell ref="E20:J20"/>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6166D-3640-4C12-8C0A-9D2893CE9A1C}">
  <sheetPr>
    <tabColor rgb="FF007272"/>
  </sheetPr>
  <dimension ref="A1:W76"/>
  <sheetViews>
    <sheetView showGridLines="0" showRowColHeaders="0" workbookViewId="0"/>
  </sheetViews>
  <sheetFormatPr baseColWidth="10" defaultColWidth="9.109375" defaultRowHeight="14.4"/>
  <cols>
    <col min="1" max="1" width="2.6640625" customWidth="1"/>
    <col min="2" max="2" width="4.88671875" customWidth="1"/>
    <col min="3" max="3" width="45.33203125" customWidth="1"/>
    <col min="4" max="4" width="16.6640625" customWidth="1"/>
    <col min="5" max="5" width="17.88671875" customWidth="1"/>
    <col min="6" max="6" width="14.33203125" customWidth="1"/>
    <col min="7" max="7" width="0.6640625" customWidth="1"/>
    <col min="8" max="10" width="14.33203125" customWidth="1"/>
    <col min="11" max="11" width="0.6640625" customWidth="1"/>
    <col min="12" max="14" width="14.33203125" customWidth="1"/>
    <col min="15" max="15" width="0.6640625" customWidth="1"/>
    <col min="16" max="21" width="14.33203125" customWidth="1"/>
  </cols>
  <sheetData>
    <row r="1" spans="1:21" s="10" customFormat="1" ht="11.25" customHeight="1">
      <c r="A1" s="7"/>
      <c r="B1" s="7"/>
      <c r="C1" s="8"/>
      <c r="D1" s="8"/>
      <c r="E1" s="1811"/>
      <c r="F1" s="9"/>
      <c r="G1" s="9"/>
      <c r="H1" s="9"/>
      <c r="I1" s="9"/>
      <c r="J1" s="9"/>
      <c r="K1" s="9"/>
    </row>
    <row r="2" spans="1:21" s="10" customFormat="1" ht="5.25" customHeight="1">
      <c r="A2" s="7"/>
      <c r="B2" s="7"/>
      <c r="C2" s="8"/>
      <c r="D2" s="8"/>
      <c r="E2" s="1811"/>
      <c r="F2" s="9"/>
      <c r="G2" s="9"/>
      <c r="H2" s="9"/>
      <c r="I2" s="9"/>
      <c r="J2" s="9"/>
      <c r="K2" s="9"/>
    </row>
    <row r="3" spans="1:21" s="12" customFormat="1" ht="12.9" customHeight="1">
      <c r="A3" s="11"/>
      <c r="B3" s="263" t="s">
        <v>302</v>
      </c>
      <c r="C3" s="263"/>
      <c r="D3" s="263"/>
      <c r="E3" s="1783"/>
      <c r="F3" s="263"/>
      <c r="G3" s="263"/>
      <c r="H3" s="263"/>
      <c r="I3" s="263"/>
      <c r="J3" s="263"/>
      <c r="K3" s="263"/>
    </row>
    <row r="4" spans="1:21" s="10" customFormat="1" ht="5.25" customHeight="1">
      <c r="A4" s="7"/>
      <c r="B4" s="7"/>
      <c r="C4" s="8"/>
      <c r="D4" s="8"/>
      <c r="E4" s="1811"/>
      <c r="F4" s="9"/>
      <c r="G4" s="9"/>
      <c r="H4" s="9"/>
      <c r="I4" s="9"/>
      <c r="J4" s="9"/>
      <c r="K4" s="9"/>
      <c r="M4" s="7"/>
      <c r="N4" s="7"/>
      <c r="O4" s="7"/>
    </row>
    <row r="5" spans="1:21" s="6" customFormat="1" ht="15.75" customHeight="1">
      <c r="A5" s="13"/>
      <c r="B5" s="1087" t="s">
        <v>2942</v>
      </c>
      <c r="C5" s="1087"/>
      <c r="D5" s="1087"/>
      <c r="E5"/>
      <c r="F5"/>
      <c r="G5"/>
      <c r="H5"/>
      <c r="I5"/>
      <c r="J5"/>
      <c r="K5"/>
      <c r="L5"/>
    </row>
    <row r="6" spans="1:21" s="6" customFormat="1" ht="11.25" customHeight="1">
      <c r="A6" s="13"/>
      <c r="B6" s="14"/>
    </row>
    <row r="7" spans="1:21" ht="42" customHeight="1">
      <c r="B7" s="2329" t="s">
        <v>2839</v>
      </c>
      <c r="C7" s="2329"/>
      <c r="D7" s="2329"/>
      <c r="E7" s="2329"/>
      <c r="F7" s="459"/>
      <c r="G7" s="459"/>
      <c r="H7" s="459"/>
      <c r="I7" s="459"/>
      <c r="J7" s="459"/>
      <c r="K7" s="1203"/>
      <c r="L7" s="1203"/>
      <c r="M7" s="1203"/>
      <c r="N7" s="1203"/>
      <c r="O7" s="1203"/>
      <c r="P7" s="1203"/>
      <c r="Q7" s="1203"/>
      <c r="R7" s="1203"/>
      <c r="S7" s="1203"/>
      <c r="T7" s="1203"/>
      <c r="U7" s="1203"/>
    </row>
    <row r="8" spans="1:21" ht="11.25" customHeight="1">
      <c r="B8" s="1"/>
      <c r="C8" s="1"/>
      <c r="D8" s="1"/>
      <c r="E8" s="1810"/>
      <c r="F8" s="1343"/>
      <c r="G8" s="1343"/>
      <c r="H8" s="1343"/>
      <c r="I8" s="1343"/>
      <c r="J8" s="1343"/>
      <c r="K8" s="1343"/>
      <c r="L8" s="1343"/>
      <c r="M8" s="1343"/>
      <c r="N8" s="1343"/>
      <c r="O8" s="1343"/>
      <c r="P8" s="1343"/>
      <c r="Q8" s="1343"/>
      <c r="R8" s="1343"/>
      <c r="S8" s="874"/>
      <c r="T8" s="874"/>
      <c r="U8" s="874"/>
    </row>
    <row r="9" spans="1:21" ht="11.25" customHeight="1"/>
    <row r="10" spans="1:21" s="1805" customFormat="1" ht="11.25" customHeight="1">
      <c r="B10" s="2327" t="s">
        <v>2761</v>
      </c>
      <c r="C10" s="2328"/>
      <c r="D10" s="2328"/>
      <c r="E10" s="1797" t="s">
        <v>314</v>
      </c>
      <c r="F10" s="1803"/>
      <c r="G10" s="1803"/>
      <c r="H10" s="1803"/>
      <c r="I10" s="1803"/>
      <c r="J10" s="1803"/>
      <c r="K10" s="1803"/>
      <c r="L10" s="1803"/>
      <c r="M10" s="1803"/>
      <c r="N10" s="1803"/>
      <c r="O10" s="1803"/>
      <c r="P10" s="1803"/>
      <c r="Q10" s="1803"/>
      <c r="R10" s="1803"/>
      <c r="S10" s="1816"/>
      <c r="T10" s="1816"/>
      <c r="U10" s="1816"/>
    </row>
    <row r="11" spans="1:21" s="1776" customFormat="1" ht="11.25" customHeight="1">
      <c r="B11" s="1815" t="s">
        <v>308</v>
      </c>
      <c r="C11" s="1557"/>
      <c r="D11" s="1557"/>
      <c r="E11" s="1812" t="s">
        <v>927</v>
      </c>
      <c r="F11" s="1814"/>
      <c r="K11" s="1803"/>
      <c r="L11" s="1813"/>
      <c r="M11" s="234"/>
      <c r="N11" s="234"/>
      <c r="O11" s="234"/>
      <c r="P11" s="234"/>
      <c r="Q11" s="234"/>
      <c r="R11" s="234"/>
      <c r="S11" s="1800"/>
    </row>
    <row r="12" spans="1:21" s="105" customFormat="1" ht="11.25" customHeight="1">
      <c r="B12" s="1822" t="s">
        <v>847</v>
      </c>
      <c r="C12" s="1821" t="s">
        <v>2628</v>
      </c>
      <c r="D12" s="1821"/>
      <c r="E12" s="357">
        <v>24914</v>
      </c>
      <c r="F12" s="357"/>
      <c r="G12" s="367"/>
      <c r="H12" s="367"/>
      <c r="I12" s="367"/>
      <c r="J12" s="367"/>
      <c r="K12" s="1793"/>
      <c r="O12" s="1817"/>
      <c r="P12" s="1790"/>
      <c r="Q12" s="1790"/>
      <c r="R12" s="1790"/>
      <c r="S12" s="274"/>
      <c r="T12" s="164"/>
      <c r="U12" s="164"/>
    </row>
    <row r="13" spans="1:21" s="105" customFormat="1" ht="11.25" customHeight="1">
      <c r="A13" s="3"/>
      <c r="B13" s="1799" t="s">
        <v>849</v>
      </c>
      <c r="C13" s="197" t="s">
        <v>2629</v>
      </c>
      <c r="D13" s="197"/>
      <c r="E13" s="1798">
        <v>9018</v>
      </c>
      <c r="F13" s="1798"/>
      <c r="K13" s="1793"/>
      <c r="L13" s="1790"/>
      <c r="M13" s="1790"/>
      <c r="N13" s="1790"/>
      <c r="O13" s="1817"/>
      <c r="P13" s="1790"/>
      <c r="Q13" s="1790"/>
      <c r="R13" s="1790"/>
      <c r="S13" s="274"/>
      <c r="T13" s="274"/>
      <c r="U13" s="274"/>
    </row>
    <row r="14" spans="1:21" s="3" customFormat="1" ht="11.25" customHeight="1">
      <c r="B14" s="1799" t="s">
        <v>851</v>
      </c>
      <c r="C14" s="197" t="s">
        <v>2630</v>
      </c>
      <c r="D14" s="197"/>
      <c r="E14" s="1798">
        <v>-9473</v>
      </c>
      <c r="F14" s="1798"/>
      <c r="G14" s="366"/>
      <c r="H14" s="167"/>
      <c r="I14" s="167"/>
      <c r="J14" s="167"/>
      <c r="K14" s="366"/>
      <c r="L14" s="167"/>
      <c r="M14" s="167"/>
      <c r="N14" s="167"/>
      <c r="O14" s="366"/>
      <c r="P14" s="167"/>
      <c r="Q14" s="167"/>
      <c r="R14" s="167"/>
      <c r="S14" s="273"/>
      <c r="T14" s="273"/>
      <c r="U14" s="273"/>
    </row>
    <row r="15" spans="1:21" s="3" customFormat="1" ht="11.25" customHeight="1">
      <c r="B15" s="908" t="s">
        <v>853</v>
      </c>
      <c r="C15" s="1825" t="s">
        <v>2635</v>
      </c>
      <c r="D15" s="1825"/>
      <c r="E15" s="1703">
        <v>-502</v>
      </c>
      <c r="F15" s="1798"/>
      <c r="G15" s="70"/>
      <c r="H15" s="70"/>
      <c r="I15" s="70"/>
      <c r="J15" s="70"/>
      <c r="K15" s="70"/>
      <c r="L15" s="70"/>
      <c r="M15" s="70"/>
      <c r="N15" s="70"/>
      <c r="O15" s="70"/>
      <c r="P15" s="70"/>
      <c r="Q15" s="70"/>
      <c r="R15" s="70"/>
      <c r="S15" s="70"/>
      <c r="T15" s="70"/>
      <c r="U15" s="70"/>
    </row>
    <row r="16" spans="1:21" s="3" customFormat="1" ht="11.25" customHeight="1">
      <c r="B16" s="1799" t="s">
        <v>855</v>
      </c>
      <c r="C16" s="1825" t="s">
        <v>2636</v>
      </c>
      <c r="D16" s="1825"/>
      <c r="E16" s="1703">
        <v>-8971</v>
      </c>
      <c r="F16" s="1798"/>
      <c r="G16" s="70"/>
      <c r="H16" s="70"/>
      <c r="I16" s="70"/>
      <c r="J16" s="70"/>
      <c r="K16" s="70"/>
      <c r="L16" s="70"/>
      <c r="M16" s="70"/>
      <c r="N16" s="70"/>
      <c r="O16" s="70"/>
      <c r="P16" s="70"/>
      <c r="Q16" s="70"/>
      <c r="R16" s="70"/>
      <c r="S16" s="70"/>
      <c r="T16" s="70"/>
      <c r="U16" s="70"/>
    </row>
    <row r="17" spans="1:23" s="105" customFormat="1" ht="11.25" customHeight="1">
      <c r="B17" s="1823" t="s">
        <v>857</v>
      </c>
      <c r="C17" s="1824" t="s">
        <v>2631</v>
      </c>
      <c r="D17" s="1824"/>
      <c r="E17" s="768">
        <f>+E12+E13+E14</f>
        <v>24459</v>
      </c>
      <c r="F17" s="357"/>
      <c r="G17" s="455"/>
      <c r="H17" s="455"/>
      <c r="I17" s="455"/>
      <c r="J17" s="455"/>
      <c r="K17" s="455"/>
      <c r="L17" s="455"/>
      <c r="M17" s="455"/>
      <c r="N17" s="455"/>
      <c r="O17" s="455"/>
      <c r="P17" s="455"/>
      <c r="Q17" s="455"/>
      <c r="R17" s="455"/>
      <c r="S17" s="455"/>
      <c r="T17" s="455"/>
      <c r="U17" s="455"/>
      <c r="V17" s="39"/>
      <c r="W17" s="39"/>
    </row>
    <row r="18" spans="1:23" s="105" customFormat="1" ht="11.25" customHeight="1">
      <c r="B18" s="1818"/>
      <c r="C18" s="1802"/>
      <c r="D18" s="1802"/>
      <c r="E18" s="1798"/>
      <c r="F18" s="1798"/>
      <c r="G18" s="602"/>
      <c r="H18" s="602"/>
      <c r="I18" s="357"/>
      <c r="J18" s="357"/>
      <c r="K18" s="357"/>
      <c r="L18" s="357"/>
      <c r="M18" s="357"/>
      <c r="N18" s="357"/>
      <c r="O18" s="357"/>
      <c r="P18" s="357"/>
      <c r="Q18" s="357"/>
      <c r="R18" s="357"/>
      <c r="S18" s="357"/>
      <c r="T18" s="357"/>
      <c r="U18" s="357"/>
      <c r="V18" s="39"/>
      <c r="W18" s="39"/>
    </row>
    <row r="19" spans="1:23" s="105" customFormat="1" ht="11.25" customHeight="1">
      <c r="A19" s="3"/>
      <c r="B19" s="1819"/>
      <c r="C19" s="1820"/>
      <c r="D19" s="1820"/>
      <c r="E19" s="1708"/>
      <c r="F19" s="1708"/>
      <c r="G19" s="602"/>
      <c r="H19" s="602"/>
      <c r="I19" s="357"/>
      <c r="J19" s="357"/>
      <c r="K19" s="357"/>
      <c r="L19" s="357"/>
      <c r="M19" s="357"/>
      <c r="N19" s="357"/>
      <c r="O19" s="357"/>
      <c r="P19" s="357"/>
      <c r="Q19" s="357"/>
      <c r="R19" s="357"/>
      <c r="S19" s="357"/>
      <c r="T19" s="357"/>
      <c r="U19" s="357"/>
    </row>
    <row r="20" spans="1:23" s="3" customFormat="1" ht="11.25" customHeight="1">
      <c r="B20" s="1789"/>
      <c r="C20" s="1790"/>
      <c r="D20" s="1790"/>
      <c r="E20" s="1809"/>
      <c r="F20" s="601"/>
      <c r="G20" s="601"/>
      <c r="H20" s="601"/>
      <c r="I20" s="45"/>
      <c r="J20" s="45"/>
      <c r="K20" s="45"/>
      <c r="L20" s="45"/>
      <c r="M20" s="45"/>
      <c r="N20" s="45"/>
      <c r="O20" s="45"/>
      <c r="P20" s="45"/>
      <c r="Q20" s="45"/>
      <c r="R20" s="45"/>
      <c r="S20" s="170"/>
      <c r="T20" s="45"/>
      <c r="U20" s="45"/>
    </row>
    <row r="21" spans="1:23" s="3" customFormat="1" ht="11.25" customHeight="1">
      <c r="B21" s="1801" t="s">
        <v>27</v>
      </c>
      <c r="C21" s="1796"/>
      <c r="D21" s="1796"/>
      <c r="E21" s="1797" t="s">
        <v>314</v>
      </c>
      <c r="F21" s="601"/>
      <c r="G21" s="601"/>
      <c r="H21" s="601"/>
      <c r="I21" s="45"/>
      <c r="J21" s="45"/>
      <c r="K21" s="45"/>
      <c r="L21" s="45"/>
      <c r="M21" s="45"/>
      <c r="N21" s="45"/>
      <c r="O21" s="45"/>
      <c r="P21" s="45"/>
      <c r="Q21" s="45"/>
      <c r="R21" s="45"/>
      <c r="S21" s="170"/>
      <c r="T21" s="45"/>
      <c r="U21" s="45"/>
    </row>
    <row r="22" spans="1:23" s="3" customFormat="1">
      <c r="B22" s="1815" t="s">
        <v>308</v>
      </c>
      <c r="C22" s="1557"/>
      <c r="D22" s="1557"/>
      <c r="E22" s="1812" t="s">
        <v>927</v>
      </c>
      <c r="F22" s="601"/>
      <c r="G22" s="601"/>
      <c r="H22" s="601"/>
      <c r="I22" s="45"/>
      <c r="J22" s="45"/>
      <c r="K22" s="45"/>
      <c r="L22" s="45"/>
      <c r="M22" s="45"/>
      <c r="N22" s="45"/>
      <c r="O22" s="45"/>
      <c r="P22" s="45"/>
      <c r="Q22" s="45"/>
      <c r="R22" s="45"/>
      <c r="S22" s="170"/>
      <c r="T22" s="45"/>
      <c r="U22" s="45"/>
    </row>
    <row r="23" spans="1:23" s="3" customFormat="1" ht="10.199999999999999">
      <c r="B23" s="1822" t="s">
        <v>847</v>
      </c>
      <c r="C23" s="1821" t="s">
        <v>2628</v>
      </c>
      <c r="D23" s="1821"/>
      <c r="E23" s="357">
        <v>26801.287753000001</v>
      </c>
      <c r="F23" s="601"/>
      <c r="G23" s="601"/>
      <c r="H23" s="601"/>
      <c r="I23" s="45"/>
      <c r="J23" s="45"/>
      <c r="K23" s="45"/>
      <c r="L23" s="45"/>
      <c r="M23" s="45"/>
      <c r="N23" s="45"/>
      <c r="O23" s="45"/>
      <c r="P23" s="45"/>
      <c r="Q23" s="45"/>
      <c r="R23" s="45"/>
      <c r="S23" s="170"/>
      <c r="T23" s="45"/>
      <c r="U23" s="45"/>
    </row>
    <row r="24" spans="1:23" s="3" customFormat="1" ht="10.199999999999999">
      <c r="A24" s="358"/>
      <c r="B24" s="1799" t="s">
        <v>849</v>
      </c>
      <c r="C24" s="197" t="s">
        <v>2629</v>
      </c>
      <c r="D24" s="197"/>
      <c r="E24" s="1798">
        <v>10777</v>
      </c>
      <c r="F24" s="978"/>
      <c r="G24" s="601"/>
      <c r="H24" s="601"/>
      <c r="I24" s="45"/>
      <c r="J24" s="45"/>
      <c r="K24" s="45"/>
      <c r="L24" s="45"/>
      <c r="M24" s="45"/>
      <c r="N24" s="45"/>
      <c r="O24" s="45"/>
      <c r="P24" s="45"/>
      <c r="Q24" s="45"/>
      <c r="R24" s="45"/>
      <c r="S24" s="170"/>
      <c r="T24" s="45"/>
      <c r="U24" s="45"/>
    </row>
    <row r="25" spans="1:23" s="358" customFormat="1" ht="10.199999999999999">
      <c r="A25" s="3"/>
      <c r="B25" s="1799" t="s">
        <v>851</v>
      </c>
      <c r="C25" s="197" t="s">
        <v>2630</v>
      </c>
      <c r="D25" s="197"/>
      <c r="E25" s="1798">
        <v>-12664.5362169238</v>
      </c>
      <c r="F25" s="601"/>
      <c r="G25" s="978"/>
      <c r="H25" s="978"/>
      <c r="I25" s="361"/>
      <c r="J25" s="361"/>
      <c r="K25" s="361"/>
      <c r="L25" s="361"/>
      <c r="M25" s="361"/>
      <c r="N25" s="361"/>
      <c r="O25" s="361"/>
      <c r="P25" s="361"/>
      <c r="Q25" s="361"/>
      <c r="R25" s="361"/>
      <c r="S25" s="362"/>
      <c r="T25" s="361"/>
      <c r="U25" s="361"/>
    </row>
    <row r="26" spans="1:23" s="3" customFormat="1" ht="10.199999999999999">
      <c r="A26" s="105"/>
      <c r="B26" s="908" t="s">
        <v>853</v>
      </c>
      <c r="C26" s="1825" t="s">
        <v>2635</v>
      </c>
      <c r="D26" s="1825"/>
      <c r="E26" s="1703">
        <v>-997.91696018999869</v>
      </c>
      <c r="F26" s="602"/>
      <c r="G26" s="601"/>
      <c r="H26" s="601"/>
      <c r="I26" s="45"/>
      <c r="J26" s="45"/>
      <c r="K26" s="45"/>
      <c r="L26" s="45"/>
      <c r="M26" s="45"/>
      <c r="N26" s="45"/>
      <c r="O26" s="45"/>
      <c r="P26" s="45"/>
      <c r="Q26" s="45"/>
      <c r="R26" s="45"/>
      <c r="S26" s="170"/>
      <c r="T26" s="45"/>
      <c r="U26" s="45"/>
      <c r="V26" s="601"/>
      <c r="W26" s="601"/>
    </row>
    <row r="27" spans="1:23" s="105" customFormat="1" ht="10.199999999999999">
      <c r="A27" s="3"/>
      <c r="B27" s="1799" t="s">
        <v>855</v>
      </c>
      <c r="C27" s="1825" t="s">
        <v>2636</v>
      </c>
      <c r="D27" s="1825"/>
      <c r="E27" s="1703">
        <v>-11667</v>
      </c>
      <c r="F27" s="45"/>
      <c r="G27" s="602"/>
      <c r="H27" s="602"/>
      <c r="I27" s="357"/>
      <c r="J27" s="357"/>
      <c r="K27" s="357"/>
      <c r="L27" s="357"/>
      <c r="M27" s="357"/>
      <c r="N27" s="357"/>
      <c r="O27" s="357"/>
      <c r="P27" s="357"/>
      <c r="Q27" s="357"/>
      <c r="R27" s="357"/>
      <c r="S27" s="363"/>
      <c r="T27" s="357"/>
      <c r="U27" s="357"/>
      <c r="V27" s="602"/>
    </row>
    <row r="28" spans="1:23" s="3" customFormat="1" ht="10.199999999999999">
      <c r="B28" s="1823" t="s">
        <v>857</v>
      </c>
      <c r="C28" s="1824" t="s">
        <v>2631</v>
      </c>
      <c r="D28" s="1824"/>
      <c r="E28" s="768">
        <v>24913.751536076201</v>
      </c>
      <c r="F28" s="45"/>
      <c r="G28" s="45"/>
      <c r="H28" s="45"/>
      <c r="I28" s="45"/>
      <c r="J28" s="45"/>
      <c r="K28" s="45"/>
      <c r="L28" s="45"/>
      <c r="M28" s="45"/>
      <c r="N28" s="45"/>
      <c r="O28" s="45"/>
      <c r="P28" s="45"/>
      <c r="Q28" s="45"/>
      <c r="R28" s="45"/>
      <c r="S28" s="170"/>
      <c r="T28" s="45"/>
      <c r="U28" s="45"/>
    </row>
    <row r="29" spans="1:23" s="3" customFormat="1" ht="10.199999999999999">
      <c r="E29" s="1776"/>
      <c r="F29" s="45"/>
      <c r="G29" s="45"/>
      <c r="H29" s="45"/>
      <c r="I29" s="45"/>
      <c r="J29" s="45"/>
      <c r="K29" s="45"/>
      <c r="L29" s="45"/>
      <c r="M29" s="45"/>
      <c r="N29" s="45"/>
      <c r="O29" s="45"/>
      <c r="P29" s="45"/>
      <c r="Q29" s="45"/>
      <c r="R29" s="45"/>
      <c r="S29" s="170"/>
      <c r="T29" s="45"/>
      <c r="U29" s="45"/>
    </row>
    <row r="30" spans="1:23" s="3" customFormat="1" ht="10.199999999999999">
      <c r="E30" s="1776"/>
      <c r="F30" s="45"/>
      <c r="G30" s="45"/>
      <c r="H30" s="45"/>
      <c r="I30" s="45"/>
      <c r="J30" s="45"/>
      <c r="K30" s="45"/>
      <c r="L30" s="45"/>
      <c r="M30" s="45"/>
      <c r="N30" s="45"/>
      <c r="O30" s="45"/>
      <c r="P30" s="45"/>
      <c r="Q30" s="45"/>
      <c r="R30" s="45"/>
      <c r="S30" s="1784"/>
      <c r="T30" s="45"/>
      <c r="U30" s="45"/>
    </row>
    <row r="31" spans="1:23" s="3" customFormat="1" ht="10.199999999999999">
      <c r="E31" s="1776"/>
      <c r="F31" s="45"/>
      <c r="G31" s="45"/>
      <c r="H31" s="45"/>
      <c r="I31" s="45"/>
      <c r="J31" s="45"/>
      <c r="K31" s="45"/>
      <c r="L31" s="45"/>
      <c r="M31" s="45"/>
      <c r="N31" s="45"/>
      <c r="O31" s="45"/>
      <c r="P31" s="45"/>
      <c r="Q31" s="45"/>
      <c r="R31" s="45"/>
      <c r="S31" s="1784"/>
      <c r="T31" s="45"/>
      <c r="U31" s="45"/>
    </row>
    <row r="32" spans="1:23" s="3" customFormat="1" ht="10.199999999999999">
      <c r="A32" s="105"/>
      <c r="B32" s="105"/>
      <c r="C32" s="105"/>
      <c r="D32" s="105"/>
      <c r="E32" s="1808"/>
      <c r="F32" s="357"/>
      <c r="G32" s="45"/>
      <c r="H32" s="45"/>
      <c r="I32" s="45"/>
      <c r="J32" s="45"/>
      <c r="K32" s="45"/>
      <c r="L32" s="45"/>
      <c r="M32" s="45"/>
      <c r="N32" s="45"/>
      <c r="O32" s="45"/>
      <c r="P32" s="45"/>
      <c r="Q32" s="45"/>
      <c r="R32" s="45"/>
      <c r="S32" s="1784"/>
      <c r="T32" s="45"/>
      <c r="U32" s="45"/>
    </row>
    <row r="33" spans="1:21" s="105" customFormat="1" ht="10.199999999999999">
      <c r="A33" s="3"/>
      <c r="B33" s="1788"/>
      <c r="C33" s="1791"/>
      <c r="D33" s="1791"/>
      <c r="E33" s="1798"/>
      <c r="F33" s="45"/>
      <c r="G33" s="357"/>
      <c r="H33" s="357"/>
      <c r="I33" s="357"/>
      <c r="J33" s="357"/>
      <c r="K33" s="357"/>
      <c r="L33" s="357"/>
      <c r="M33" s="357"/>
      <c r="N33" s="357"/>
      <c r="O33" s="357"/>
      <c r="P33" s="357"/>
      <c r="Q33" s="357"/>
      <c r="R33" s="357"/>
      <c r="S33" s="1785"/>
      <c r="T33" s="357"/>
      <c r="U33" s="357"/>
    </row>
    <row r="34" spans="1:21" s="3" customFormat="1" ht="10.199999999999999">
      <c r="B34" s="1788"/>
      <c r="C34" s="1791"/>
      <c r="D34" s="1791"/>
      <c r="E34" s="1798"/>
      <c r="F34" s="45"/>
      <c r="G34" s="45"/>
      <c r="H34" s="45"/>
      <c r="I34" s="45"/>
      <c r="J34" s="45"/>
      <c r="K34" s="45"/>
      <c r="L34" s="45"/>
      <c r="M34" s="45"/>
      <c r="N34" s="45"/>
      <c r="O34" s="45"/>
      <c r="P34" s="45"/>
      <c r="Q34" s="45"/>
      <c r="R34" s="45"/>
      <c r="S34" s="1784"/>
      <c r="T34" s="45"/>
      <c r="U34" s="45"/>
    </row>
    <row r="35" spans="1:21" s="3" customFormat="1" ht="10.199999999999999">
      <c r="B35" s="1788"/>
      <c r="C35" s="1791"/>
      <c r="D35" s="1791"/>
      <c r="E35" s="1798"/>
      <c r="F35" s="45"/>
      <c r="G35" s="45"/>
      <c r="H35" s="45"/>
      <c r="I35" s="45"/>
      <c r="J35" s="45"/>
      <c r="K35" s="45"/>
      <c r="L35" s="45"/>
      <c r="M35" s="45"/>
      <c r="N35" s="45"/>
      <c r="O35" s="45"/>
      <c r="P35" s="45"/>
      <c r="Q35" s="45"/>
      <c r="R35" s="45"/>
      <c r="S35" s="1784"/>
      <c r="T35" s="45"/>
      <c r="U35" s="45"/>
    </row>
    <row r="36" spans="1:21" s="3" customFormat="1" ht="10.199999999999999">
      <c r="B36" s="1788"/>
      <c r="C36" s="1791"/>
      <c r="D36" s="1791"/>
      <c r="E36" s="1798"/>
      <c r="F36" s="45"/>
      <c r="G36" s="45"/>
      <c r="H36" s="45"/>
      <c r="I36" s="45"/>
      <c r="J36" s="45"/>
      <c r="K36" s="45"/>
      <c r="L36" s="45"/>
      <c r="M36" s="45"/>
      <c r="N36" s="45"/>
      <c r="O36" s="45"/>
      <c r="P36" s="45"/>
      <c r="Q36" s="45"/>
      <c r="R36" s="45"/>
      <c r="S36" s="1784"/>
      <c r="T36" s="45"/>
      <c r="U36" s="45"/>
    </row>
    <row r="37" spans="1:21" s="3" customFormat="1" ht="10.199999999999999">
      <c r="B37" s="1788"/>
      <c r="C37" s="1791"/>
      <c r="D37" s="1791"/>
      <c r="E37" s="1798"/>
      <c r="F37" s="45"/>
      <c r="G37" s="45"/>
      <c r="H37" s="45"/>
      <c r="I37" s="45"/>
      <c r="J37" s="45"/>
      <c r="K37" s="45"/>
      <c r="L37" s="45"/>
      <c r="M37" s="45"/>
      <c r="N37" s="45"/>
      <c r="O37" s="45"/>
      <c r="P37" s="45"/>
      <c r="Q37" s="45"/>
      <c r="R37" s="45"/>
      <c r="S37" s="1784"/>
      <c r="T37" s="45"/>
      <c r="U37" s="45"/>
    </row>
    <row r="38" spans="1:21" s="3" customFormat="1" ht="10.199999999999999">
      <c r="B38" s="1788"/>
      <c r="C38" s="1791"/>
      <c r="D38" s="1791"/>
      <c r="E38" s="1798"/>
      <c r="F38" s="45"/>
      <c r="G38" s="45"/>
      <c r="H38" s="45"/>
      <c r="I38" s="45"/>
      <c r="J38" s="45"/>
      <c r="K38" s="45"/>
      <c r="L38" s="45"/>
      <c r="M38" s="45"/>
      <c r="N38" s="45"/>
      <c r="O38" s="45"/>
      <c r="P38" s="45"/>
      <c r="Q38" s="45"/>
      <c r="R38" s="45"/>
      <c r="S38" s="1784"/>
      <c r="T38" s="45"/>
      <c r="U38" s="45"/>
    </row>
    <row r="39" spans="1:21" s="3" customFormat="1" ht="10.199999999999999">
      <c r="B39" s="1792"/>
      <c r="C39" s="1790"/>
      <c r="D39" s="1790"/>
      <c r="E39" s="1708"/>
      <c r="F39" s="357"/>
      <c r="G39" s="45"/>
      <c r="H39" s="45"/>
      <c r="I39" s="45"/>
      <c r="J39" s="45"/>
      <c r="K39" s="45"/>
      <c r="L39" s="45"/>
      <c r="M39" s="45"/>
      <c r="N39" s="45"/>
      <c r="O39" s="45"/>
      <c r="P39" s="45"/>
      <c r="Q39" s="45"/>
      <c r="R39" s="45"/>
      <c r="S39" s="1784"/>
      <c r="T39" s="45"/>
      <c r="U39" s="45"/>
    </row>
    <row r="40" spans="1:21" s="3" customFormat="1" ht="10.199999999999999">
      <c r="B40" s="1793"/>
      <c r="C40" s="1790"/>
      <c r="D40" s="1790"/>
      <c r="E40" s="1807"/>
      <c r="F40" s="1794"/>
      <c r="G40" s="357"/>
      <c r="H40" s="357"/>
      <c r="I40" s="357"/>
      <c r="J40" s="357"/>
      <c r="K40" s="357"/>
      <c r="L40" s="357"/>
      <c r="M40" s="357"/>
      <c r="N40" s="357"/>
      <c r="O40" s="357"/>
      <c r="P40" s="357"/>
      <c r="Q40" s="357"/>
      <c r="R40" s="357"/>
      <c r="S40" s="1785"/>
      <c r="T40" s="357"/>
      <c r="U40" s="357"/>
    </row>
    <row r="41" spans="1:21" s="3" customFormat="1" ht="10.199999999999999">
      <c r="B41" s="1793"/>
      <c r="C41" s="1790"/>
      <c r="D41" s="1790"/>
      <c r="E41" s="1807"/>
      <c r="F41" s="1794"/>
      <c r="G41" s="1794"/>
      <c r="H41" s="1794"/>
      <c r="I41" s="1794"/>
      <c r="J41" s="1794"/>
      <c r="K41" s="1794"/>
      <c r="L41" s="1794"/>
      <c r="M41" s="1794"/>
      <c r="N41" s="1794"/>
      <c r="O41" s="1794"/>
      <c r="P41" s="1794"/>
      <c r="Q41" s="1794"/>
      <c r="R41" s="1794"/>
      <c r="S41" s="1786"/>
      <c r="T41" s="171"/>
      <c r="U41" s="171"/>
    </row>
    <row r="42" spans="1:21" s="3" customFormat="1" ht="10.199999999999999">
      <c r="E42" s="1776"/>
      <c r="G42" s="1794"/>
      <c r="H42" s="1794"/>
      <c r="I42" s="1794"/>
      <c r="J42" s="1794"/>
      <c r="K42" s="1794"/>
      <c r="L42" s="1794"/>
      <c r="M42" s="1794"/>
      <c r="N42" s="1794"/>
      <c r="O42" s="1794"/>
      <c r="P42" s="1794"/>
      <c r="Q42" s="1794"/>
      <c r="R42" s="1794"/>
      <c r="S42" s="1786"/>
      <c r="T42" s="171"/>
      <c r="U42" s="171"/>
    </row>
    <row r="43" spans="1:21" s="3" customFormat="1" ht="10.199999999999999">
      <c r="E43" s="1776"/>
    </row>
    <row r="44" spans="1:21" s="3" customFormat="1" ht="13.8">
      <c r="A44" s="167"/>
      <c r="B44" s="901"/>
      <c r="C44" s="1782"/>
      <c r="D44" s="1782"/>
      <c r="E44" s="1803"/>
      <c r="F44" s="366"/>
    </row>
    <row r="45" spans="1:21" s="167" customFormat="1" ht="10.199999999999999">
      <c r="A45" s="3"/>
      <c r="E45" s="1776"/>
      <c r="F45" s="3"/>
      <c r="G45" s="366"/>
      <c r="H45" s="366"/>
      <c r="I45" s="366"/>
      <c r="J45" s="366"/>
      <c r="K45" s="366"/>
      <c r="L45" s="366"/>
      <c r="M45" s="366"/>
      <c r="N45" s="366"/>
      <c r="O45" s="366"/>
      <c r="P45" s="366"/>
      <c r="Q45" s="366"/>
      <c r="R45" s="366"/>
      <c r="S45" s="236"/>
      <c r="T45" s="236"/>
      <c r="U45" s="236"/>
    </row>
    <row r="46" spans="1:21" s="3" customFormat="1">
      <c r="B46" s="167"/>
      <c r="C46" s="167"/>
      <c r="D46" s="167"/>
      <c r="E46" s="1804"/>
      <c r="F46" s="610"/>
      <c r="K46" s="366"/>
      <c r="L46" s="623"/>
      <c r="M46" s="234"/>
      <c r="N46" s="234"/>
      <c r="O46" s="234"/>
      <c r="P46" s="234"/>
      <c r="Q46" s="234"/>
      <c r="R46" s="234"/>
      <c r="S46" s="273"/>
    </row>
    <row r="47" spans="1:21" s="3" customFormat="1">
      <c r="B47" s="167"/>
      <c r="C47" s="167"/>
      <c r="D47" s="167"/>
      <c r="E47" s="1776"/>
      <c r="G47" s="610"/>
      <c r="H47" s="610"/>
      <c r="I47" s="610"/>
      <c r="J47" s="610"/>
      <c r="K47" s="366"/>
      <c r="O47" s="169"/>
      <c r="P47" s="167"/>
      <c r="Q47" s="167"/>
      <c r="R47" s="167"/>
      <c r="S47" s="273"/>
      <c r="T47" s="236"/>
      <c r="U47" s="236"/>
    </row>
    <row r="48" spans="1:21" s="3" customFormat="1">
      <c r="B48" s="167"/>
      <c r="C48" s="167"/>
      <c r="D48" s="167"/>
      <c r="E48" s="1776"/>
      <c r="K48" s="366"/>
      <c r="L48" s="167"/>
      <c r="M48" s="167"/>
      <c r="N48" s="167"/>
      <c r="O48" s="169"/>
      <c r="P48" s="167"/>
      <c r="Q48" s="167"/>
      <c r="R48" s="167"/>
      <c r="S48" s="273"/>
      <c r="T48" s="273"/>
      <c r="U48" s="273"/>
    </row>
    <row r="49" spans="1:23" s="3" customFormat="1">
      <c r="B49" s="167"/>
      <c r="C49" s="167"/>
      <c r="D49" s="167"/>
      <c r="E49" s="1041"/>
      <c r="F49" s="1041"/>
      <c r="K49" s="366"/>
      <c r="L49" s="167"/>
      <c r="M49" s="167"/>
      <c r="N49" s="167"/>
      <c r="O49" s="366"/>
      <c r="P49" s="167"/>
      <c r="Q49" s="167"/>
      <c r="R49" s="167"/>
      <c r="S49" s="273"/>
      <c r="T49" s="273"/>
      <c r="U49" s="273"/>
    </row>
    <row r="50" spans="1:23" s="3" customFormat="1">
      <c r="B50" s="1787"/>
      <c r="C50" s="1795"/>
      <c r="D50" s="1795"/>
      <c r="E50" s="1806"/>
      <c r="F50" s="70"/>
      <c r="G50" s="366"/>
      <c r="H50" s="167"/>
      <c r="I50" s="1041"/>
      <c r="J50" s="1041"/>
      <c r="K50" s="70"/>
      <c r="L50" s="70"/>
      <c r="M50" s="161"/>
      <c r="N50" s="70"/>
      <c r="O50" s="70"/>
      <c r="P50" s="70"/>
      <c r="Q50" s="161"/>
      <c r="R50" s="70"/>
      <c r="S50" s="70"/>
      <c r="T50" s="70"/>
      <c r="U50" s="70"/>
    </row>
    <row r="51" spans="1:23" s="3" customFormat="1" ht="11.25" customHeight="1">
      <c r="B51" s="1788"/>
      <c r="C51" s="90"/>
      <c r="D51" s="90"/>
      <c r="E51" s="1806"/>
      <c r="F51" s="70"/>
      <c r="G51" s="70"/>
      <c r="H51" s="70"/>
      <c r="I51" s="70"/>
      <c r="J51" s="70"/>
      <c r="K51" s="70"/>
      <c r="L51" s="70"/>
      <c r="M51" s="70"/>
      <c r="N51" s="70"/>
      <c r="O51" s="70"/>
      <c r="P51" s="70"/>
      <c r="Q51" s="70"/>
      <c r="R51" s="70"/>
      <c r="S51" s="70"/>
      <c r="T51" s="70"/>
      <c r="U51" s="70"/>
    </row>
    <row r="52" spans="1:23" s="3" customFormat="1" ht="11.25" customHeight="1">
      <c r="B52" s="486"/>
      <c r="C52" s="355"/>
      <c r="D52" s="355"/>
      <c r="E52" s="1798"/>
      <c r="F52" s="45"/>
      <c r="G52" s="70"/>
      <c r="H52" s="70"/>
      <c r="I52" s="70"/>
      <c r="J52" s="70"/>
      <c r="K52" s="70"/>
      <c r="L52" s="70"/>
      <c r="M52" s="70"/>
      <c r="N52" s="70"/>
      <c r="O52" s="70"/>
      <c r="P52" s="70"/>
      <c r="Q52" s="70"/>
      <c r="R52" s="70"/>
      <c r="S52" s="70"/>
      <c r="T52" s="70"/>
      <c r="U52" s="70"/>
      <c r="V52" s="39"/>
      <c r="W52" s="29"/>
    </row>
    <row r="53" spans="1:23" s="3" customFormat="1" ht="11.25" customHeight="1">
      <c r="A53" s="105"/>
      <c r="B53" s="487"/>
      <c r="C53" s="274"/>
      <c r="D53" s="274"/>
      <c r="E53" s="1708"/>
      <c r="F53" s="357"/>
      <c r="G53" s="45"/>
      <c r="H53" s="45"/>
      <c r="I53" s="45"/>
      <c r="J53" s="45"/>
      <c r="K53" s="45"/>
      <c r="L53" s="45"/>
      <c r="M53" s="45"/>
      <c r="N53" s="45"/>
      <c r="O53" s="45"/>
      <c r="P53" s="45"/>
      <c r="Q53" s="45"/>
      <c r="R53" s="45"/>
      <c r="S53" s="45"/>
      <c r="T53" s="45"/>
      <c r="U53" s="45"/>
      <c r="V53" s="39"/>
      <c r="W53" s="29"/>
    </row>
    <row r="54" spans="1:23" s="105" customFormat="1" ht="11.25" customHeight="1">
      <c r="A54" s="3"/>
      <c r="B54" s="486"/>
      <c r="C54" s="322"/>
      <c r="D54" s="322"/>
      <c r="E54" s="1798"/>
      <c r="F54" s="45"/>
      <c r="G54" s="357"/>
      <c r="H54" s="357"/>
      <c r="I54" s="357"/>
      <c r="J54" s="357"/>
      <c r="K54" s="357"/>
      <c r="L54" s="357"/>
      <c r="M54" s="357"/>
      <c r="N54" s="357"/>
      <c r="O54" s="357"/>
      <c r="P54" s="357"/>
      <c r="Q54" s="357"/>
      <c r="R54" s="357"/>
      <c r="S54" s="357"/>
      <c r="T54" s="357"/>
      <c r="U54" s="357"/>
    </row>
    <row r="55" spans="1:23" s="3" customFormat="1" ht="11.25" customHeight="1">
      <c r="B55" s="486"/>
      <c r="C55" s="322"/>
      <c r="D55" s="322"/>
      <c r="E55" s="1798"/>
      <c r="F55" s="45"/>
      <c r="G55" s="45"/>
      <c r="H55" s="45"/>
      <c r="I55" s="45"/>
      <c r="J55" s="45"/>
      <c r="K55" s="45"/>
      <c r="L55" s="45"/>
      <c r="M55" s="45"/>
      <c r="N55" s="45"/>
      <c r="O55" s="45"/>
      <c r="P55" s="45"/>
      <c r="Q55" s="45"/>
      <c r="R55" s="45"/>
      <c r="S55" s="170"/>
      <c r="T55" s="45"/>
      <c r="U55" s="45"/>
    </row>
    <row r="56" spans="1:23" s="3" customFormat="1" ht="11.25" customHeight="1">
      <c r="B56" s="486"/>
      <c r="C56" s="322"/>
      <c r="D56" s="322"/>
      <c r="E56" s="1798"/>
      <c r="F56" s="45"/>
      <c r="G56" s="45"/>
      <c r="H56" s="45"/>
      <c r="I56" s="45"/>
      <c r="J56" s="45"/>
      <c r="K56" s="45"/>
      <c r="L56" s="45"/>
      <c r="M56" s="45"/>
      <c r="N56" s="45"/>
      <c r="O56" s="45"/>
      <c r="P56" s="45"/>
      <c r="Q56" s="45"/>
      <c r="R56" s="45"/>
      <c r="S56" s="170"/>
      <c r="T56" s="45"/>
      <c r="U56" s="45"/>
    </row>
    <row r="57" spans="1:23" s="3" customFormat="1" ht="11.25" customHeight="1">
      <c r="B57" s="486"/>
      <c r="C57" s="322"/>
      <c r="D57" s="322"/>
      <c r="E57" s="1798"/>
      <c r="F57" s="45"/>
      <c r="G57" s="45"/>
      <c r="H57" s="45"/>
      <c r="I57" s="45"/>
      <c r="J57" s="45"/>
      <c r="K57" s="45"/>
      <c r="L57" s="45"/>
      <c r="M57" s="45"/>
      <c r="N57" s="45"/>
      <c r="O57" s="45"/>
      <c r="P57" s="45"/>
      <c r="Q57" s="45"/>
      <c r="R57" s="45"/>
      <c r="S57" s="170"/>
      <c r="T57" s="45"/>
      <c r="U57" s="45"/>
    </row>
    <row r="58" spans="1:23" s="3" customFormat="1" ht="11.25" customHeight="1">
      <c r="B58" s="486"/>
      <c r="C58" s="322"/>
      <c r="D58" s="322"/>
      <c r="E58" s="1798"/>
      <c r="F58" s="45"/>
      <c r="G58" s="45"/>
      <c r="H58" s="45"/>
      <c r="I58" s="45"/>
      <c r="J58" s="45"/>
      <c r="K58" s="45"/>
      <c r="L58" s="45"/>
      <c r="M58" s="45"/>
      <c r="N58" s="45"/>
      <c r="O58" s="45"/>
      <c r="P58" s="45"/>
      <c r="Q58" s="45"/>
      <c r="R58" s="45"/>
      <c r="S58" s="170"/>
      <c r="T58" s="45"/>
      <c r="U58" s="45"/>
    </row>
    <row r="59" spans="1:23" s="3" customFormat="1" ht="11.25" customHeight="1">
      <c r="A59" s="358"/>
      <c r="B59" s="486"/>
      <c r="C59" s="359"/>
      <c r="D59" s="359"/>
      <c r="E59" s="1703"/>
      <c r="F59" s="361"/>
      <c r="G59" s="45"/>
      <c r="H59" s="45"/>
      <c r="I59" s="45"/>
      <c r="J59" s="45"/>
      <c r="K59" s="45"/>
      <c r="L59" s="45"/>
      <c r="M59" s="45"/>
      <c r="N59" s="45"/>
      <c r="O59" s="45"/>
      <c r="P59" s="45"/>
      <c r="Q59" s="45"/>
      <c r="R59" s="45"/>
      <c r="S59" s="170"/>
      <c r="T59" s="45"/>
      <c r="U59" s="45"/>
    </row>
    <row r="60" spans="1:23" s="358" customFormat="1" ht="11.25" customHeight="1">
      <c r="A60" s="3"/>
      <c r="B60" s="486"/>
      <c r="C60" s="322"/>
      <c r="D60" s="322"/>
      <c r="E60" s="1798"/>
      <c r="F60" s="45"/>
      <c r="G60" s="361"/>
      <c r="H60" s="361"/>
      <c r="I60" s="361"/>
      <c r="J60" s="361"/>
      <c r="K60" s="361"/>
      <c r="L60" s="361"/>
      <c r="M60" s="361"/>
      <c r="N60" s="361"/>
      <c r="O60" s="361"/>
      <c r="P60" s="361"/>
      <c r="Q60" s="361"/>
      <c r="R60" s="361"/>
      <c r="S60" s="362"/>
      <c r="T60" s="361"/>
      <c r="U60" s="361"/>
    </row>
    <row r="61" spans="1:23" s="3" customFormat="1" ht="11.25" customHeight="1">
      <c r="A61" s="105"/>
      <c r="B61" s="487"/>
      <c r="C61" s="274"/>
      <c r="D61" s="274"/>
      <c r="E61" s="1708"/>
      <c r="F61" s="357"/>
      <c r="G61" s="45"/>
      <c r="H61" s="45"/>
      <c r="I61" s="45"/>
      <c r="J61" s="45"/>
      <c r="K61" s="45"/>
      <c r="L61" s="45"/>
      <c r="M61" s="45"/>
      <c r="N61" s="45"/>
      <c r="O61" s="45"/>
      <c r="P61" s="45"/>
      <c r="Q61" s="45"/>
      <c r="R61" s="45"/>
      <c r="S61" s="170"/>
      <c r="T61" s="45"/>
      <c r="U61" s="45"/>
    </row>
    <row r="62" spans="1:23" s="105" customFormat="1" ht="11.25" customHeight="1">
      <c r="A62" s="3"/>
      <c r="B62" s="486"/>
      <c r="C62" s="322"/>
      <c r="D62" s="322"/>
      <c r="E62" s="1798"/>
      <c r="F62" s="45"/>
      <c r="G62" s="357"/>
      <c r="H62" s="357"/>
      <c r="I62" s="357"/>
      <c r="J62" s="357"/>
      <c r="K62" s="357"/>
      <c r="L62" s="357"/>
      <c r="M62" s="357"/>
      <c r="N62" s="357"/>
      <c r="O62" s="357"/>
      <c r="P62" s="357"/>
      <c r="Q62" s="357"/>
      <c r="R62" s="357"/>
      <c r="S62" s="363"/>
      <c r="T62" s="357"/>
      <c r="U62" s="357"/>
    </row>
    <row r="63" spans="1:23" s="3" customFormat="1" ht="11.25" customHeight="1">
      <c r="B63" s="486"/>
      <c r="C63" s="322"/>
      <c r="D63" s="322"/>
      <c r="E63" s="1798"/>
      <c r="F63" s="45"/>
      <c r="G63" s="45"/>
      <c r="H63" s="45"/>
      <c r="I63" s="45"/>
      <c r="J63" s="45"/>
      <c r="K63" s="45"/>
      <c r="L63" s="45"/>
      <c r="M63" s="45"/>
      <c r="N63" s="45"/>
      <c r="O63" s="45"/>
      <c r="P63" s="45"/>
      <c r="Q63" s="45"/>
      <c r="R63" s="45"/>
      <c r="S63" s="170"/>
      <c r="T63" s="45"/>
      <c r="U63" s="45"/>
    </row>
    <row r="64" spans="1:23" s="3" customFormat="1" ht="11.25" customHeight="1">
      <c r="B64" s="486"/>
      <c r="C64" s="322"/>
      <c r="D64" s="322"/>
      <c r="E64" s="1798"/>
      <c r="F64" s="45"/>
      <c r="G64" s="45"/>
      <c r="H64" s="45"/>
      <c r="I64" s="45"/>
      <c r="J64" s="45"/>
      <c r="K64" s="45"/>
      <c r="L64" s="45"/>
      <c r="M64" s="45"/>
      <c r="N64" s="45"/>
      <c r="O64" s="45"/>
      <c r="P64" s="45"/>
      <c r="Q64" s="45"/>
      <c r="R64" s="45"/>
      <c r="S64" s="170"/>
      <c r="T64" s="45"/>
      <c r="U64" s="45"/>
    </row>
    <row r="65" spans="1:21" s="3" customFormat="1" ht="11.25" customHeight="1">
      <c r="B65" s="486"/>
      <c r="C65" s="322"/>
      <c r="D65" s="322"/>
      <c r="E65" s="1798"/>
      <c r="F65" s="45"/>
      <c r="G65" s="45"/>
      <c r="H65" s="45"/>
      <c r="I65" s="45"/>
      <c r="J65" s="45"/>
      <c r="K65" s="45"/>
      <c r="L65" s="45"/>
      <c r="M65" s="45"/>
      <c r="N65" s="45"/>
      <c r="O65" s="45"/>
      <c r="P65" s="45"/>
      <c r="Q65" s="45"/>
      <c r="R65" s="45"/>
      <c r="S65" s="170"/>
      <c r="T65" s="45"/>
      <c r="U65" s="45"/>
    </row>
    <row r="66" spans="1:21" s="3" customFormat="1" ht="11.25" customHeight="1">
      <c r="B66" s="486"/>
      <c r="C66" s="322"/>
      <c r="D66" s="322"/>
      <c r="E66" s="1798"/>
      <c r="F66" s="45"/>
      <c r="G66" s="45"/>
      <c r="H66" s="45"/>
      <c r="I66" s="45"/>
      <c r="J66" s="45"/>
      <c r="K66" s="45"/>
      <c r="L66" s="45"/>
      <c r="M66" s="45"/>
      <c r="N66" s="45"/>
      <c r="O66" s="45"/>
      <c r="P66" s="45"/>
      <c r="Q66" s="45"/>
      <c r="R66" s="45"/>
      <c r="S66" s="170"/>
      <c r="T66" s="45"/>
      <c r="U66" s="45"/>
    </row>
    <row r="67" spans="1:21" s="3" customFormat="1" ht="11.25" customHeight="1">
      <c r="A67" s="105"/>
      <c r="B67" s="487"/>
      <c r="C67" s="274"/>
      <c r="D67" s="274"/>
      <c r="E67" s="1708"/>
      <c r="F67" s="357"/>
      <c r="G67" s="45"/>
      <c r="H67" s="45"/>
      <c r="I67" s="45"/>
      <c r="J67" s="45"/>
      <c r="K67" s="45"/>
      <c r="L67" s="45"/>
      <c r="M67" s="45"/>
      <c r="N67" s="45"/>
      <c r="O67" s="45"/>
      <c r="P67" s="45"/>
      <c r="Q67" s="45"/>
      <c r="R67" s="45"/>
      <c r="S67" s="170"/>
      <c r="T67" s="45"/>
      <c r="U67" s="45"/>
    </row>
    <row r="68" spans="1:21" s="105" customFormat="1" ht="11.25" customHeight="1">
      <c r="A68" s="3"/>
      <c r="B68" s="486"/>
      <c r="C68" s="322"/>
      <c r="D68" s="322"/>
      <c r="E68" s="1798"/>
      <c r="F68" s="45"/>
      <c r="G68" s="357"/>
      <c r="H68" s="357"/>
      <c r="I68" s="357"/>
      <c r="J68" s="357"/>
      <c r="K68" s="357"/>
      <c r="L68" s="357"/>
      <c r="M68" s="357"/>
      <c r="N68" s="357"/>
      <c r="O68" s="357"/>
      <c r="P68" s="357"/>
      <c r="Q68" s="357"/>
      <c r="R68" s="357"/>
      <c r="S68" s="364"/>
      <c r="T68" s="357"/>
      <c r="U68" s="357"/>
    </row>
    <row r="69" spans="1:21" s="3" customFormat="1" ht="11.25" customHeight="1">
      <c r="B69" s="486"/>
      <c r="C69" s="322"/>
      <c r="D69" s="322"/>
      <c r="E69" s="1798"/>
      <c r="F69" s="45"/>
      <c r="G69" s="45"/>
      <c r="H69" s="45"/>
      <c r="I69" s="45"/>
      <c r="J69" s="45"/>
      <c r="K69" s="45"/>
      <c r="L69" s="45"/>
      <c r="M69" s="45"/>
      <c r="N69" s="45"/>
      <c r="O69" s="45"/>
      <c r="P69" s="45"/>
      <c r="Q69" s="45"/>
      <c r="R69" s="45"/>
      <c r="S69" s="365"/>
      <c r="T69" s="45"/>
      <c r="U69" s="45"/>
    </row>
    <row r="70" spans="1:21" s="3" customFormat="1" ht="11.25" customHeight="1">
      <c r="B70" s="486"/>
      <c r="C70" s="322"/>
      <c r="D70" s="322"/>
      <c r="E70" s="1798"/>
      <c r="F70" s="45"/>
      <c r="G70" s="45"/>
      <c r="H70" s="45"/>
      <c r="I70" s="45"/>
      <c r="J70" s="45"/>
      <c r="K70" s="45"/>
      <c r="L70" s="45"/>
      <c r="M70" s="45"/>
      <c r="N70" s="45"/>
      <c r="O70" s="45"/>
      <c r="P70" s="45"/>
      <c r="Q70" s="45"/>
      <c r="R70" s="45"/>
      <c r="S70" s="365"/>
      <c r="T70" s="45"/>
      <c r="U70" s="45"/>
    </row>
    <row r="71" spans="1:21" s="3" customFormat="1" ht="11.25" customHeight="1">
      <c r="B71" s="486"/>
      <c r="C71" s="322"/>
      <c r="D71" s="322"/>
      <c r="E71" s="1798"/>
      <c r="F71" s="45"/>
      <c r="G71" s="45"/>
      <c r="H71" s="45"/>
      <c r="I71" s="45"/>
      <c r="J71" s="45"/>
      <c r="K71" s="45"/>
      <c r="L71" s="45"/>
      <c r="M71" s="45"/>
      <c r="N71" s="45"/>
      <c r="O71" s="45"/>
      <c r="P71" s="45"/>
      <c r="Q71" s="45"/>
      <c r="R71" s="45"/>
      <c r="S71" s="365"/>
      <c r="T71" s="45"/>
      <c r="U71" s="45"/>
    </row>
    <row r="72" spans="1:21" s="3" customFormat="1" ht="11.25" customHeight="1">
      <c r="B72" s="486"/>
      <c r="C72" s="322"/>
      <c r="D72" s="322"/>
      <c r="E72" s="1798"/>
      <c r="F72" s="45"/>
      <c r="G72" s="45"/>
      <c r="H72" s="45"/>
      <c r="I72" s="45"/>
      <c r="J72" s="45"/>
      <c r="K72" s="45"/>
      <c r="L72" s="45"/>
      <c r="M72" s="45"/>
      <c r="N72" s="45"/>
      <c r="O72" s="45"/>
      <c r="P72" s="45"/>
      <c r="Q72" s="45"/>
      <c r="R72" s="45"/>
      <c r="S72" s="365"/>
      <c r="T72" s="45"/>
      <c r="U72" s="45"/>
    </row>
    <row r="73" spans="1:21" s="3" customFormat="1" ht="11.25" customHeight="1">
      <c r="B73" s="486"/>
      <c r="C73" s="322"/>
      <c r="D73" s="322"/>
      <c r="E73" s="1798"/>
      <c r="F73" s="45"/>
      <c r="G73" s="45"/>
      <c r="H73" s="45"/>
      <c r="I73" s="45"/>
      <c r="J73" s="45"/>
      <c r="K73" s="45"/>
      <c r="L73" s="45"/>
      <c r="M73" s="45"/>
      <c r="N73" s="45"/>
      <c r="O73" s="45"/>
      <c r="P73" s="45"/>
      <c r="Q73" s="45"/>
      <c r="R73" s="45"/>
      <c r="S73" s="365"/>
      <c r="T73" s="45"/>
      <c r="U73" s="45"/>
    </row>
    <row r="74" spans="1:21" s="3" customFormat="1" ht="11.25" customHeight="1">
      <c r="B74" s="885"/>
      <c r="C74" s="274"/>
      <c r="D74" s="274"/>
      <c r="E74" s="1708"/>
      <c r="F74" s="357"/>
      <c r="G74" s="45"/>
      <c r="H74" s="45"/>
      <c r="I74" s="45"/>
      <c r="J74" s="45"/>
      <c r="K74" s="45"/>
      <c r="L74" s="45"/>
      <c r="M74" s="45"/>
      <c r="N74" s="45"/>
      <c r="O74" s="45"/>
      <c r="P74" s="45"/>
      <c r="Q74" s="45"/>
      <c r="R74" s="45"/>
      <c r="S74" s="365"/>
      <c r="T74" s="45"/>
      <c r="U74" s="45"/>
    </row>
    <row r="75" spans="1:21" s="3" customFormat="1" ht="11.25" customHeight="1">
      <c r="A75"/>
      <c r="B75"/>
      <c r="C75"/>
      <c r="D75"/>
      <c r="E75"/>
      <c r="F75"/>
      <c r="G75" s="357"/>
      <c r="H75" s="357"/>
      <c r="I75" s="357"/>
      <c r="J75" s="357"/>
      <c r="K75" s="357"/>
      <c r="L75" s="357"/>
      <c r="M75" s="357"/>
      <c r="N75" s="357"/>
      <c r="O75" s="357"/>
      <c r="P75" s="357"/>
      <c r="Q75" s="357"/>
      <c r="R75" s="357"/>
      <c r="S75" s="363"/>
      <c r="T75" s="357"/>
      <c r="U75" s="357"/>
    </row>
    <row r="76" spans="1:21" ht="11.25" customHeight="1">
      <c r="H76" s="594"/>
    </row>
  </sheetData>
  <mergeCells count="2">
    <mergeCell ref="B7:E7"/>
    <mergeCell ref="B10:D10"/>
  </mergeCells>
  <hyperlinks>
    <hyperlink ref="B3" location="Contents!A1" display="Back to index page" xr:uid="{FEBC4473-CD01-4BB4-A95A-C996E1968183}"/>
    <hyperlink ref="B3:J3" location="CONTENTS!A1" display="Back to contents page" xr:uid="{C22C830D-E6FE-45AD-836F-1A87B2E9B541}"/>
  </hyperlinks>
  <pageMargins left="0.7" right="0.7" top="0.75" bottom="0.75" header="0.3" footer="0.3"/>
  <pageSetup paperSize="9" orientation="portrait" verticalDpi="1200" r:id="rId1"/>
  <rowBreaks count="1" manualBreakCount="1">
    <brk id="40" max="20" man="1"/>
  </rowBreaks>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tabColor rgb="FF007272"/>
  </sheetPr>
  <dimension ref="A1:R31"/>
  <sheetViews>
    <sheetView showGridLines="0" showRowColHeaders="0" zoomScaleNormal="100" zoomScaleSheetLayoutView="115" workbookViewId="0"/>
  </sheetViews>
  <sheetFormatPr baseColWidth="10" defaultColWidth="11.44140625" defaultRowHeight="14.4"/>
  <cols>
    <col min="1" max="1" width="2.6640625" style="6" customWidth="1"/>
    <col min="2" max="2" width="4.88671875" style="91" customWidth="1"/>
    <col min="3" max="3" width="30.5546875" style="6" customWidth="1"/>
    <col min="4" max="8" width="21.44140625" style="6" customWidth="1"/>
    <col min="9" max="9" width="12.44140625" style="6" bestFit="1" customWidth="1"/>
    <col min="10" max="16384" width="11.44140625" style="6"/>
  </cols>
  <sheetData>
    <row r="1" spans="1:18" s="10" customFormat="1" ht="11.25" customHeight="1">
      <c r="A1" s="175"/>
      <c r="B1" s="12"/>
      <c r="C1" s="7"/>
      <c r="D1" s="7"/>
      <c r="E1" s="8"/>
      <c r="F1" s="8"/>
      <c r="G1" s="9"/>
      <c r="H1" s="9"/>
    </row>
    <row r="2" spans="1:18" s="10" customFormat="1" ht="5.25" customHeight="1">
      <c r="B2" s="12"/>
      <c r="C2" s="7"/>
      <c r="D2" s="7"/>
      <c r="E2" s="8"/>
      <c r="F2" s="8"/>
      <c r="G2" s="9"/>
      <c r="H2" s="9"/>
    </row>
    <row r="3" spans="1:18" s="12" customFormat="1" ht="12.9" customHeight="1">
      <c r="B3" s="2217" t="s">
        <v>302</v>
      </c>
      <c r="C3" s="2217"/>
      <c r="D3" s="2217"/>
      <c r="E3" s="2217"/>
      <c r="F3" s="2217"/>
      <c r="G3" s="2217"/>
      <c r="H3" s="2217"/>
    </row>
    <row r="4" spans="1:18" s="10" customFormat="1" ht="5.25" customHeight="1">
      <c r="B4" s="12"/>
      <c r="C4" s="7"/>
      <c r="D4" s="7"/>
      <c r="E4" s="8"/>
      <c r="F4" s="8"/>
      <c r="G4" s="9"/>
      <c r="H4" s="9"/>
      <c r="I4" s="7"/>
      <c r="J4" s="7"/>
    </row>
    <row r="5" spans="1:18" ht="15.75" customHeight="1">
      <c r="B5" s="1087" t="s">
        <v>995</v>
      </c>
      <c r="K5"/>
      <c r="L5"/>
    </row>
    <row r="6" spans="1:18" ht="11.25" customHeight="1">
      <c r="B6" s="13"/>
      <c r="C6" s="14"/>
    </row>
    <row r="7" spans="1:18" ht="33.75" customHeight="1">
      <c r="B7" s="2242" t="s">
        <v>996</v>
      </c>
      <c r="C7" s="2240"/>
      <c r="D7" s="2240"/>
      <c r="E7" s="2240"/>
      <c r="F7" s="2240"/>
      <c r="G7" s="2240"/>
      <c r="H7" s="2240"/>
      <c r="K7" s="14"/>
    </row>
    <row r="8" spans="1:18" ht="6" customHeight="1">
      <c r="B8" s="268"/>
      <c r="C8" s="875"/>
      <c r="D8" s="875"/>
      <c r="E8" s="875"/>
      <c r="F8" s="875"/>
      <c r="G8" s="875"/>
      <c r="H8" s="875"/>
      <c r="K8" s="14"/>
    </row>
    <row r="9" spans="1:18" ht="22.5" customHeight="1">
      <c r="B9" s="2242" t="s">
        <v>997</v>
      </c>
      <c r="C9" s="2242"/>
      <c r="D9" s="2242"/>
      <c r="E9" s="2242"/>
      <c r="F9" s="2242"/>
      <c r="G9" s="2242"/>
      <c r="H9" s="2242"/>
      <c r="K9" s="14"/>
    </row>
    <row r="10" spans="1:18" ht="11.25" customHeight="1">
      <c r="B10" s="268"/>
      <c r="C10" s="268"/>
      <c r="D10" s="268"/>
      <c r="E10" s="268"/>
      <c r="F10" s="268"/>
      <c r="G10" s="268"/>
      <c r="H10" s="268"/>
      <c r="K10" s="14"/>
    </row>
    <row r="11" spans="1:18" s="29" customFormat="1" ht="10.199999999999999">
      <c r="B11" s="16"/>
    </row>
    <row r="12" spans="1:18" ht="11.25" customHeight="1">
      <c r="B12" s="2327" t="s">
        <v>2761</v>
      </c>
      <c r="C12" s="2328"/>
      <c r="D12" s="2328"/>
      <c r="E12" s="1356" t="s">
        <v>316</v>
      </c>
      <c r="F12" s="1356" t="s">
        <v>318</v>
      </c>
      <c r="G12" s="1356" t="s">
        <v>320</v>
      </c>
      <c r="H12" s="1356" t="s">
        <v>325</v>
      </c>
    </row>
    <row r="13" spans="1:18" s="446" customFormat="1" ht="11.25" customHeight="1">
      <c r="B13" s="447"/>
      <c r="C13" s="448"/>
      <c r="D13" s="437"/>
      <c r="E13" s="437"/>
      <c r="F13" s="277" t="s">
        <v>998</v>
      </c>
      <c r="G13" s="277" t="s">
        <v>998</v>
      </c>
      <c r="H13" s="465" t="s">
        <v>998</v>
      </c>
    </row>
    <row r="14" spans="1:18" s="446" customFormat="1" ht="11.25" customHeight="1">
      <c r="B14" s="2309" t="s">
        <v>308</v>
      </c>
      <c r="C14" s="2290"/>
      <c r="D14" s="1570" t="s">
        <v>999</v>
      </c>
      <c r="E14" s="1570" t="s">
        <v>1000</v>
      </c>
      <c r="F14" s="1570" t="s">
        <v>1001</v>
      </c>
      <c r="G14" s="1570" t="s">
        <v>1002</v>
      </c>
      <c r="H14" s="1570" t="s">
        <v>1003</v>
      </c>
    </row>
    <row r="15" spans="1:18" ht="11.25" customHeight="1">
      <c r="B15" s="101">
        <v>1</v>
      </c>
      <c r="C15" s="533" t="s">
        <v>848</v>
      </c>
      <c r="D15" s="534">
        <v>608117.46056000004</v>
      </c>
      <c r="E15" s="534">
        <v>1998247.8114149999</v>
      </c>
      <c r="F15" s="534">
        <v>1974220.739025</v>
      </c>
      <c r="G15" s="60">
        <v>24027.072390000001</v>
      </c>
      <c r="H15" s="60"/>
      <c r="I15" s="57"/>
      <c r="J15" s="446"/>
      <c r="K15" s="446"/>
      <c r="L15" s="446"/>
      <c r="M15" s="446"/>
      <c r="N15" s="446"/>
      <c r="O15" s="446"/>
      <c r="P15" s="446"/>
      <c r="Q15" s="446"/>
      <c r="R15" s="446"/>
    </row>
    <row r="16" spans="1:18" ht="11.25" customHeight="1">
      <c r="B16" s="101">
        <v>2</v>
      </c>
      <c r="C16" s="201" t="s">
        <v>892</v>
      </c>
      <c r="D16" s="60">
        <v>390965.83978600003</v>
      </c>
      <c r="E16" s="60"/>
      <c r="F16" s="60"/>
      <c r="G16" s="60"/>
      <c r="H16" s="60"/>
      <c r="I16" s="57"/>
      <c r="K16" s="446"/>
      <c r="L16" s="446"/>
      <c r="M16" s="446"/>
      <c r="N16" s="446"/>
      <c r="O16" s="446"/>
      <c r="P16" s="446"/>
      <c r="Q16" s="446"/>
      <c r="R16" s="446"/>
    </row>
    <row r="17" spans="2:18" ht="11.25" customHeight="1">
      <c r="B17" s="612">
        <v>3</v>
      </c>
      <c r="C17" s="613" t="s">
        <v>1004</v>
      </c>
      <c r="D17" s="614">
        <v>999083.30034600012</v>
      </c>
      <c r="E17" s="614">
        <v>1998247.8114149999</v>
      </c>
      <c r="F17" s="614">
        <v>1974220.739025</v>
      </c>
      <c r="G17" s="614">
        <v>24027.072390000001</v>
      </c>
      <c r="H17" s="615"/>
      <c r="I17" s="57"/>
      <c r="J17" s="228"/>
      <c r="K17" s="446"/>
      <c r="L17" s="446"/>
      <c r="M17" s="446"/>
      <c r="N17" s="446"/>
      <c r="O17" s="446"/>
      <c r="P17" s="446"/>
      <c r="Q17" s="446"/>
      <c r="R17" s="446"/>
    </row>
    <row r="18" spans="2:18" ht="6" customHeight="1">
      <c r="B18" s="101"/>
      <c r="C18" s="533"/>
      <c r="D18" s="65"/>
      <c r="E18" s="60"/>
      <c r="F18" s="60"/>
      <c r="G18" s="60"/>
      <c r="H18" s="60"/>
      <c r="I18" s="57"/>
      <c r="J18" s="228"/>
      <c r="K18" s="446"/>
      <c r="L18" s="446"/>
      <c r="M18" s="446"/>
      <c r="N18" s="446"/>
      <c r="O18" s="446"/>
      <c r="P18" s="446"/>
      <c r="Q18" s="446"/>
      <c r="R18" s="446"/>
    </row>
    <row r="19" spans="2:18" ht="11.25" customHeight="1">
      <c r="B19" s="101">
        <v>4</v>
      </c>
      <c r="C19" s="895" t="s">
        <v>1005</v>
      </c>
      <c r="D19" s="896">
        <v>10800.992335999999</v>
      </c>
      <c r="E19" s="897">
        <v>13658.236681</v>
      </c>
      <c r="F19" s="897">
        <v>13316.02247</v>
      </c>
      <c r="G19" s="897">
        <v>342.21421099999998</v>
      </c>
      <c r="H19" s="898"/>
      <c r="I19" s="57"/>
      <c r="K19" s="446"/>
      <c r="L19" s="446"/>
      <c r="M19" s="446"/>
      <c r="N19" s="446"/>
      <c r="O19" s="446"/>
      <c r="P19" s="446"/>
      <c r="Q19" s="446"/>
      <c r="R19" s="446"/>
    </row>
    <row r="20" spans="2:18" ht="11.25" customHeight="1">
      <c r="C20" s="201"/>
      <c r="D20" s="60"/>
      <c r="E20" s="60"/>
      <c r="F20" s="60"/>
      <c r="G20" s="60"/>
      <c r="H20" s="60"/>
      <c r="I20" s="57"/>
      <c r="J20" s="30"/>
    </row>
    <row r="21" spans="2:18" ht="11.25" customHeight="1">
      <c r="C21" s="201"/>
      <c r="D21" s="60"/>
      <c r="E21" s="60"/>
      <c r="F21" s="60"/>
      <c r="G21" s="60"/>
      <c r="H21" s="60"/>
      <c r="I21" s="57"/>
      <c r="J21" s="30"/>
    </row>
    <row r="22" spans="2:18" ht="11.25" customHeight="1"/>
    <row r="23" spans="2:18" s="1100" customFormat="1" ht="11.25" customHeight="1">
      <c r="B23" s="1073" t="s">
        <v>27</v>
      </c>
      <c r="C23" s="755"/>
      <c r="D23" s="1356" t="s">
        <v>314</v>
      </c>
      <c r="E23" s="1356" t="s">
        <v>316</v>
      </c>
      <c r="F23" s="1356" t="s">
        <v>318</v>
      </c>
      <c r="G23" s="1356" t="s">
        <v>320</v>
      </c>
      <c r="H23" s="1356" t="s">
        <v>325</v>
      </c>
    </row>
    <row r="24" spans="2:18" s="446" customFormat="1" ht="11.25" customHeight="1">
      <c r="B24" s="447"/>
      <c r="C24" s="448"/>
      <c r="D24" s="437"/>
      <c r="E24" s="437"/>
      <c r="F24" s="277" t="s">
        <v>998</v>
      </c>
      <c r="G24" s="277" t="s">
        <v>998</v>
      </c>
      <c r="H24" s="465" t="s">
        <v>998</v>
      </c>
    </row>
    <row r="25" spans="2:18" s="446" customFormat="1" ht="11.25" customHeight="1">
      <c r="B25" s="2309" t="s">
        <v>308</v>
      </c>
      <c r="C25" s="2290"/>
      <c r="D25" s="1570" t="s">
        <v>999</v>
      </c>
      <c r="E25" s="1570" t="s">
        <v>1000</v>
      </c>
      <c r="F25" s="1570" t="s">
        <v>1001</v>
      </c>
      <c r="G25" s="1570" t="s">
        <v>1002</v>
      </c>
      <c r="H25" s="1570" t="s">
        <v>1003</v>
      </c>
    </row>
    <row r="26" spans="2:18" ht="11.25" customHeight="1">
      <c r="B26" s="101">
        <v>1</v>
      </c>
      <c r="C26" s="533" t="s">
        <v>848</v>
      </c>
      <c r="D26" s="534">
        <v>994307.20669499994</v>
      </c>
      <c r="E26" s="534">
        <v>1782000.356109</v>
      </c>
      <c r="F26" s="534">
        <v>1765656.075402</v>
      </c>
      <c r="G26" s="60">
        <v>16344.280707</v>
      </c>
      <c r="H26" s="60"/>
      <c r="I26" s="57"/>
      <c r="J26" s="30"/>
    </row>
    <row r="27" spans="2:18" ht="11.25" customHeight="1">
      <c r="B27" s="101">
        <v>2</v>
      </c>
      <c r="C27" s="201" t="s">
        <v>892</v>
      </c>
      <c r="D27" s="60">
        <v>283656.564464</v>
      </c>
      <c r="E27" s="60"/>
      <c r="F27" s="60"/>
      <c r="G27" s="60"/>
      <c r="H27" s="60"/>
      <c r="I27" s="57"/>
    </row>
    <row r="28" spans="2:18" ht="11.25" customHeight="1">
      <c r="B28" s="612">
        <v>3</v>
      </c>
      <c r="C28" s="613" t="s">
        <v>1004</v>
      </c>
      <c r="D28" s="614">
        <v>1277963.771159</v>
      </c>
      <c r="E28" s="614">
        <v>1782000.356109</v>
      </c>
      <c r="F28" s="614">
        <v>1765656.075402</v>
      </c>
      <c r="G28" s="614">
        <v>16344.280707</v>
      </c>
      <c r="H28" s="615"/>
      <c r="I28" s="57"/>
      <c r="J28" s="30"/>
    </row>
    <row r="29" spans="2:18" ht="6" customHeight="1">
      <c r="B29" s="101"/>
      <c r="C29" s="533"/>
      <c r="D29" s="65"/>
      <c r="E29" s="60"/>
      <c r="F29" s="60"/>
      <c r="G29" s="60"/>
      <c r="H29" s="60"/>
      <c r="I29" s="57"/>
      <c r="J29" s="30"/>
    </row>
    <row r="30" spans="2:18" ht="11.25" customHeight="1">
      <c r="B30" s="101">
        <v>4</v>
      </c>
      <c r="C30" s="895" t="s">
        <v>1005</v>
      </c>
      <c r="D30" s="896">
        <v>9701.1950550000001</v>
      </c>
      <c r="E30" s="897">
        <v>15213.254042</v>
      </c>
      <c r="F30" s="897">
        <v>14507.943585000001</v>
      </c>
      <c r="G30" s="897">
        <v>705.31045700000004</v>
      </c>
      <c r="H30" s="898"/>
    </row>
    <row r="31" spans="2:18">
      <c r="C31" s="201"/>
      <c r="D31" s="60"/>
      <c r="E31" s="60"/>
      <c r="F31" s="60"/>
      <c r="G31" s="60"/>
      <c r="H31" s="60"/>
    </row>
  </sheetData>
  <mergeCells count="6">
    <mergeCell ref="B3:H3"/>
    <mergeCell ref="B7:H7"/>
    <mergeCell ref="B14:C14"/>
    <mergeCell ref="B25:C25"/>
    <mergeCell ref="B9:H9"/>
    <mergeCell ref="B12:D12"/>
  </mergeCells>
  <hyperlinks>
    <hyperlink ref="B3" location="Contents!A1" display="Back to index page" xr:uid="{00000000-0004-0000-1600-000000000000}"/>
  </hyperlinks>
  <pageMargins left="0.7" right="0.7" top="0.75" bottom="0.75" header="0.3" footer="0.3"/>
  <pageSetup paperSize="9" scale="57" orientation="landscape" r:id="rId1"/>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tabColor rgb="FF007272"/>
  </sheetPr>
  <dimension ref="A1:V110"/>
  <sheetViews>
    <sheetView showGridLines="0" showRowColHeaders="0" zoomScaleNormal="100" workbookViewId="0"/>
  </sheetViews>
  <sheetFormatPr baseColWidth="10" defaultColWidth="11.44140625" defaultRowHeight="10.199999999999999"/>
  <cols>
    <col min="1" max="1" width="2.6640625" style="19" customWidth="1"/>
    <col min="2" max="2" width="4.88671875" style="29" customWidth="1"/>
    <col min="3" max="3" width="55.33203125" style="29" customWidth="1"/>
    <col min="4" max="9" width="12" style="29" customWidth="1"/>
    <col min="10" max="10" width="6.33203125" style="29" customWidth="1"/>
    <col min="11" max="11" width="13" style="29" bestFit="1" customWidth="1"/>
    <col min="12" max="12" width="11.44140625" style="29"/>
    <col min="13" max="13" width="12.88671875" style="29" bestFit="1" customWidth="1"/>
    <col min="14" max="16384" width="11.44140625" style="29"/>
  </cols>
  <sheetData>
    <row r="1" spans="1:22" s="10" customFormat="1" ht="11.25" customHeight="1">
      <c r="A1" s="7"/>
      <c r="B1" s="7"/>
      <c r="C1" s="7"/>
      <c r="D1" s="8"/>
      <c r="E1" s="8"/>
      <c r="F1" s="9"/>
      <c r="G1" s="9"/>
      <c r="H1" s="9"/>
    </row>
    <row r="2" spans="1:22" s="10" customFormat="1" ht="5.25" customHeight="1">
      <c r="A2" s="7"/>
      <c r="B2" s="7"/>
      <c r="C2" s="7"/>
      <c r="D2" s="8"/>
      <c r="E2" s="8"/>
      <c r="F2" s="9"/>
      <c r="G2" s="9"/>
      <c r="H2" s="9"/>
    </row>
    <row r="3" spans="1:22" s="12" customFormat="1" ht="12.9" customHeight="1">
      <c r="A3" s="11"/>
      <c r="B3" s="2217" t="s">
        <v>302</v>
      </c>
      <c r="C3" s="2217"/>
      <c r="D3" s="2217"/>
      <c r="E3" s="2217"/>
      <c r="F3" s="2217"/>
      <c r="G3" s="2217"/>
      <c r="H3" s="2217"/>
    </row>
    <row r="4" spans="1:22" s="10" customFormat="1" ht="5.25" customHeight="1">
      <c r="A4" s="7"/>
      <c r="B4" s="7"/>
      <c r="C4" s="7"/>
      <c r="D4" s="8"/>
      <c r="E4" s="8"/>
      <c r="F4" s="9"/>
      <c r="G4" s="9"/>
      <c r="H4" s="9"/>
      <c r="J4" s="7"/>
    </row>
    <row r="5" spans="1:22" s="6" customFormat="1" ht="15.75" customHeight="1">
      <c r="A5" s="13"/>
      <c r="B5" s="1087" t="s">
        <v>1006</v>
      </c>
    </row>
    <row r="6" spans="1:22" ht="11.25" customHeight="1">
      <c r="A6" s="16"/>
    </row>
    <row r="7" spans="1:22" ht="11.25" customHeight="1">
      <c r="A7" s="16"/>
      <c r="B7" s="2239" t="s">
        <v>2924</v>
      </c>
      <c r="C7" s="2240"/>
      <c r="D7" s="2240"/>
      <c r="E7" s="2240"/>
      <c r="F7" s="2240"/>
      <c r="G7" s="2240"/>
      <c r="H7" s="2240"/>
      <c r="I7" s="2240"/>
      <c r="J7"/>
    </row>
    <row r="8" spans="1:22" ht="11.25" customHeight="1">
      <c r="A8" s="16"/>
      <c r="B8" s="258"/>
      <c r="C8" s="875"/>
      <c r="D8" s="875"/>
      <c r="E8" s="875"/>
      <c r="F8" s="875"/>
      <c r="G8" s="875"/>
      <c r="H8" s="875"/>
      <c r="I8" s="875"/>
      <c r="J8"/>
    </row>
    <row r="9" spans="1:22" ht="11.25" customHeight="1">
      <c r="A9" s="16"/>
    </row>
    <row r="10" spans="1:22">
      <c r="A10" s="16"/>
      <c r="B10" s="2327" t="s">
        <v>2761</v>
      </c>
      <c r="C10" s="2328"/>
      <c r="D10" s="2328"/>
      <c r="E10" s="1166" t="s">
        <v>316</v>
      </c>
      <c r="F10" s="1166" t="s">
        <v>318</v>
      </c>
      <c r="G10" s="1166" t="s">
        <v>320</v>
      </c>
      <c r="H10" s="1166" t="s">
        <v>325</v>
      </c>
      <c r="I10" s="1166" t="s">
        <v>332</v>
      </c>
    </row>
    <row r="11" spans="1:22" ht="11.25" customHeight="1">
      <c r="A11" s="12"/>
      <c r="D11" s="2333" t="s">
        <v>1007</v>
      </c>
      <c r="E11" s="2333"/>
      <c r="F11" s="2333" t="s">
        <v>1008</v>
      </c>
      <c r="G11" s="2333"/>
      <c r="H11" s="2333" t="s">
        <v>1009</v>
      </c>
      <c r="I11" s="2333"/>
    </row>
    <row r="12" spans="1:22" ht="11.25" customHeight="1">
      <c r="A12" s="12"/>
      <c r="B12" s="266"/>
      <c r="C12" s="271"/>
      <c r="D12" s="70" t="s">
        <v>1010</v>
      </c>
      <c r="E12" s="70" t="s">
        <v>1011</v>
      </c>
      <c r="F12" s="70" t="s">
        <v>1010</v>
      </c>
      <c r="G12" s="70" t="s">
        <v>1011</v>
      </c>
      <c r="H12" s="70"/>
      <c r="I12" s="70" t="s">
        <v>1012</v>
      </c>
    </row>
    <row r="13" spans="1:22" ht="11.25" customHeight="1">
      <c r="A13" s="12"/>
      <c r="B13" s="2330" t="s">
        <v>308</v>
      </c>
      <c r="C13" s="2290"/>
      <c r="D13" s="1498" t="s">
        <v>1013</v>
      </c>
      <c r="E13" s="1498" t="s">
        <v>1013</v>
      </c>
      <c r="F13" s="1498" t="s">
        <v>1013</v>
      </c>
      <c r="G13" s="1498" t="s">
        <v>1013</v>
      </c>
      <c r="H13" s="1498" t="s">
        <v>1014</v>
      </c>
      <c r="I13" s="1498" t="s">
        <v>1015</v>
      </c>
    </row>
    <row r="14" spans="1:22" ht="15" customHeight="1">
      <c r="A14" s="12"/>
      <c r="B14" s="2331" t="s">
        <v>1016</v>
      </c>
      <c r="C14" s="2332"/>
      <c r="D14" s="70"/>
      <c r="E14" s="70"/>
      <c r="F14" s="70"/>
      <c r="G14" s="70"/>
      <c r="H14" s="70"/>
      <c r="I14" s="70"/>
    </row>
    <row r="15" spans="1:22" ht="11.25" customHeight="1">
      <c r="A15" s="12"/>
      <c r="B15" s="488">
        <v>1</v>
      </c>
      <c r="C15" s="267" t="s">
        <v>1017</v>
      </c>
      <c r="D15" s="58">
        <v>271559.30592469301</v>
      </c>
      <c r="E15" s="58">
        <v>802.54661077231503</v>
      </c>
      <c r="F15" s="58">
        <v>271899.486122342</v>
      </c>
      <c r="G15" s="58">
        <v>169.16619498990701</v>
      </c>
      <c r="H15" s="58">
        <v>101.61640050063301</v>
      </c>
      <c r="I15" s="503">
        <v>3.7349543813710299E-2</v>
      </c>
      <c r="J15" s="37"/>
      <c r="K15" s="503"/>
      <c r="O15" s="783"/>
      <c r="P15" s="783"/>
      <c r="Q15" s="783"/>
      <c r="R15" s="783"/>
      <c r="S15" s="783"/>
      <c r="T15" s="783"/>
      <c r="U15" s="569"/>
      <c r="V15" s="569"/>
    </row>
    <row r="16" spans="1:22" ht="11.25" customHeight="1">
      <c r="A16" s="12"/>
      <c r="B16" s="488">
        <v>2</v>
      </c>
      <c r="C16" s="267" t="s">
        <v>661</v>
      </c>
      <c r="D16" s="58">
        <v>47156.0408884918</v>
      </c>
      <c r="E16" s="58">
        <v>11856.489876461301</v>
      </c>
      <c r="F16" s="58">
        <v>47158.691888408903</v>
      </c>
      <c r="G16" s="58">
        <v>4608.1480344280299</v>
      </c>
      <c r="H16" s="58">
        <v>663.53207572502004</v>
      </c>
      <c r="I16" s="503">
        <v>1.2817704861144199</v>
      </c>
      <c r="J16" s="37"/>
      <c r="K16" s="503"/>
      <c r="L16" s="72"/>
      <c r="O16" s="783"/>
      <c r="P16" s="783"/>
      <c r="Q16" s="783"/>
      <c r="R16" s="783"/>
      <c r="S16" s="783"/>
      <c r="T16" s="783"/>
      <c r="U16" s="569"/>
      <c r="V16" s="569"/>
    </row>
    <row r="17" spans="1:22" ht="11.25" customHeight="1">
      <c r="A17" s="12"/>
      <c r="B17" s="488">
        <v>3</v>
      </c>
      <c r="C17" s="267" t="s">
        <v>662</v>
      </c>
      <c r="D17" s="58">
        <v>104288.614202274</v>
      </c>
      <c r="E17" s="58">
        <v>3055.4214162660401</v>
      </c>
      <c r="F17" s="58">
        <v>104165.299126649</v>
      </c>
      <c r="G17" s="58">
        <v>1171.64087748321</v>
      </c>
      <c r="H17" s="58">
        <v>10.5566427165055</v>
      </c>
      <c r="I17" s="503">
        <v>1.00217860098189E-2</v>
      </c>
      <c r="J17" s="37"/>
      <c r="K17" s="503"/>
      <c r="L17" s="72"/>
      <c r="M17" s="72"/>
      <c r="O17" s="783"/>
      <c r="P17" s="783"/>
      <c r="Q17" s="783"/>
      <c r="R17" s="783"/>
      <c r="S17" s="783"/>
      <c r="T17" s="783"/>
      <c r="U17" s="569"/>
      <c r="V17" s="569"/>
    </row>
    <row r="18" spans="1:22" ht="11.25" customHeight="1">
      <c r="A18" s="12"/>
      <c r="B18" s="488">
        <v>4</v>
      </c>
      <c r="C18" s="267" t="s">
        <v>663</v>
      </c>
      <c r="D18" s="58">
        <v>62345.718623023</v>
      </c>
      <c r="E18" s="58">
        <v>2.2705799999999998</v>
      </c>
      <c r="F18" s="58">
        <v>63366.972623023001</v>
      </c>
      <c r="G18" s="58">
        <v>0.45411600000000002</v>
      </c>
      <c r="H18" s="96"/>
      <c r="I18" s="503"/>
      <c r="J18" s="37"/>
      <c r="K18" s="503"/>
      <c r="O18" s="783"/>
      <c r="P18" s="783"/>
      <c r="Q18" s="783"/>
      <c r="R18" s="783"/>
      <c r="S18" s="783"/>
      <c r="T18" s="783"/>
      <c r="U18" s="569"/>
      <c r="V18" s="569"/>
    </row>
    <row r="19" spans="1:22" ht="11.25" customHeight="1">
      <c r="A19" s="12"/>
      <c r="B19" s="488">
        <v>5</v>
      </c>
      <c r="C19" s="267" t="s">
        <v>664</v>
      </c>
      <c r="D19" s="58">
        <v>723.76507003691302</v>
      </c>
      <c r="E19" s="96"/>
      <c r="F19" s="58">
        <v>723.76507003691302</v>
      </c>
      <c r="G19" s="58"/>
      <c r="H19" s="96"/>
      <c r="I19" s="503"/>
      <c r="J19" s="37"/>
      <c r="K19" s="503"/>
      <c r="L19" s="72"/>
      <c r="O19" s="783"/>
      <c r="P19" s="783"/>
      <c r="Q19" s="783"/>
      <c r="R19" s="783"/>
      <c r="S19" s="783"/>
      <c r="T19" s="783"/>
      <c r="U19" s="569"/>
      <c r="V19" s="569"/>
    </row>
    <row r="20" spans="1:22" ht="11.25" customHeight="1">
      <c r="A20" s="12"/>
      <c r="B20" s="488">
        <v>6</v>
      </c>
      <c r="C20" s="267" t="s">
        <v>665</v>
      </c>
      <c r="D20" s="58">
        <v>9505.20201663232</v>
      </c>
      <c r="E20" s="58">
        <v>55424.838522610902</v>
      </c>
      <c r="F20" s="58">
        <v>9749.2484034081899</v>
      </c>
      <c r="G20" s="58">
        <v>19513.880605126302</v>
      </c>
      <c r="H20" s="58">
        <v>10050.8391200607</v>
      </c>
      <c r="I20" s="503">
        <v>34.346426580456999</v>
      </c>
      <c r="J20" s="37"/>
      <c r="K20" s="503"/>
      <c r="L20" s="72"/>
      <c r="O20" s="783"/>
      <c r="P20" s="783"/>
      <c r="Q20" s="783"/>
      <c r="R20" s="783"/>
      <c r="S20" s="783"/>
      <c r="T20" s="783"/>
      <c r="U20" s="569"/>
      <c r="V20" s="569"/>
    </row>
    <row r="21" spans="1:22" ht="11.25" customHeight="1">
      <c r="A21" s="12"/>
      <c r="B21" s="488">
        <v>7</v>
      </c>
      <c r="C21" s="267" t="s">
        <v>666</v>
      </c>
      <c r="D21" s="58">
        <v>141181.40200156599</v>
      </c>
      <c r="E21" s="58">
        <v>22980.291148558499</v>
      </c>
      <c r="F21" s="58">
        <v>140782.470064277</v>
      </c>
      <c r="G21" s="58">
        <v>7361.0115684946604</v>
      </c>
      <c r="H21" s="58">
        <v>95724.688291964703</v>
      </c>
      <c r="I21" s="503">
        <v>64.616199941387706</v>
      </c>
      <c r="J21" s="37"/>
      <c r="K21" s="503"/>
      <c r="L21" s="72"/>
      <c r="M21" s="72"/>
      <c r="N21" s="72"/>
      <c r="O21" s="783"/>
      <c r="P21" s="783"/>
      <c r="Q21" s="783"/>
      <c r="R21" s="783"/>
      <c r="S21" s="783"/>
      <c r="T21" s="783"/>
      <c r="U21" s="569"/>
      <c r="V21" s="569"/>
    </row>
    <row r="22" spans="1:22" s="39" customFormat="1" ht="11.25" customHeight="1">
      <c r="A22" s="12"/>
      <c r="B22" s="488">
        <v>8</v>
      </c>
      <c r="C22" s="267" t="s">
        <v>667</v>
      </c>
      <c r="D22" s="58">
        <v>58489.401453355204</v>
      </c>
      <c r="E22" s="58">
        <v>125362.266743051</v>
      </c>
      <c r="F22" s="58">
        <v>57818.448578032003</v>
      </c>
      <c r="G22" s="58">
        <v>22920.755516228499</v>
      </c>
      <c r="H22" s="58">
        <v>60284.564955731097</v>
      </c>
      <c r="I22" s="503">
        <v>74.6657904694612</v>
      </c>
      <c r="J22" s="37"/>
      <c r="K22" s="2112"/>
      <c r="L22" s="2112"/>
      <c r="M22" s="783"/>
      <c r="N22" s="783"/>
      <c r="O22" s="783"/>
      <c r="P22" s="783"/>
      <c r="U22" s="569"/>
      <c r="V22" s="569"/>
    </row>
    <row r="23" spans="1:22" ht="11.25" customHeight="1">
      <c r="A23" s="12"/>
      <c r="B23" s="488">
        <v>9</v>
      </c>
      <c r="C23" s="267" t="s">
        <v>668</v>
      </c>
      <c r="D23" s="58">
        <v>101301.930137284</v>
      </c>
      <c r="E23" s="58">
        <v>15192.483500738799</v>
      </c>
      <c r="F23" s="58">
        <v>101023.50029372401</v>
      </c>
      <c r="G23" s="58">
        <v>7548.8463469919398</v>
      </c>
      <c r="H23" s="58">
        <v>43997.364834101703</v>
      </c>
      <c r="I23" s="503">
        <v>40.523545999881897</v>
      </c>
      <c r="J23" s="37"/>
      <c r="K23" s="783"/>
      <c r="L23" s="783"/>
      <c r="M23" s="783"/>
      <c r="N23" s="783"/>
      <c r="O23" s="783"/>
      <c r="P23" s="783"/>
      <c r="U23" s="569"/>
      <c r="V23" s="569"/>
    </row>
    <row r="24" spans="1:22" ht="11.25" customHeight="1">
      <c r="A24" s="12"/>
      <c r="B24" s="488">
        <v>10</v>
      </c>
      <c r="C24" s="267" t="s">
        <v>669</v>
      </c>
      <c r="D24" s="58">
        <v>3130.04869800292</v>
      </c>
      <c r="E24" s="58">
        <v>148.32108959649901</v>
      </c>
      <c r="F24" s="58">
        <v>3148.29016737335</v>
      </c>
      <c r="G24" s="58">
        <v>47.006328229327302</v>
      </c>
      <c r="H24" s="58">
        <v>4275.7068829065902</v>
      </c>
      <c r="I24" s="503">
        <v>135.29897166112499</v>
      </c>
      <c r="J24" s="37"/>
      <c r="K24" s="783"/>
      <c r="L24" s="783"/>
      <c r="M24" s="783"/>
      <c r="N24" s="783"/>
      <c r="O24" s="783"/>
      <c r="P24" s="783"/>
      <c r="U24" s="569"/>
      <c r="V24" s="569"/>
    </row>
    <row r="25" spans="1:22" ht="11.25" customHeight="1">
      <c r="A25" s="12"/>
      <c r="B25" s="488">
        <v>11</v>
      </c>
      <c r="C25" s="267" t="s">
        <v>670</v>
      </c>
      <c r="D25" s="58">
        <v>756.61232197150105</v>
      </c>
      <c r="E25" s="58"/>
      <c r="F25" s="58">
        <v>756.61232197150105</v>
      </c>
      <c r="G25" s="58"/>
      <c r="H25" s="58">
        <v>1134.9184888474199</v>
      </c>
      <c r="I25" s="503">
        <v>150.00000077849199</v>
      </c>
      <c r="J25" s="37"/>
      <c r="K25" s="783"/>
      <c r="L25" s="783"/>
      <c r="M25" s="783"/>
      <c r="N25" s="783"/>
      <c r="O25" s="783"/>
      <c r="P25" s="783"/>
      <c r="U25" s="569"/>
      <c r="V25" s="569"/>
    </row>
    <row r="26" spans="1:22" ht="11.25" customHeight="1">
      <c r="A26" s="12"/>
      <c r="B26" s="488">
        <v>12</v>
      </c>
      <c r="C26" s="267" t="s">
        <v>671</v>
      </c>
      <c r="D26" s="58">
        <v>59015.475083555502</v>
      </c>
      <c r="E26" s="96"/>
      <c r="F26" s="58">
        <v>59015.475083555502</v>
      </c>
      <c r="G26" s="58"/>
      <c r="H26" s="58">
        <v>5901.54751280238</v>
      </c>
      <c r="I26" s="503">
        <v>10.000000007535</v>
      </c>
      <c r="J26" s="37"/>
      <c r="K26" s="783"/>
      <c r="L26" s="783"/>
      <c r="M26" s="783"/>
      <c r="N26" s="783"/>
      <c r="O26" s="783"/>
      <c r="P26" s="783"/>
      <c r="U26" s="569"/>
      <c r="V26" s="569"/>
    </row>
    <row r="27" spans="1:22" ht="11.25" customHeight="1">
      <c r="A27" s="12"/>
      <c r="B27" s="155">
        <v>13</v>
      </c>
      <c r="C27" s="267" t="s">
        <v>1018</v>
      </c>
      <c r="D27" s="98"/>
      <c r="E27" s="98"/>
      <c r="F27" s="88"/>
      <c r="G27" s="98"/>
      <c r="H27" s="98"/>
      <c r="I27" s="503"/>
      <c r="J27" s="37"/>
      <c r="K27" s="783"/>
      <c r="L27" s="783"/>
      <c r="M27" s="783"/>
      <c r="N27" s="783"/>
      <c r="O27" s="783"/>
      <c r="P27" s="783"/>
      <c r="U27" s="569"/>
      <c r="V27" s="569"/>
    </row>
    <row r="28" spans="1:22" ht="11.25" customHeight="1">
      <c r="A28" s="12"/>
      <c r="B28" s="488">
        <v>14</v>
      </c>
      <c r="C28" s="267" t="s">
        <v>672</v>
      </c>
      <c r="D28" s="58">
        <v>3302.4053589999999</v>
      </c>
      <c r="E28" s="96"/>
      <c r="F28" s="58">
        <v>3302.4053589999999</v>
      </c>
      <c r="G28" s="58"/>
      <c r="H28" s="58">
        <v>864.48780499999998</v>
      </c>
      <c r="I28" s="503">
        <v>26.177519444850201</v>
      </c>
      <c r="J28" s="37"/>
      <c r="K28" s="783"/>
      <c r="L28" s="783"/>
      <c r="M28" s="783"/>
      <c r="N28" s="783"/>
      <c r="O28" s="783"/>
      <c r="P28" s="783"/>
      <c r="U28" s="569"/>
      <c r="V28" s="569"/>
    </row>
    <row r="29" spans="1:22" ht="11.25" customHeight="1">
      <c r="A29" s="12"/>
      <c r="B29" s="488">
        <v>15</v>
      </c>
      <c r="C29" s="267" t="s">
        <v>1019</v>
      </c>
      <c r="D29" s="58">
        <v>24190.730114302802</v>
      </c>
      <c r="E29" s="96"/>
      <c r="F29" s="58">
        <v>24190.730114302802</v>
      </c>
      <c r="G29" s="58"/>
      <c r="H29" s="58">
        <v>57255.794642302797</v>
      </c>
      <c r="I29" s="503">
        <v>236.68485561107701</v>
      </c>
      <c r="J29" s="37"/>
      <c r="K29" s="783"/>
      <c r="L29" s="783"/>
      <c r="M29" s="783"/>
      <c r="N29" s="783"/>
      <c r="O29" s="783"/>
      <c r="P29" s="783"/>
      <c r="U29" s="569"/>
      <c r="V29" s="569"/>
    </row>
    <row r="30" spans="1:22" ht="11.25" customHeight="1">
      <c r="A30" s="12"/>
      <c r="B30" s="488">
        <v>16</v>
      </c>
      <c r="C30" s="267" t="s">
        <v>1020</v>
      </c>
      <c r="D30" s="58">
        <v>30065.119093277499</v>
      </c>
      <c r="E30" s="96"/>
      <c r="F30" s="58">
        <v>30065.119093277499</v>
      </c>
      <c r="G30" s="58"/>
      <c r="H30" s="58">
        <v>16735.028529420299</v>
      </c>
      <c r="I30" s="503">
        <v>55.662605152168702</v>
      </c>
      <c r="J30" s="37"/>
      <c r="K30" s="783"/>
      <c r="L30" s="783"/>
      <c r="M30" s="783"/>
      <c r="N30" s="783"/>
      <c r="O30" s="783"/>
      <c r="P30" s="783"/>
      <c r="U30" s="569"/>
      <c r="V30" s="569"/>
    </row>
    <row r="31" spans="1:22" s="105" customFormat="1" ht="11.25" customHeight="1">
      <c r="A31" s="104"/>
      <c r="B31" s="822">
        <v>17</v>
      </c>
      <c r="C31" s="823" t="s">
        <v>1021</v>
      </c>
      <c r="D31" s="633">
        <v>917011.77098746598</v>
      </c>
      <c r="E31" s="633">
        <v>234824.92948805599</v>
      </c>
      <c r="F31" s="633">
        <v>917131.40952138102</v>
      </c>
      <c r="G31" s="633">
        <v>63340.909587971801</v>
      </c>
      <c r="H31" s="633">
        <v>297000.64618207997</v>
      </c>
      <c r="I31" s="824">
        <v>30.290504583999201</v>
      </c>
      <c r="J31" s="37"/>
      <c r="K31" s="969"/>
      <c r="L31" s="2111"/>
      <c r="M31" s="783"/>
      <c r="N31" s="783"/>
      <c r="O31" s="783"/>
      <c r="P31" s="783"/>
      <c r="U31" s="569"/>
      <c r="V31" s="569"/>
    </row>
    <row r="32" spans="1:22" ht="11.25" customHeight="1">
      <c r="A32" s="12"/>
      <c r="B32" s="61"/>
      <c r="C32" s="267"/>
      <c r="D32" s="58"/>
      <c r="E32" s="58"/>
      <c r="F32" s="58"/>
      <c r="G32" s="58"/>
      <c r="H32" s="58"/>
      <c r="I32" s="62"/>
      <c r="J32" s="72"/>
      <c r="K32" s="74"/>
    </row>
    <row r="33" spans="1:14" ht="11.25" customHeight="1">
      <c r="A33" s="12"/>
      <c r="B33" s="61"/>
      <c r="C33" s="267"/>
      <c r="D33" s="58"/>
      <c r="E33" s="58"/>
      <c r="F33" s="58"/>
      <c r="G33" s="58"/>
      <c r="H33" s="58"/>
      <c r="I33" s="62"/>
      <c r="K33" s="783"/>
      <c r="L33" s="783"/>
      <c r="M33" s="783"/>
      <c r="N33" s="783"/>
    </row>
    <row r="34" spans="1:14" ht="11.25" customHeight="1">
      <c r="A34" s="12"/>
      <c r="B34" s="2276" t="s">
        <v>27</v>
      </c>
      <c r="C34" s="2276"/>
      <c r="D34" s="1166" t="s">
        <v>314</v>
      </c>
      <c r="E34" s="1166" t="s">
        <v>316</v>
      </c>
      <c r="F34" s="1166" t="s">
        <v>318</v>
      </c>
      <c r="G34" s="1166" t="s">
        <v>320</v>
      </c>
      <c r="H34" s="1166" t="s">
        <v>325</v>
      </c>
      <c r="I34" s="1166" t="s">
        <v>332</v>
      </c>
    </row>
    <row r="35" spans="1:14" ht="11.25" customHeight="1">
      <c r="A35" s="12"/>
      <c r="D35" s="2333" t="s">
        <v>1007</v>
      </c>
      <c r="E35" s="2333"/>
      <c r="F35" s="2333" t="s">
        <v>1008</v>
      </c>
      <c r="G35" s="2333"/>
      <c r="H35" s="2333" t="s">
        <v>1009</v>
      </c>
      <c r="I35" s="2333"/>
    </row>
    <row r="36" spans="1:14" ht="11.25" customHeight="1">
      <c r="A36" s="12"/>
      <c r="B36" s="266"/>
      <c r="C36" s="271"/>
      <c r="D36" s="70" t="s">
        <v>1010</v>
      </c>
      <c r="E36" s="70" t="s">
        <v>1011</v>
      </c>
      <c r="F36" s="70" t="s">
        <v>1010</v>
      </c>
      <c r="G36" s="70" t="s">
        <v>1011</v>
      </c>
      <c r="H36" s="70"/>
      <c r="I36" s="70" t="s">
        <v>1012</v>
      </c>
    </row>
    <row r="37" spans="1:14" ht="11.25" customHeight="1">
      <c r="A37" s="12"/>
      <c r="B37" s="2330" t="s">
        <v>308</v>
      </c>
      <c r="C37" s="2290"/>
      <c r="D37" s="1498" t="s">
        <v>1013</v>
      </c>
      <c r="E37" s="1498" t="s">
        <v>1013</v>
      </c>
      <c r="F37" s="1498" t="s">
        <v>1013</v>
      </c>
      <c r="G37" s="1498" t="s">
        <v>1013</v>
      </c>
      <c r="H37" s="1498" t="s">
        <v>1014</v>
      </c>
      <c r="I37" s="1498" t="s">
        <v>1015</v>
      </c>
    </row>
    <row r="38" spans="1:14" ht="15" customHeight="1">
      <c r="A38" s="12"/>
      <c r="B38" s="2331" t="s">
        <v>1016</v>
      </c>
      <c r="C38" s="2332"/>
      <c r="D38" s="70"/>
      <c r="E38" s="70"/>
      <c r="F38" s="70"/>
      <c r="G38" s="70"/>
      <c r="H38" s="70"/>
      <c r="I38" s="70"/>
    </row>
    <row r="39" spans="1:14" ht="11.25" customHeight="1">
      <c r="A39" s="12"/>
      <c r="B39" s="488">
        <v>1</v>
      </c>
      <c r="C39" s="267" t="s">
        <v>1017</v>
      </c>
      <c r="D39" s="58">
        <v>586440.25780933502</v>
      </c>
      <c r="E39" s="58">
        <v>1402.49503112766</v>
      </c>
      <c r="F39" s="58">
        <v>586790.05847283604</v>
      </c>
      <c r="G39" s="58">
        <v>300.71572030921902</v>
      </c>
      <c r="H39" s="58">
        <v>90.669121966760002</v>
      </c>
      <c r="I39" s="503">
        <v>1.5443799485926E-2</v>
      </c>
      <c r="J39" s="39"/>
      <c r="L39" s="37"/>
    </row>
    <row r="40" spans="1:14" ht="11.25" customHeight="1">
      <c r="A40" s="12"/>
      <c r="B40" s="488">
        <v>2</v>
      </c>
      <c r="C40" s="267" t="s">
        <v>661</v>
      </c>
      <c r="D40" s="58">
        <v>42959.181456148101</v>
      </c>
      <c r="E40" s="58">
        <v>11332.325688659999</v>
      </c>
      <c r="F40" s="58">
        <v>42961.961333336098</v>
      </c>
      <c r="G40" s="58">
        <v>4403.3762604817603</v>
      </c>
      <c r="H40" s="58">
        <v>525.45685394057</v>
      </c>
      <c r="I40" s="503">
        <v>1.1093700174727601</v>
      </c>
    </row>
    <row r="41" spans="1:14" ht="11.25" customHeight="1">
      <c r="A41" s="12"/>
      <c r="B41" s="488">
        <v>3</v>
      </c>
      <c r="C41" s="267" t="s">
        <v>662</v>
      </c>
      <c r="D41" s="58">
        <v>85842.406875064</v>
      </c>
      <c r="E41" s="58">
        <v>3302.7029420429399</v>
      </c>
      <c r="F41" s="58">
        <v>85706.1832071315</v>
      </c>
      <c r="G41" s="58">
        <v>1209.5658448422901</v>
      </c>
      <c r="H41" s="58">
        <v>9.3914252732300003</v>
      </c>
      <c r="I41" s="503">
        <v>1.08052054727321E-2</v>
      </c>
    </row>
    <row r="42" spans="1:14" ht="11.25" customHeight="1">
      <c r="A42" s="12"/>
      <c r="B42" s="488">
        <v>4</v>
      </c>
      <c r="C42" s="267" t="s">
        <v>663</v>
      </c>
      <c r="D42" s="58">
        <v>58262.626352842199</v>
      </c>
      <c r="E42" s="58">
        <v>2.1315599999999999</v>
      </c>
      <c r="F42" s="58">
        <v>58262.626352842199</v>
      </c>
      <c r="G42" s="58">
        <v>0.42631200000000002</v>
      </c>
      <c r="H42" s="96"/>
      <c r="I42" s="503"/>
    </row>
    <row r="43" spans="1:14" ht="11.25" customHeight="1">
      <c r="A43" s="12"/>
      <c r="B43" s="488">
        <v>5</v>
      </c>
      <c r="C43" s="267" t="s">
        <v>664</v>
      </c>
      <c r="D43" s="58">
        <v>693.38124886870003</v>
      </c>
      <c r="E43" s="96"/>
      <c r="F43" s="58">
        <v>693.38124886870003</v>
      </c>
      <c r="G43" s="58"/>
      <c r="H43" s="96"/>
      <c r="I43" s="503"/>
    </row>
    <row r="44" spans="1:14" ht="11.25" customHeight="1">
      <c r="A44" s="12"/>
      <c r="B44" s="488">
        <v>6</v>
      </c>
      <c r="C44" s="267" t="s">
        <v>665</v>
      </c>
      <c r="D44" s="58">
        <v>19038.1858678176</v>
      </c>
      <c r="E44" s="58">
        <v>46336.715704018003</v>
      </c>
      <c r="F44" s="58">
        <v>19235.5382786302</v>
      </c>
      <c r="G44" s="58">
        <v>12306.711834896199</v>
      </c>
      <c r="H44" s="58">
        <v>9192.6822805479205</v>
      </c>
      <c r="I44" s="503">
        <v>29.1440282397792</v>
      </c>
    </row>
    <row r="45" spans="1:14" ht="11.25" customHeight="1">
      <c r="A45" s="12"/>
      <c r="B45" s="488">
        <v>7</v>
      </c>
      <c r="C45" s="267" t="s">
        <v>666</v>
      </c>
      <c r="D45" s="58">
        <v>162302.952802638</v>
      </c>
      <c r="E45" s="58">
        <v>28595.054386004002</v>
      </c>
      <c r="F45" s="58">
        <v>161972.09795608401</v>
      </c>
      <c r="G45" s="58">
        <v>8193.2931046438498</v>
      </c>
      <c r="H45" s="58">
        <v>115615.52242705</v>
      </c>
      <c r="I45" s="503">
        <v>67.943029840768403</v>
      </c>
    </row>
    <row r="46" spans="1:14" ht="11.25" customHeight="1">
      <c r="A46" s="12"/>
      <c r="B46" s="488">
        <v>8</v>
      </c>
      <c r="C46" s="267" t="s">
        <v>667</v>
      </c>
      <c r="D46" s="58">
        <v>53945.015011953998</v>
      </c>
      <c r="E46" s="58">
        <v>124876.163709174</v>
      </c>
      <c r="F46" s="58">
        <v>53349.087513769002</v>
      </c>
      <c r="G46" s="58">
        <v>22835.522778016199</v>
      </c>
      <c r="H46" s="58">
        <v>56876.882658374401</v>
      </c>
      <c r="I46" s="503">
        <v>74.656656299136202</v>
      </c>
    </row>
    <row r="47" spans="1:14" ht="11.25" customHeight="1">
      <c r="A47" s="12"/>
      <c r="B47" s="488">
        <v>9</v>
      </c>
      <c r="C47" s="267" t="s">
        <v>668</v>
      </c>
      <c r="D47" s="58">
        <v>113427.04033407</v>
      </c>
      <c r="E47" s="58">
        <v>15918.1416344146</v>
      </c>
      <c r="F47" s="58">
        <v>113159.226923308</v>
      </c>
      <c r="G47" s="58">
        <v>7918.1676417786603</v>
      </c>
      <c r="H47" s="58">
        <v>49376.6144973435</v>
      </c>
      <c r="I47" s="503">
        <v>40.781034870056203</v>
      </c>
    </row>
    <row r="48" spans="1:14" ht="11.25" customHeight="1">
      <c r="A48" s="12"/>
      <c r="B48" s="488">
        <v>10</v>
      </c>
      <c r="C48" s="267" t="s">
        <v>669</v>
      </c>
      <c r="D48" s="58">
        <v>3214.4897642230399</v>
      </c>
      <c r="E48" s="58">
        <v>123.2995568874</v>
      </c>
      <c r="F48" s="58">
        <v>3203.6311164957901</v>
      </c>
      <c r="G48" s="58">
        <v>30.705489776400999</v>
      </c>
      <c r="H48" s="58">
        <v>4438.3364192119598</v>
      </c>
      <c r="I48" s="503">
        <v>137.22555687632899</v>
      </c>
    </row>
    <row r="49" spans="1:11" ht="11.25" customHeight="1">
      <c r="A49" s="12"/>
      <c r="B49" s="488">
        <v>11</v>
      </c>
      <c r="C49" s="267" t="s">
        <v>670</v>
      </c>
      <c r="D49" s="58">
        <v>733.65243772058</v>
      </c>
      <c r="E49" s="58"/>
      <c r="F49" s="58">
        <v>733.65243772058</v>
      </c>
      <c r="G49" s="58"/>
      <c r="H49" s="58">
        <v>1100.47865758087</v>
      </c>
      <c r="I49" s="503">
        <v>150.00000013630401</v>
      </c>
    </row>
    <row r="50" spans="1:11" ht="11.25" customHeight="1">
      <c r="A50" s="12"/>
      <c r="B50" s="488">
        <v>12</v>
      </c>
      <c r="C50" s="267" t="s">
        <v>671</v>
      </c>
      <c r="D50" s="58">
        <v>59882.554735879901</v>
      </c>
      <c r="E50" s="96">
        <v>11.34242508546</v>
      </c>
      <c r="F50" s="58">
        <v>59882.554735879901</v>
      </c>
      <c r="G50" s="58">
        <v>11.34242508546</v>
      </c>
      <c r="H50" s="58">
        <v>5989.3897157383799</v>
      </c>
      <c r="I50" s="503">
        <v>9.9999999994020108</v>
      </c>
      <c r="K50" s="37"/>
    </row>
    <row r="51" spans="1:11" ht="11.25" customHeight="1">
      <c r="A51" s="12"/>
      <c r="B51" s="155">
        <v>13</v>
      </c>
      <c r="C51" s="267" t="s">
        <v>1018</v>
      </c>
      <c r="D51" s="98"/>
      <c r="E51" s="98"/>
      <c r="F51" s="88"/>
      <c r="G51" s="98"/>
      <c r="H51" s="98"/>
      <c r="I51" s="503"/>
    </row>
    <row r="52" spans="1:11" ht="11.25" customHeight="1">
      <c r="A52" s="12"/>
      <c r="B52" s="488">
        <v>14</v>
      </c>
      <c r="C52" s="267" t="s">
        <v>672</v>
      </c>
      <c r="D52" s="58">
        <v>1366.9989290000001</v>
      </c>
      <c r="E52" s="96"/>
      <c r="F52" s="58">
        <v>1366.9989290000001</v>
      </c>
      <c r="G52" s="58"/>
      <c r="H52" s="58">
        <v>199.541652</v>
      </c>
      <c r="I52" s="503">
        <v>14.597059863534099</v>
      </c>
    </row>
    <row r="53" spans="1:11" ht="11.25" customHeight="1">
      <c r="A53" s="12"/>
      <c r="B53" s="488">
        <v>15</v>
      </c>
      <c r="C53" s="267" t="s">
        <v>1019</v>
      </c>
      <c r="D53" s="58">
        <v>24103.4757393031</v>
      </c>
      <c r="E53" s="96"/>
      <c r="F53" s="58">
        <v>24103.4757393031</v>
      </c>
      <c r="G53" s="58"/>
      <c r="H53" s="58">
        <v>55641.474549303101</v>
      </c>
      <c r="I53" s="503">
        <v>230.84419504932299</v>
      </c>
    </row>
    <row r="54" spans="1:11" ht="11.25" customHeight="1">
      <c r="A54" s="12"/>
      <c r="B54" s="488">
        <v>16</v>
      </c>
      <c r="C54" s="267" t="s">
        <v>1020</v>
      </c>
      <c r="D54" s="58">
        <v>30651.890873761298</v>
      </c>
      <c r="E54" s="96"/>
      <c r="F54" s="58">
        <v>30651.8908737614</v>
      </c>
      <c r="G54" s="58"/>
      <c r="H54" s="58">
        <v>16929.175850267198</v>
      </c>
      <c r="I54" s="503">
        <v>55.230445390757097</v>
      </c>
    </row>
    <row r="55" spans="1:11" s="105" customFormat="1" ht="11.25" customHeight="1">
      <c r="A55" s="104"/>
      <c r="B55" s="822">
        <v>17</v>
      </c>
      <c r="C55" s="823" t="s">
        <v>1021</v>
      </c>
      <c r="D55" s="628">
        <v>1242864.1102386301</v>
      </c>
      <c r="E55" s="628">
        <v>231900.372637414</v>
      </c>
      <c r="F55" s="628">
        <v>1242072.3651189699</v>
      </c>
      <c r="G55" s="628">
        <v>57209.827411830003</v>
      </c>
      <c r="H55" s="628">
        <v>315985.61610859801</v>
      </c>
      <c r="I55" s="824">
        <v>24.320014383719698</v>
      </c>
    </row>
    <row r="56" spans="1:11" ht="11.25" customHeight="1">
      <c r="A56" s="12"/>
    </row>
    <row r="57" spans="1:11" ht="11.25" customHeight="1">
      <c r="A57" s="12"/>
      <c r="D57" s="37"/>
      <c r="E57" s="37"/>
      <c r="F57" s="37"/>
      <c r="G57" s="37"/>
      <c r="H57" s="37"/>
      <c r="I57" s="37"/>
    </row>
    <row r="58" spans="1:11" ht="11.25" customHeight="1">
      <c r="A58" s="12"/>
      <c r="D58" s="37"/>
      <c r="F58" s="37"/>
    </row>
    <row r="59" spans="1:11" ht="11.25" customHeight="1">
      <c r="A59" s="12"/>
    </row>
    <row r="60" spans="1:11" ht="11.25" customHeight="1">
      <c r="A60" s="12"/>
    </row>
    <row r="61" spans="1:11" ht="11.25" customHeight="1">
      <c r="A61" s="12"/>
    </row>
    <row r="62" spans="1:11" ht="11.25" customHeight="1">
      <c r="A62" s="12"/>
    </row>
    <row r="63" spans="1:11" ht="11.25" customHeight="1">
      <c r="A63" s="12"/>
    </row>
    <row r="64" spans="1:11" ht="11.25" customHeight="1">
      <c r="A64" s="12"/>
    </row>
    <row r="65" spans="1:1" ht="11.25" customHeight="1">
      <c r="A65" s="12"/>
    </row>
    <row r="66" spans="1:1" ht="11.25" customHeight="1">
      <c r="A66" s="12"/>
    </row>
    <row r="67" spans="1:1" ht="11.25" customHeight="1">
      <c r="A67" s="12"/>
    </row>
    <row r="68" spans="1:1">
      <c r="A68" s="12"/>
    </row>
    <row r="69" spans="1:1">
      <c r="A69" s="12"/>
    </row>
    <row r="70" spans="1:1">
      <c r="A70" s="12"/>
    </row>
    <row r="71" spans="1:1">
      <c r="A71" s="12"/>
    </row>
    <row r="72" spans="1:1">
      <c r="A72" s="12"/>
    </row>
    <row r="73" spans="1:1">
      <c r="A73" s="12"/>
    </row>
    <row r="74" spans="1:1">
      <c r="A74" s="12"/>
    </row>
    <row r="75" spans="1:1">
      <c r="A75" s="12"/>
    </row>
    <row r="76" spans="1:1">
      <c r="A76" s="12"/>
    </row>
    <row r="77" spans="1:1">
      <c r="A77" s="12"/>
    </row>
    <row r="78" spans="1:1">
      <c r="A78" s="12"/>
    </row>
    <row r="79" spans="1:1">
      <c r="A79" s="12"/>
    </row>
    <row r="80" spans="1:1">
      <c r="A80" s="12"/>
    </row>
    <row r="81" spans="1:1">
      <c r="A81" s="12"/>
    </row>
    <row r="82" spans="1:1">
      <c r="A82" s="12"/>
    </row>
    <row r="83" spans="1:1">
      <c r="A83" s="12"/>
    </row>
    <row r="84" spans="1:1">
      <c r="A84" s="12"/>
    </row>
    <row r="85" spans="1:1">
      <c r="A85" s="12"/>
    </row>
    <row r="92" spans="1:1">
      <c r="A92" s="21"/>
    </row>
    <row r="93" spans="1:1">
      <c r="A93" s="21"/>
    </row>
    <row r="94" spans="1:1">
      <c r="A94" s="22"/>
    </row>
    <row r="95" spans="1:1">
      <c r="A95" s="12"/>
    </row>
    <row r="96" spans="1:1">
      <c r="A96" s="12"/>
    </row>
    <row r="97" spans="1:1">
      <c r="A97" s="12"/>
    </row>
    <row r="98" spans="1:1">
      <c r="A98" s="12"/>
    </row>
    <row r="99" spans="1:1">
      <c r="A99" s="12"/>
    </row>
    <row r="100" spans="1:1">
      <c r="A100" s="12"/>
    </row>
    <row r="101" spans="1:1">
      <c r="A101" s="12"/>
    </row>
    <row r="102" spans="1:1">
      <c r="A102" s="12"/>
    </row>
    <row r="103" spans="1:1">
      <c r="A103" s="24"/>
    </row>
    <row r="104" spans="1:1">
      <c r="A104" s="24"/>
    </row>
    <row r="105" spans="1:1">
      <c r="A105" s="24"/>
    </row>
    <row r="106" spans="1:1">
      <c r="A106" s="24"/>
    </row>
    <row r="107" spans="1:1">
      <c r="A107" s="24"/>
    </row>
    <row r="108" spans="1:1">
      <c r="A108" s="24"/>
    </row>
    <row r="109" spans="1:1">
      <c r="A109" s="24"/>
    </row>
    <row r="110" spans="1:1">
      <c r="A110" s="24"/>
    </row>
  </sheetData>
  <mergeCells count="14">
    <mergeCell ref="B34:C34"/>
    <mergeCell ref="B3:H3"/>
    <mergeCell ref="D11:E11"/>
    <mergeCell ref="F11:G11"/>
    <mergeCell ref="H11:I11"/>
    <mergeCell ref="B13:C13"/>
    <mergeCell ref="B14:C14"/>
    <mergeCell ref="B7:I7"/>
    <mergeCell ref="B10:D10"/>
    <mergeCell ref="B37:C37"/>
    <mergeCell ref="B38:C38"/>
    <mergeCell ref="D35:E35"/>
    <mergeCell ref="F35:G35"/>
    <mergeCell ref="H35:I35"/>
  </mergeCells>
  <hyperlinks>
    <hyperlink ref="B3" location="Contents!A1" display="Back to index page" xr:uid="{00000000-0004-0000-1700-000000000000}"/>
    <hyperlink ref="B3:H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58" max="16383"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tabColor rgb="FF007272"/>
  </sheetPr>
  <dimension ref="B1:BC94"/>
  <sheetViews>
    <sheetView showGridLines="0" showRowColHeaders="0" zoomScaleNormal="100" workbookViewId="0"/>
  </sheetViews>
  <sheetFormatPr baseColWidth="10" defaultColWidth="11.44140625" defaultRowHeight="10.199999999999999"/>
  <cols>
    <col min="1" max="1" width="2.6640625" style="29" customWidth="1"/>
    <col min="2" max="2" width="4.88671875" style="19" customWidth="1"/>
    <col min="3" max="3" width="53.5546875" style="29" customWidth="1"/>
    <col min="4" max="18" width="8.44140625" style="29" customWidth="1"/>
    <col min="19" max="19" width="9.109375" style="29" customWidth="1"/>
    <col min="20" max="20" width="8.44140625" style="29" customWidth="1"/>
    <col min="21" max="21" width="8.6640625" style="29" customWidth="1"/>
    <col min="22" max="30" width="11.44140625" style="29"/>
    <col min="31" max="31" width="12.44140625" style="29" bestFit="1" customWidth="1"/>
    <col min="32" max="16384" width="11.44140625" style="29"/>
  </cols>
  <sheetData>
    <row r="1" spans="2:55" s="10" customFormat="1" ht="11.25" customHeight="1">
      <c r="B1" s="7"/>
      <c r="C1" s="7"/>
      <c r="D1" s="8"/>
      <c r="E1" s="8"/>
      <c r="F1" s="8"/>
      <c r="G1" s="8"/>
      <c r="H1" s="8"/>
      <c r="I1" s="8"/>
      <c r="J1" s="8"/>
      <c r="K1" s="8"/>
      <c r="L1" s="8"/>
      <c r="M1" s="8"/>
      <c r="N1" s="8"/>
      <c r="O1" s="8"/>
      <c r="P1" s="8"/>
      <c r="Q1" s="8"/>
      <c r="R1" s="8"/>
      <c r="S1" s="8"/>
      <c r="T1" s="8"/>
    </row>
    <row r="2" spans="2:55" s="10" customFormat="1" ht="5.25" customHeight="1">
      <c r="B2" s="7"/>
      <c r="C2" s="7"/>
      <c r="D2" s="8"/>
      <c r="E2" s="8"/>
      <c r="F2" s="9"/>
      <c r="G2" s="9"/>
      <c r="H2" s="9"/>
    </row>
    <row r="3" spans="2:55" s="12" customFormat="1" ht="12.9" customHeight="1">
      <c r="B3" s="2255" t="s">
        <v>302</v>
      </c>
      <c r="C3" s="2262"/>
      <c r="D3" s="2262"/>
      <c r="E3" s="2262"/>
      <c r="F3" s="2262"/>
      <c r="G3" s="2262"/>
      <c r="H3" s="2262"/>
      <c r="I3" s="2262"/>
      <c r="J3" s="2262"/>
      <c r="K3" s="2262"/>
    </row>
    <row r="4" spans="2:55" s="10" customFormat="1" ht="5.25" customHeight="1">
      <c r="B4" s="7"/>
      <c r="C4" s="7"/>
      <c r="D4" s="8"/>
      <c r="E4" s="8"/>
      <c r="F4" s="9"/>
      <c r="G4" s="9"/>
      <c r="H4" s="9"/>
      <c r="J4" s="7"/>
      <c r="K4" s="7"/>
    </row>
    <row r="5" spans="2:55" s="6" customFormat="1" ht="15.75" customHeight="1">
      <c r="B5" s="1087" t="s">
        <v>1022</v>
      </c>
    </row>
    <row r="6" spans="2:55" ht="11.25" customHeight="1">
      <c r="B6" s="16"/>
    </row>
    <row r="7" spans="2:55" ht="23.1" customHeight="1">
      <c r="B7" s="2337" t="s">
        <v>2923</v>
      </c>
      <c r="C7" s="2337"/>
      <c r="D7" s="2337"/>
      <c r="E7" s="2337"/>
      <c r="F7" s="2337"/>
      <c r="G7" s="2337"/>
      <c r="H7" s="2337"/>
      <c r="I7" s="2337"/>
      <c r="J7" s="2337"/>
      <c r="K7" s="2337"/>
      <c r="L7" s="2337"/>
      <c r="M7" s="2337"/>
      <c r="N7" s="2337"/>
      <c r="O7" s="2337"/>
      <c r="P7" s="2337"/>
      <c r="Q7" s="2337"/>
      <c r="R7" s="2337"/>
      <c r="S7" s="2337"/>
      <c r="T7" s="2337"/>
    </row>
    <row r="8" spans="2:55" s="3" customFormat="1" ht="22.5" customHeight="1">
      <c r="B8" s="2256" t="s">
        <v>1023</v>
      </c>
      <c r="C8" s="2336"/>
      <c r="D8" s="2336"/>
      <c r="E8" s="2336"/>
      <c r="F8" s="2336"/>
      <c r="G8" s="2336"/>
      <c r="H8" s="2336"/>
      <c r="I8" s="2336"/>
      <c r="J8" s="2336"/>
      <c r="K8" s="2336"/>
      <c r="L8" s="2336"/>
      <c r="M8" s="2336"/>
      <c r="N8" s="2336"/>
      <c r="O8" s="2336"/>
      <c r="P8" s="2336"/>
      <c r="Q8" s="2336"/>
      <c r="R8" s="2336"/>
      <c r="S8" s="2252"/>
      <c r="T8" s="2252"/>
    </row>
    <row r="9" spans="2:55" s="3" customFormat="1" ht="11.25" customHeight="1">
      <c r="B9" s="273"/>
      <c r="C9" s="319"/>
      <c r="D9" s="319"/>
      <c r="E9" s="319"/>
      <c r="F9" s="319"/>
      <c r="G9" s="319"/>
      <c r="H9" s="319"/>
      <c r="I9" s="319"/>
      <c r="J9" s="319"/>
      <c r="K9" s="319"/>
      <c r="L9" s="319"/>
      <c r="M9" s="319"/>
      <c r="N9" s="319"/>
      <c r="O9" s="319"/>
      <c r="P9" s="319"/>
      <c r="Q9" s="319"/>
      <c r="R9" s="319"/>
      <c r="S9" s="459"/>
      <c r="T9" s="459"/>
    </row>
    <row r="10" spans="2:55" s="3" customFormat="1" ht="11.25" customHeight="1">
      <c r="B10" s="273"/>
      <c r="C10" s="319"/>
      <c r="D10" s="319"/>
      <c r="E10" s="319"/>
      <c r="F10" s="319"/>
      <c r="G10" s="319"/>
      <c r="H10" s="319"/>
      <c r="I10" s="319"/>
      <c r="J10" s="319"/>
      <c r="K10" s="319"/>
      <c r="L10" s="319"/>
      <c r="M10" s="319"/>
      <c r="N10" s="319"/>
      <c r="O10" s="319"/>
      <c r="P10" s="319"/>
      <c r="Q10" s="319"/>
      <c r="R10" s="319"/>
      <c r="S10" s="459"/>
      <c r="T10" s="459"/>
    </row>
    <row r="11" spans="2:55" s="477" customFormat="1" ht="11.25" customHeight="1">
      <c r="B11" s="2276" t="s">
        <v>2761</v>
      </c>
      <c r="C11" s="2276"/>
      <c r="D11" s="1166" t="s">
        <v>314</v>
      </c>
      <c r="E11" s="1166" t="s">
        <v>316</v>
      </c>
      <c r="F11" s="1166" t="s">
        <v>318</v>
      </c>
      <c r="G11" s="1166" t="s">
        <v>320</v>
      </c>
      <c r="H11" s="1166" t="s">
        <v>325</v>
      </c>
      <c r="I11" s="1166" t="s">
        <v>332</v>
      </c>
      <c r="J11" s="1166" t="s">
        <v>334</v>
      </c>
      <c r="K11" s="1166" t="s">
        <v>339</v>
      </c>
      <c r="L11" s="1166" t="s">
        <v>345</v>
      </c>
      <c r="M11" s="1166" t="s">
        <v>368</v>
      </c>
      <c r="N11" s="1166" t="s">
        <v>392</v>
      </c>
      <c r="O11" s="1166" t="s">
        <v>866</v>
      </c>
      <c r="P11" s="1166" t="s">
        <v>967</v>
      </c>
      <c r="Q11" s="1166" t="s">
        <v>968</v>
      </c>
      <c r="R11" s="1166" t="s">
        <v>1024</v>
      </c>
      <c r="S11" s="1166" t="s">
        <v>1025</v>
      </c>
      <c r="T11" s="1166" t="s">
        <v>1026</v>
      </c>
    </row>
    <row r="12" spans="2:55" ht="11.25" customHeight="1">
      <c r="D12" s="2335" t="s">
        <v>1027</v>
      </c>
      <c r="E12" s="2322"/>
      <c r="F12" s="2322"/>
      <c r="G12" s="2322"/>
      <c r="H12" s="2322"/>
      <c r="I12" s="2322"/>
      <c r="J12" s="2322"/>
      <c r="K12" s="2322"/>
      <c r="L12" s="2322"/>
      <c r="M12" s="2322"/>
      <c r="N12" s="2322"/>
      <c r="O12" s="2322"/>
      <c r="P12" s="2322"/>
      <c r="Q12" s="2322"/>
      <c r="R12" s="97"/>
      <c r="T12" s="101" t="s">
        <v>837</v>
      </c>
    </row>
    <row r="13" spans="2:55" ht="11.25" customHeight="1">
      <c r="B13" s="2334" t="s">
        <v>308</v>
      </c>
      <c r="C13" s="2302"/>
      <c r="D13" s="1571" t="s">
        <v>1028</v>
      </c>
      <c r="E13" s="1571" t="s">
        <v>1029</v>
      </c>
      <c r="F13" s="1571" t="s">
        <v>1030</v>
      </c>
      <c r="G13" s="1571" t="s">
        <v>1031</v>
      </c>
      <c r="H13" s="1571" t="s">
        <v>1032</v>
      </c>
      <c r="I13" s="1571" t="s">
        <v>1033</v>
      </c>
      <c r="J13" s="1571" t="s">
        <v>1034</v>
      </c>
      <c r="K13" s="1571" t="s">
        <v>1035</v>
      </c>
      <c r="L13" s="1571" t="s">
        <v>1036</v>
      </c>
      <c r="M13" s="1571" t="s">
        <v>893</v>
      </c>
      <c r="N13" s="1571" t="s">
        <v>898</v>
      </c>
      <c r="O13" s="1571" t="s">
        <v>1037</v>
      </c>
      <c r="P13" s="1571" t="s">
        <v>1038</v>
      </c>
      <c r="Q13" s="1571" t="s">
        <v>1039</v>
      </c>
      <c r="R13" s="1513" t="s">
        <v>1040</v>
      </c>
      <c r="S13" s="1498" t="s">
        <v>1004</v>
      </c>
      <c r="T13" s="1513" t="s">
        <v>1041</v>
      </c>
    </row>
    <row r="14" spans="2:55" s="35" customFormat="1" ht="11.25" customHeight="1">
      <c r="B14" s="1075">
        <v>1</v>
      </c>
      <c r="C14" s="1074" t="s">
        <v>1017</v>
      </c>
      <c r="D14" s="1076">
        <v>271603.09880677698</v>
      </c>
      <c r="E14" s="1076"/>
      <c r="F14" s="1076"/>
      <c r="G14" s="1076"/>
      <c r="H14" s="1076">
        <v>461.85538200000002</v>
      </c>
      <c r="I14" s="1076"/>
      <c r="J14" s="1076"/>
      <c r="K14" s="1076"/>
      <c r="L14" s="1076"/>
      <c r="M14" s="1076"/>
      <c r="N14" s="1076"/>
      <c r="O14" s="1076">
        <v>3.6981305123879999</v>
      </c>
      <c r="P14" s="1076"/>
      <c r="Q14" s="1076"/>
      <c r="R14" s="1076"/>
      <c r="S14" s="1076">
        <v>272068.65231928899</v>
      </c>
      <c r="T14" s="1076"/>
      <c r="V14" s="1041"/>
      <c r="W14" s="1041"/>
      <c r="X14" s="1041"/>
      <c r="Y14" s="1041"/>
      <c r="Z14" s="1041"/>
      <c r="AA14" s="1041"/>
      <c r="AB14" s="1041"/>
      <c r="AC14" s="1041"/>
      <c r="AD14" s="1041"/>
      <c r="AE14" s="1041"/>
      <c r="AM14" s="1076"/>
      <c r="AN14" s="1076"/>
      <c r="AO14" s="1076"/>
      <c r="AP14" s="1076"/>
      <c r="AQ14" s="1076"/>
      <c r="AR14" s="1076"/>
      <c r="AS14" s="1076"/>
      <c r="AT14" s="1076"/>
      <c r="AU14" s="1076"/>
      <c r="AV14" s="1076"/>
      <c r="AW14" s="1076"/>
      <c r="AX14" s="1076"/>
      <c r="AY14" s="1076"/>
      <c r="AZ14" s="1076"/>
      <c r="BA14" s="1076"/>
      <c r="BB14" s="1076"/>
      <c r="BC14" s="1076"/>
    </row>
    <row r="15" spans="2:55" ht="11.25" customHeight="1">
      <c r="B15" s="32">
        <v>2</v>
      </c>
      <c r="C15" s="874" t="s">
        <v>1042</v>
      </c>
      <c r="D15" s="1076">
        <v>48449.182126583997</v>
      </c>
      <c r="E15" s="1076"/>
      <c r="F15" s="1076"/>
      <c r="G15" s="1076"/>
      <c r="H15" s="1076">
        <v>3317.6577954301501</v>
      </c>
      <c r="I15" s="1076"/>
      <c r="J15" s="1076"/>
      <c r="K15" s="1076"/>
      <c r="L15" s="1076"/>
      <c r="M15" s="1076"/>
      <c r="N15" s="1076"/>
      <c r="O15" s="1076"/>
      <c r="P15" s="1076"/>
      <c r="Q15" s="1076"/>
      <c r="R15" s="1076"/>
      <c r="S15" s="1076">
        <v>51766.839922014202</v>
      </c>
      <c r="T15" s="1076"/>
      <c r="V15"/>
      <c r="Z15"/>
      <c r="AA15"/>
      <c r="AB15"/>
      <c r="AC15"/>
      <c r="AD15"/>
      <c r="AE15" s="2117"/>
      <c r="AF15" s="45"/>
      <c r="AM15" s="1076"/>
      <c r="AN15" s="1076"/>
      <c r="AO15" s="1076"/>
      <c r="AP15" s="1076"/>
      <c r="AQ15" s="1076"/>
      <c r="AR15" s="1076"/>
      <c r="AS15" s="1076"/>
      <c r="AT15" s="1076"/>
      <c r="AU15" s="1076"/>
      <c r="AV15" s="1076"/>
      <c r="AW15" s="1076"/>
      <c r="AX15" s="1076"/>
      <c r="AY15" s="1076"/>
      <c r="AZ15" s="1076"/>
      <c r="BA15" s="1076"/>
      <c r="BB15" s="1076"/>
      <c r="BC15" s="1076"/>
    </row>
    <row r="16" spans="2:55" ht="11.25" customHeight="1">
      <c r="B16" s="32">
        <v>3</v>
      </c>
      <c r="C16" s="874" t="s">
        <v>662</v>
      </c>
      <c r="D16" s="1076">
        <v>105303.788288</v>
      </c>
      <c r="E16" s="1076"/>
      <c r="F16" s="1076"/>
      <c r="G16" s="1076"/>
      <c r="H16" s="1076">
        <v>20.0687485200475</v>
      </c>
      <c r="I16" s="1076"/>
      <c r="J16" s="1076">
        <v>13.0829666123142</v>
      </c>
      <c r="K16" s="1076"/>
      <c r="L16" s="1076"/>
      <c r="M16" s="1076"/>
      <c r="N16" s="1076"/>
      <c r="O16" s="1076"/>
      <c r="P16" s="1076"/>
      <c r="Q16" s="1076"/>
      <c r="R16" s="1076"/>
      <c r="S16" s="1076">
        <v>105336.940003132</v>
      </c>
      <c r="T16" s="1076"/>
      <c r="V16"/>
      <c r="W16"/>
      <c r="X16"/>
      <c r="Y16"/>
      <c r="Z16"/>
      <c r="AA16"/>
      <c r="AB16"/>
      <c r="AC16"/>
      <c r="AD16"/>
      <c r="AE16" s="2117"/>
      <c r="AF16" s="45"/>
      <c r="AM16" s="1076"/>
      <c r="AN16" s="1076"/>
      <c r="AO16" s="1076"/>
      <c r="AP16" s="1076"/>
      <c r="AQ16" s="1076"/>
      <c r="AR16" s="1076"/>
      <c r="AS16" s="1076"/>
      <c r="AT16" s="1076"/>
      <c r="AU16" s="1076"/>
      <c r="AV16" s="1076"/>
      <c r="AW16" s="1076"/>
      <c r="AX16" s="1076"/>
      <c r="AY16" s="1076"/>
      <c r="AZ16" s="1076"/>
      <c r="BA16" s="1076"/>
      <c r="BB16" s="1076"/>
      <c r="BC16" s="1076"/>
    </row>
    <row r="17" spans="2:55" ht="11.25" customHeight="1">
      <c r="B17" s="32">
        <v>4</v>
      </c>
      <c r="C17" s="874" t="s">
        <v>663</v>
      </c>
      <c r="D17" s="1076">
        <v>63367.426739023002</v>
      </c>
      <c r="E17" s="1076"/>
      <c r="F17" s="1076"/>
      <c r="G17" s="1076"/>
      <c r="H17" s="1076"/>
      <c r="I17" s="1076"/>
      <c r="J17" s="1076"/>
      <c r="K17" s="1076"/>
      <c r="L17" s="1076"/>
      <c r="M17" s="1076"/>
      <c r="N17" s="1076"/>
      <c r="O17" s="1076"/>
      <c r="P17" s="1076"/>
      <c r="Q17" s="1076"/>
      <c r="R17" s="1076"/>
      <c r="S17" s="1076">
        <v>63367.426739023002</v>
      </c>
      <c r="T17" s="1076"/>
      <c r="V17"/>
      <c r="W17"/>
      <c r="X17"/>
      <c r="Y17"/>
      <c r="Z17"/>
      <c r="AA17"/>
      <c r="AB17"/>
      <c r="AC17"/>
      <c r="AD17"/>
      <c r="AE17" s="2117"/>
      <c r="AF17" s="45"/>
      <c r="AM17" s="1076"/>
      <c r="AN17" s="1076"/>
      <c r="AO17" s="1076"/>
      <c r="AP17" s="1076"/>
      <c r="AQ17" s="1076"/>
      <c r="AR17" s="1076"/>
      <c r="AS17" s="1076"/>
      <c r="AT17" s="1076"/>
      <c r="AU17" s="1076"/>
      <c r="AV17" s="1076"/>
      <c r="AW17" s="1076"/>
      <c r="AX17" s="1076"/>
      <c r="AY17" s="1076"/>
      <c r="AZ17" s="1076"/>
      <c r="BA17" s="1076"/>
      <c r="BB17" s="1076"/>
      <c r="BC17" s="1076"/>
    </row>
    <row r="18" spans="2:55" ht="11.25" customHeight="1">
      <c r="B18" s="32">
        <v>5</v>
      </c>
      <c r="C18" s="874" t="s">
        <v>664</v>
      </c>
      <c r="D18" s="1076">
        <v>723.76507003691302</v>
      </c>
      <c r="E18" s="1076"/>
      <c r="F18" s="1076"/>
      <c r="G18" s="1076"/>
      <c r="H18" s="1076"/>
      <c r="I18" s="1076"/>
      <c r="J18" s="1076"/>
      <c r="K18" s="1076"/>
      <c r="L18" s="1076"/>
      <c r="M18" s="1076"/>
      <c r="N18" s="1076"/>
      <c r="O18" s="1076"/>
      <c r="P18" s="1076"/>
      <c r="Q18" s="1076"/>
      <c r="R18" s="1076"/>
      <c r="S18" s="1076">
        <v>723.76507003691302</v>
      </c>
      <c r="T18" s="1076"/>
      <c r="V18"/>
      <c r="W18" s="34"/>
      <c r="X18" s="1953"/>
      <c r="Y18" s="1953"/>
      <c r="Z18"/>
      <c r="AA18"/>
      <c r="AB18"/>
      <c r="AC18"/>
      <c r="AD18"/>
      <c r="AE18" s="2117"/>
      <c r="AF18" s="45"/>
      <c r="AM18" s="1076"/>
      <c r="AN18" s="1076"/>
      <c r="AO18" s="1076"/>
      <c r="AP18" s="1076"/>
      <c r="AQ18" s="1076"/>
      <c r="AR18" s="1076"/>
      <c r="AS18" s="1076"/>
      <c r="AT18" s="1076"/>
      <c r="AU18" s="1076"/>
      <c r="AV18" s="1076"/>
      <c r="AW18" s="1076"/>
      <c r="AX18" s="1076"/>
      <c r="AY18" s="1076"/>
      <c r="AZ18" s="1076"/>
      <c r="BA18" s="1076"/>
      <c r="BB18" s="1076"/>
      <c r="BC18" s="1076"/>
    </row>
    <row r="19" spans="2:55" ht="11.25" customHeight="1">
      <c r="B19" s="32">
        <v>6</v>
      </c>
      <c r="C19" s="874" t="s">
        <v>665</v>
      </c>
      <c r="D19" s="1076">
        <v>674.18308200000001</v>
      </c>
      <c r="E19" s="1076"/>
      <c r="F19" s="1076"/>
      <c r="G19" s="1076"/>
      <c r="H19" s="1076">
        <v>14652.4270833795</v>
      </c>
      <c r="I19" s="1076"/>
      <c r="J19" s="1076">
        <v>13634.4343117556</v>
      </c>
      <c r="K19" s="1076"/>
      <c r="L19" s="1076"/>
      <c r="M19" s="1076">
        <v>299.981771222151</v>
      </c>
      <c r="N19" s="1076">
        <v>2.10276</v>
      </c>
      <c r="O19" s="1076"/>
      <c r="P19" s="1076"/>
      <c r="Q19" s="1076"/>
      <c r="R19" s="1076"/>
      <c r="S19" s="1076">
        <v>29263.129008357198</v>
      </c>
      <c r="T19" s="1076"/>
      <c r="V19"/>
      <c r="W19"/>
      <c r="X19"/>
      <c r="Y19"/>
      <c r="Z19"/>
      <c r="AA19"/>
      <c r="AB19"/>
      <c r="AC19"/>
      <c r="AD19"/>
      <c r="AE19" s="2117"/>
      <c r="AF19" s="45"/>
      <c r="AM19" s="1076"/>
      <c r="AN19" s="1076"/>
      <c r="AO19" s="1076"/>
      <c r="AP19" s="1076"/>
      <c r="AQ19" s="1076"/>
      <c r="AR19" s="1076"/>
      <c r="AS19" s="1076"/>
      <c r="AT19" s="1076"/>
      <c r="AU19" s="1076"/>
      <c r="AV19" s="1076"/>
      <c r="AW19" s="1076"/>
      <c r="AX19" s="1076"/>
      <c r="AY19" s="1076"/>
      <c r="AZ19" s="1076"/>
      <c r="BA19" s="1076"/>
      <c r="BB19" s="1076"/>
      <c r="BC19" s="1076"/>
    </row>
    <row r="20" spans="2:55" ht="11.25" customHeight="1">
      <c r="B20" s="32">
        <v>7</v>
      </c>
      <c r="C20" s="874" t="s">
        <v>1043</v>
      </c>
      <c r="D20" s="1076">
        <v>11103.941132</v>
      </c>
      <c r="E20" s="1076"/>
      <c r="F20" s="1076"/>
      <c r="G20" s="1076"/>
      <c r="H20" s="1076">
        <v>1186.1925478463399</v>
      </c>
      <c r="I20" s="1076">
        <v>39741.681311</v>
      </c>
      <c r="J20" s="1076">
        <v>549.22580615376398</v>
      </c>
      <c r="K20" s="1076"/>
      <c r="L20" s="1076"/>
      <c r="M20" s="1076">
        <v>95562.440821991098</v>
      </c>
      <c r="N20" s="1076"/>
      <c r="O20" s="1076"/>
      <c r="P20" s="1076"/>
      <c r="Q20" s="1076"/>
      <c r="R20" s="1076"/>
      <c r="S20" s="1076">
        <v>148143.48161899101</v>
      </c>
      <c r="T20" s="2090">
        <v>146482.87697919455</v>
      </c>
      <c r="U20" s="1243"/>
      <c r="V20"/>
      <c r="W20"/>
      <c r="X20"/>
      <c r="Y20"/>
      <c r="Z20"/>
      <c r="AA20"/>
      <c r="AB20"/>
      <c r="AC20"/>
      <c r="AD20"/>
      <c r="AE20" s="2117"/>
      <c r="AF20" s="45"/>
      <c r="AM20" s="1076"/>
      <c r="AN20" s="1076"/>
      <c r="AO20" s="1076"/>
      <c r="AP20" s="1076"/>
      <c r="AQ20" s="1076"/>
      <c r="AR20" s="1076"/>
      <c r="AS20" s="1076"/>
      <c r="AT20" s="1076"/>
      <c r="AU20" s="1076"/>
      <c r="AV20" s="1076"/>
      <c r="AW20" s="1076"/>
      <c r="AX20" s="1076"/>
      <c r="AY20" s="1076"/>
      <c r="AZ20" s="1076"/>
      <c r="BA20" s="1076"/>
      <c r="BB20" s="1076"/>
      <c r="BC20" s="1076"/>
    </row>
    <row r="21" spans="2:55" ht="11.25" customHeight="1">
      <c r="B21" s="32">
        <v>8</v>
      </c>
      <c r="C21" s="874" t="s">
        <v>667</v>
      </c>
      <c r="D21" s="1076">
        <v>2.0999999999999999E-5</v>
      </c>
      <c r="E21" s="1076"/>
      <c r="F21" s="1076"/>
      <c r="G21" s="1076"/>
      <c r="H21" s="1076"/>
      <c r="I21" s="1076"/>
      <c r="J21" s="1076"/>
      <c r="K21" s="1076"/>
      <c r="L21" s="1076">
        <v>80720.103952580394</v>
      </c>
      <c r="M21" s="1076">
        <v>19.100131857309002</v>
      </c>
      <c r="N21" s="1076"/>
      <c r="O21" s="1076"/>
      <c r="P21" s="1076"/>
      <c r="Q21" s="1076"/>
      <c r="R21" s="1076"/>
      <c r="S21" s="1076">
        <v>80739.204105437704</v>
      </c>
      <c r="T21" s="1076">
        <v>80739.204105437704</v>
      </c>
      <c r="V21" s="1058"/>
      <c r="W21"/>
      <c r="X21"/>
      <c r="Y21"/>
      <c r="Z21"/>
      <c r="AA21"/>
      <c r="AB21"/>
      <c r="AC21"/>
      <c r="AD21"/>
      <c r="AE21" s="2117"/>
      <c r="AF21" s="45"/>
      <c r="AM21" s="1076"/>
      <c r="AN21" s="1076"/>
      <c r="AO21" s="1076"/>
      <c r="AP21" s="1076"/>
      <c r="AQ21" s="1076"/>
      <c r="AR21" s="1076"/>
      <c r="AS21" s="1076"/>
      <c r="AT21" s="1076"/>
      <c r="AU21" s="1076"/>
      <c r="AV21" s="1076"/>
      <c r="AW21" s="1076"/>
      <c r="AX21" s="1076"/>
      <c r="AY21" s="1076"/>
      <c r="AZ21" s="1076"/>
      <c r="BA21" s="1076"/>
      <c r="BB21" s="1076"/>
      <c r="BC21" s="1076"/>
    </row>
    <row r="22" spans="2:55" ht="11.25" customHeight="1">
      <c r="B22" s="32">
        <v>9</v>
      </c>
      <c r="C22" s="874" t="s">
        <v>668</v>
      </c>
      <c r="D22" s="1076"/>
      <c r="E22" s="1076"/>
      <c r="F22" s="1076"/>
      <c r="G22" s="1076"/>
      <c r="H22" s="1076"/>
      <c r="I22" s="1076">
        <v>98637.253183049193</v>
      </c>
      <c r="J22" s="1076">
        <v>622.68556794672702</v>
      </c>
      <c r="K22" s="1076"/>
      <c r="L22" s="1076">
        <v>6312.1521210000001</v>
      </c>
      <c r="M22" s="1076">
        <v>43.211882387999999</v>
      </c>
      <c r="N22" s="1076">
        <v>2957.0438843319998</v>
      </c>
      <c r="O22" s="1076"/>
      <c r="P22" s="1076"/>
      <c r="Q22" s="1076"/>
      <c r="R22" s="1076"/>
      <c r="S22" s="1076">
        <v>108572.346638716</v>
      </c>
      <c r="T22" s="1076">
        <v>108572.346638716</v>
      </c>
      <c r="V22"/>
      <c r="W22"/>
      <c r="X22"/>
      <c r="Y22"/>
      <c r="Z22"/>
      <c r="AA22"/>
      <c r="AB22"/>
      <c r="AC22"/>
      <c r="AD22"/>
      <c r="AE22" s="2117"/>
      <c r="AF22" s="45"/>
      <c r="AM22" s="1076"/>
      <c r="AN22" s="1076"/>
      <c r="AO22" s="1076"/>
      <c r="AP22" s="1076"/>
      <c r="AQ22" s="1076"/>
      <c r="AR22" s="1076"/>
      <c r="AS22" s="1076"/>
      <c r="AT22" s="1076"/>
      <c r="AU22" s="1076"/>
      <c r="AV22" s="1076"/>
      <c r="AW22" s="1076"/>
      <c r="AX22" s="1076"/>
      <c r="AY22" s="1076"/>
      <c r="AZ22" s="1076"/>
      <c r="BA22" s="1076"/>
      <c r="BB22" s="1076"/>
      <c r="BC22" s="1076"/>
    </row>
    <row r="23" spans="2:55" ht="11.25" customHeight="1">
      <c r="B23" s="32">
        <v>10</v>
      </c>
      <c r="C23" s="874" t="s">
        <v>669</v>
      </c>
      <c r="D23" s="1076"/>
      <c r="E23" s="1076"/>
      <c r="F23" s="1076"/>
      <c r="G23" s="1076"/>
      <c r="H23" s="1076"/>
      <c r="I23" s="1076"/>
      <c r="J23" s="1076"/>
      <c r="K23" s="1076"/>
      <c r="L23" s="1076"/>
      <c r="M23" s="1076">
        <v>929.16323917908596</v>
      </c>
      <c r="N23" s="1076">
        <v>2231.0284686432601</v>
      </c>
      <c r="O23" s="1076"/>
      <c r="P23" s="1076"/>
      <c r="Q23" s="1076"/>
      <c r="R23" s="1076"/>
      <c r="S23" s="1076">
        <v>3160.19170782234</v>
      </c>
      <c r="T23" s="1076">
        <v>3195.2964958223401</v>
      </c>
      <c r="V23" s="1058"/>
      <c r="W23"/>
      <c r="X23"/>
      <c r="Y23"/>
      <c r="Z23"/>
      <c r="AA23"/>
      <c r="AB23"/>
      <c r="AC23"/>
      <c r="AD23"/>
      <c r="AE23" s="2117"/>
      <c r="AF23" s="45"/>
      <c r="AM23" s="1076"/>
      <c r="AN23" s="1076"/>
      <c r="AO23" s="1076"/>
      <c r="AP23" s="1076"/>
      <c r="AQ23" s="1076"/>
      <c r="AR23" s="1076"/>
      <c r="AS23" s="1076"/>
      <c r="AT23" s="1076"/>
      <c r="AU23" s="1076"/>
      <c r="AV23" s="1076"/>
      <c r="AW23" s="1076"/>
      <c r="AX23" s="1076"/>
      <c r="AY23" s="1076"/>
      <c r="AZ23" s="1076"/>
      <c r="BA23" s="1076"/>
      <c r="BB23" s="1076"/>
      <c r="BC23" s="1076"/>
    </row>
    <row r="24" spans="2:55" ht="11.25" customHeight="1">
      <c r="B24" s="32">
        <v>11</v>
      </c>
      <c r="C24" s="874" t="s">
        <v>670</v>
      </c>
      <c r="D24" s="1076"/>
      <c r="E24" s="1076"/>
      <c r="F24" s="1076"/>
      <c r="G24" s="1076"/>
      <c r="H24" s="1076"/>
      <c r="I24" s="1076"/>
      <c r="J24" s="1076"/>
      <c r="K24" s="1076"/>
      <c r="L24" s="1076"/>
      <c r="M24" s="1076"/>
      <c r="N24" s="1076">
        <v>756.61232197150105</v>
      </c>
      <c r="O24" s="1076"/>
      <c r="P24" s="1076"/>
      <c r="Q24" s="1076"/>
      <c r="R24" s="1076"/>
      <c r="S24" s="1076">
        <v>756.61232197150105</v>
      </c>
      <c r="T24" s="1076">
        <v>756.61232197150105</v>
      </c>
      <c r="V24"/>
      <c r="W24"/>
      <c r="X24"/>
      <c r="Y24"/>
      <c r="Z24"/>
      <c r="AA24"/>
      <c r="AB24"/>
      <c r="AC24"/>
      <c r="AD24"/>
      <c r="AE24" s="2117"/>
      <c r="AF24" s="45"/>
      <c r="AM24" s="1076"/>
      <c r="AN24" s="1076"/>
      <c r="AO24" s="1076"/>
      <c r="AP24" s="1076"/>
      <c r="AQ24" s="1076"/>
      <c r="AR24" s="1076"/>
      <c r="AS24" s="1076"/>
      <c r="AT24" s="1076"/>
      <c r="AU24" s="1076"/>
      <c r="AV24" s="1076"/>
      <c r="AW24" s="1076"/>
      <c r="AX24" s="1076"/>
      <c r="AY24" s="1076"/>
      <c r="AZ24" s="1076"/>
      <c r="BA24" s="1076"/>
      <c r="BB24" s="1076"/>
      <c r="BC24" s="1076"/>
    </row>
    <row r="25" spans="2:55" ht="11.25" customHeight="1">
      <c r="B25" s="32">
        <v>12</v>
      </c>
      <c r="C25" s="874" t="s">
        <v>671</v>
      </c>
      <c r="D25" s="1076"/>
      <c r="E25" s="1076"/>
      <c r="F25" s="1076"/>
      <c r="G25" s="1076">
        <v>59015.475083555502</v>
      </c>
      <c r="H25" s="1076"/>
      <c r="I25" s="1076"/>
      <c r="J25" s="1076"/>
      <c r="K25" s="1076"/>
      <c r="L25" s="1076"/>
      <c r="M25" s="1076"/>
      <c r="N25" s="1076"/>
      <c r="O25" s="1076"/>
      <c r="P25" s="1076"/>
      <c r="Q25" s="1076"/>
      <c r="R25" s="1076"/>
      <c r="S25" s="1076">
        <v>59015.475083555502</v>
      </c>
      <c r="T25" s="1076"/>
      <c r="V25" s="1058"/>
      <c r="W25"/>
      <c r="X25"/>
      <c r="Y25"/>
      <c r="Z25"/>
      <c r="AA25"/>
      <c r="AB25"/>
      <c r="AC25"/>
      <c r="AD25"/>
      <c r="AE25" s="2117"/>
      <c r="AF25" s="45"/>
      <c r="AM25" s="1076"/>
      <c r="AN25" s="1076"/>
      <c r="AO25" s="1076"/>
      <c r="AP25" s="1076"/>
      <c r="AQ25" s="1076"/>
      <c r="AR25" s="1076"/>
      <c r="AS25" s="1076"/>
      <c r="AT25" s="1076"/>
      <c r="AU25" s="1076"/>
      <c r="AV25" s="1076"/>
      <c r="AW25" s="1076"/>
      <c r="AX25" s="1076"/>
      <c r="AY25" s="1076"/>
      <c r="AZ25" s="1076"/>
      <c r="BA25" s="1076"/>
      <c r="BB25" s="1076"/>
      <c r="BC25" s="1076"/>
    </row>
    <row r="26" spans="2:55" ht="11.25" customHeight="1">
      <c r="B26" s="212">
        <v>13</v>
      </c>
      <c r="C26" s="874" t="s">
        <v>1018</v>
      </c>
      <c r="D26" s="1076"/>
      <c r="E26" s="1076"/>
      <c r="F26" s="1076"/>
      <c r="G26" s="1076"/>
      <c r="H26" s="1076"/>
      <c r="I26" s="1076"/>
      <c r="J26" s="1076"/>
      <c r="K26" s="1076"/>
      <c r="L26" s="1076"/>
      <c r="M26" s="1076"/>
      <c r="N26" s="1076"/>
      <c r="O26" s="1076"/>
      <c r="P26" s="1076"/>
      <c r="Q26" s="1076"/>
      <c r="R26" s="1076"/>
      <c r="S26" s="1076"/>
      <c r="T26" s="1076"/>
      <c r="V26"/>
      <c r="W26"/>
      <c r="X26"/>
      <c r="Y26"/>
      <c r="Z26"/>
      <c r="AA26"/>
      <c r="AB26"/>
      <c r="AC26"/>
      <c r="AD26"/>
      <c r="AE26" s="2117"/>
      <c r="AF26" s="45"/>
      <c r="AM26" s="1076"/>
      <c r="AN26" s="1076"/>
      <c r="AO26" s="1076"/>
      <c r="AP26" s="1076"/>
      <c r="AQ26" s="1076"/>
      <c r="AR26" s="1076"/>
      <c r="AS26" s="1076"/>
      <c r="AT26" s="1076"/>
      <c r="AU26" s="1076"/>
      <c r="AV26" s="1076"/>
      <c r="AW26" s="1076"/>
      <c r="AX26" s="1076"/>
      <c r="AY26" s="1076"/>
      <c r="AZ26" s="1076"/>
      <c r="BA26" s="1076"/>
      <c r="BB26" s="1076"/>
      <c r="BC26" s="1076"/>
    </row>
    <row r="27" spans="2:55" ht="11.25" customHeight="1">
      <c r="B27" s="32">
        <v>14</v>
      </c>
      <c r="C27" s="874" t="s">
        <v>672</v>
      </c>
      <c r="D27" s="1076">
        <v>1081.954076</v>
      </c>
      <c r="E27" s="1076"/>
      <c r="F27" s="1076"/>
      <c r="G27" s="1076">
        <v>830.61581999999999</v>
      </c>
      <c r="H27" s="1076">
        <v>596.0548</v>
      </c>
      <c r="I27" s="1076"/>
      <c r="J27" s="1076">
        <v>263.13080000000002</v>
      </c>
      <c r="K27" s="1076"/>
      <c r="L27" s="1076"/>
      <c r="M27" s="1076">
        <v>530.64986299999998</v>
      </c>
      <c r="N27" s="1076"/>
      <c r="O27" s="1076"/>
      <c r="P27" s="1076"/>
      <c r="Q27" s="1076"/>
      <c r="R27" s="1076"/>
      <c r="S27" s="1076">
        <v>3302.4053589999999</v>
      </c>
      <c r="T27" s="1076"/>
      <c r="V27"/>
      <c r="W27"/>
      <c r="X27"/>
      <c r="Y27"/>
      <c r="Z27"/>
      <c r="AA27"/>
      <c r="AB27"/>
      <c r="AC27"/>
      <c r="AD27"/>
      <c r="AE27" s="2117"/>
      <c r="AF27" s="45"/>
      <c r="AM27" s="1076"/>
      <c r="AN27" s="1076"/>
      <c r="AO27" s="1076"/>
      <c r="AP27" s="1076"/>
      <c r="AQ27" s="1076"/>
      <c r="AR27" s="1076"/>
      <c r="AS27" s="1076"/>
      <c r="AT27" s="1076"/>
      <c r="AU27" s="1076"/>
      <c r="AV27" s="1076"/>
      <c r="AW27" s="1076"/>
      <c r="AX27" s="1076"/>
      <c r="AY27" s="1076"/>
      <c r="AZ27" s="1076"/>
      <c r="BA27" s="1076"/>
      <c r="BB27" s="1076"/>
      <c r="BC27" s="1076"/>
    </row>
    <row r="28" spans="2:55" ht="11.25" customHeight="1">
      <c r="B28" s="32">
        <v>15</v>
      </c>
      <c r="C28" s="874" t="s">
        <v>1019</v>
      </c>
      <c r="D28" s="1076"/>
      <c r="E28" s="1076"/>
      <c r="F28" s="1076"/>
      <c r="G28" s="1076"/>
      <c r="H28" s="1076"/>
      <c r="I28" s="1076"/>
      <c r="J28" s="1076"/>
      <c r="K28" s="1076"/>
      <c r="L28" s="1076"/>
      <c r="M28" s="1076">
        <v>2147.3537623027901</v>
      </c>
      <c r="N28" s="1076"/>
      <c r="O28" s="1076">
        <v>22043.376351999999</v>
      </c>
      <c r="P28" s="1076"/>
      <c r="Q28" s="1076"/>
      <c r="R28" s="1076"/>
      <c r="S28" s="1076">
        <v>24190.730114302802</v>
      </c>
      <c r="T28" s="1076">
        <v>24190.730114302802</v>
      </c>
      <c r="V28"/>
      <c r="W28"/>
      <c r="X28"/>
      <c r="Y28"/>
      <c r="Z28"/>
      <c r="AA28"/>
      <c r="AB28"/>
      <c r="AC28"/>
      <c r="AD28"/>
      <c r="AE28" s="2117"/>
      <c r="AF28" s="45"/>
      <c r="AM28" s="1076"/>
      <c r="AN28" s="1076"/>
      <c r="AO28" s="1076"/>
      <c r="AP28" s="1076"/>
      <c r="AQ28" s="1076"/>
      <c r="AR28" s="1076"/>
      <c r="AS28" s="1076"/>
      <c r="AT28" s="1076"/>
      <c r="AU28" s="1076"/>
      <c r="AV28" s="1076"/>
      <c r="AW28" s="1076"/>
      <c r="AX28" s="1076"/>
      <c r="AY28" s="1076"/>
      <c r="AZ28" s="1076"/>
      <c r="BA28" s="1076"/>
      <c r="BB28" s="1076"/>
      <c r="BC28" s="1076"/>
    </row>
    <row r="29" spans="2:55" ht="11.25" customHeight="1">
      <c r="B29" s="32">
        <v>16</v>
      </c>
      <c r="C29" s="1664" t="s">
        <v>1020</v>
      </c>
      <c r="D29" s="1076">
        <v>13990.448324086999</v>
      </c>
      <c r="E29" s="1076"/>
      <c r="F29" s="1076"/>
      <c r="G29" s="1076"/>
      <c r="H29" s="1076">
        <v>43.031745108765001</v>
      </c>
      <c r="I29" s="1076"/>
      <c r="J29" s="1076"/>
      <c r="K29" s="1076"/>
      <c r="L29" s="1076"/>
      <c r="M29" s="1076">
        <v>15568.4502558114</v>
      </c>
      <c r="N29" s="1076"/>
      <c r="O29" s="1076">
        <v>463.18876827030698</v>
      </c>
      <c r="P29" s="1076"/>
      <c r="Q29" s="1076"/>
      <c r="R29" s="1076"/>
      <c r="S29" s="1076">
        <v>30065.119093277499</v>
      </c>
      <c r="T29" s="1076">
        <v>30065.119093277499</v>
      </c>
      <c r="V29"/>
      <c r="W29"/>
      <c r="X29"/>
      <c r="Y29"/>
      <c r="Z29"/>
      <c r="AA29"/>
      <c r="AB29"/>
      <c r="AC29"/>
      <c r="AD29"/>
      <c r="AE29" s="2117"/>
      <c r="AF29" s="45"/>
      <c r="AM29" s="1076"/>
      <c r="AN29" s="1076"/>
      <c r="AO29" s="1076"/>
      <c r="AP29" s="1076"/>
      <c r="AQ29" s="1076"/>
      <c r="AR29" s="1076"/>
      <c r="AS29" s="1076"/>
      <c r="AT29" s="1076"/>
      <c r="AU29" s="1076"/>
      <c r="AV29" s="1076"/>
      <c r="AW29" s="1076"/>
      <c r="AX29" s="1076"/>
      <c r="AY29" s="1076"/>
      <c r="AZ29" s="1076"/>
      <c r="BA29" s="1076"/>
      <c r="BB29" s="1076"/>
      <c r="BC29" s="1076"/>
    </row>
    <row r="30" spans="2:55" s="39" customFormat="1" ht="11.25" customHeight="1">
      <c r="B30" s="826">
        <v>17</v>
      </c>
      <c r="C30" s="827" t="s">
        <v>1021</v>
      </c>
      <c r="D30" s="766">
        <v>516297.78766550799</v>
      </c>
      <c r="E30" s="766"/>
      <c r="F30" s="766"/>
      <c r="G30" s="766">
        <v>59846.090903555501</v>
      </c>
      <c r="H30" s="766">
        <v>20277.288102284801</v>
      </c>
      <c r="I30" s="766">
        <v>138378.934494049</v>
      </c>
      <c r="J30" s="766">
        <v>15082.5594524684</v>
      </c>
      <c r="K30" s="766"/>
      <c r="L30" s="766">
        <v>87032.2560735804</v>
      </c>
      <c r="M30" s="766">
        <v>115100.351727752</v>
      </c>
      <c r="N30" s="766">
        <v>5946.7874349467602</v>
      </c>
      <c r="O30" s="766">
        <v>22510.2632507827</v>
      </c>
      <c r="P30" s="766"/>
      <c r="Q30" s="766"/>
      <c r="R30" s="766"/>
      <c r="S30" s="766">
        <v>980472.31910492701</v>
      </c>
      <c r="T30" s="766"/>
      <c r="V30"/>
      <c r="W30"/>
      <c r="X30" s="594"/>
      <c r="Y30"/>
      <c r="Z30"/>
      <c r="AA30"/>
      <c r="AB30"/>
      <c r="AC30"/>
      <c r="AD30"/>
      <c r="AE30" s="2117"/>
      <c r="AF30" s="45"/>
      <c r="AM30" s="1076"/>
      <c r="AN30" s="1076"/>
      <c r="AO30" s="1076"/>
      <c r="AP30" s="1076"/>
      <c r="AQ30" s="1076"/>
      <c r="AR30" s="1076"/>
      <c r="AS30" s="1076"/>
      <c r="AT30" s="1076"/>
      <c r="AU30" s="1076"/>
      <c r="AV30" s="1076"/>
      <c r="AW30" s="1076"/>
      <c r="AX30" s="1076"/>
      <c r="AY30" s="1076"/>
      <c r="AZ30" s="1076"/>
      <c r="BA30" s="1076"/>
      <c r="BB30" s="1076"/>
      <c r="BC30" s="1076"/>
    </row>
    <row r="31" spans="2:55" s="39" customFormat="1" ht="11.25" customHeight="1">
      <c r="B31" s="400"/>
      <c r="C31" s="400"/>
      <c r="D31" s="401"/>
      <c r="E31" s="401"/>
      <c r="F31" s="401"/>
      <c r="G31" s="401"/>
      <c r="H31" s="401"/>
      <c r="I31" s="401"/>
      <c r="J31" s="401"/>
      <c r="K31" s="401"/>
      <c r="L31" s="401"/>
      <c r="M31" s="401"/>
      <c r="N31" s="401"/>
      <c r="O31" s="401"/>
      <c r="P31" s="401"/>
      <c r="Q31" s="401"/>
      <c r="R31" s="401"/>
      <c r="S31" s="401"/>
      <c r="T31" s="401"/>
      <c r="V31"/>
      <c r="W31"/>
      <c r="X31"/>
      <c r="Y31"/>
      <c r="Z31"/>
      <c r="AA31"/>
      <c r="AB31"/>
      <c r="AC31"/>
      <c r="AD31"/>
      <c r="AE31"/>
    </row>
    <row r="32" spans="2:55" s="39" customFormat="1" ht="11.25" customHeight="1">
      <c r="B32" s="400"/>
      <c r="C32" s="400"/>
      <c r="D32" s="401"/>
      <c r="E32" s="401"/>
      <c r="F32" s="401"/>
      <c r="G32" s="401"/>
      <c r="H32" s="401"/>
      <c r="I32" s="401"/>
      <c r="J32" s="401"/>
      <c r="K32" s="401"/>
      <c r="L32" s="401"/>
      <c r="M32" s="401"/>
      <c r="N32" s="401"/>
      <c r="O32" s="401"/>
      <c r="P32" s="401"/>
      <c r="Q32" s="401"/>
      <c r="R32" s="401"/>
      <c r="S32" s="401"/>
      <c r="T32" s="401"/>
      <c r="V32"/>
      <c r="W32"/>
      <c r="X32"/>
      <c r="Y32"/>
      <c r="Z32"/>
      <c r="AA32"/>
      <c r="AB32"/>
      <c r="AC32"/>
      <c r="AD32"/>
      <c r="AE32"/>
    </row>
    <row r="33" spans="2:38" ht="11.25" customHeight="1">
      <c r="B33" s="29"/>
    </row>
    <row r="34" spans="2:38" s="477" customFormat="1" ht="11.25" customHeight="1">
      <c r="B34" s="2276" t="s">
        <v>27</v>
      </c>
      <c r="C34" s="2276"/>
      <c r="D34" s="1166" t="s">
        <v>314</v>
      </c>
      <c r="E34" s="1166" t="s">
        <v>316</v>
      </c>
      <c r="F34" s="1166" t="s">
        <v>318</v>
      </c>
      <c r="G34" s="1166" t="s">
        <v>320</v>
      </c>
      <c r="H34" s="1166" t="s">
        <v>325</v>
      </c>
      <c r="I34" s="1166" t="s">
        <v>332</v>
      </c>
      <c r="J34" s="1166" t="s">
        <v>334</v>
      </c>
      <c r="K34" s="1166" t="s">
        <v>339</v>
      </c>
      <c r="L34" s="1166" t="s">
        <v>345</v>
      </c>
      <c r="M34" s="1166" t="s">
        <v>368</v>
      </c>
      <c r="N34" s="1166" t="s">
        <v>392</v>
      </c>
      <c r="O34" s="1166" t="s">
        <v>866</v>
      </c>
      <c r="P34" s="1166" t="s">
        <v>967</v>
      </c>
      <c r="Q34" s="1166" t="s">
        <v>968</v>
      </c>
      <c r="R34" s="1166" t="s">
        <v>1024</v>
      </c>
      <c r="S34" s="1166" t="s">
        <v>1025</v>
      </c>
      <c r="T34" s="1166" t="s">
        <v>1026</v>
      </c>
    </row>
    <row r="35" spans="2:38" ht="11.25" customHeight="1">
      <c r="B35" s="29"/>
      <c r="D35" s="2335" t="s">
        <v>1027</v>
      </c>
      <c r="E35" s="2322"/>
      <c r="F35" s="2322"/>
      <c r="G35" s="2322"/>
      <c r="H35" s="2322"/>
      <c r="I35" s="2322"/>
      <c r="J35" s="2322"/>
      <c r="K35" s="2322"/>
      <c r="L35" s="2322"/>
      <c r="M35" s="2322"/>
      <c r="N35" s="2322"/>
      <c r="O35" s="2322"/>
      <c r="P35" s="2322"/>
      <c r="Q35" s="2322"/>
      <c r="R35" s="97"/>
      <c r="T35" s="101" t="s">
        <v>837</v>
      </c>
    </row>
    <row r="36" spans="2:38" ht="11.25" customHeight="1">
      <c r="B36" s="2334" t="s">
        <v>308</v>
      </c>
      <c r="C36" s="2302"/>
      <c r="D36" s="1571" t="s">
        <v>1028</v>
      </c>
      <c r="E36" s="1571" t="s">
        <v>1029</v>
      </c>
      <c r="F36" s="1571" t="s">
        <v>1030</v>
      </c>
      <c r="G36" s="1571" t="s">
        <v>1031</v>
      </c>
      <c r="H36" s="1571" t="s">
        <v>1032</v>
      </c>
      <c r="I36" s="1571" t="s">
        <v>1033</v>
      </c>
      <c r="J36" s="1571" t="s">
        <v>1034</v>
      </c>
      <c r="K36" s="1571" t="s">
        <v>1035</v>
      </c>
      <c r="L36" s="1571" t="s">
        <v>1036</v>
      </c>
      <c r="M36" s="1571" t="s">
        <v>893</v>
      </c>
      <c r="N36" s="1571" t="s">
        <v>898</v>
      </c>
      <c r="O36" s="1571" t="s">
        <v>1037</v>
      </c>
      <c r="P36" s="1571" t="s">
        <v>1038</v>
      </c>
      <c r="Q36" s="1571" t="s">
        <v>1039</v>
      </c>
      <c r="R36" s="1513" t="s">
        <v>1040</v>
      </c>
      <c r="S36" s="1498" t="s">
        <v>1004</v>
      </c>
      <c r="T36" s="1513" t="s">
        <v>1041</v>
      </c>
    </row>
    <row r="37" spans="2:38" s="35" customFormat="1" ht="11.25" customHeight="1">
      <c r="B37" s="530">
        <v>1</v>
      </c>
      <c r="C37" s="874" t="s">
        <v>1017</v>
      </c>
      <c r="D37" s="1076">
        <v>586655.65813573299</v>
      </c>
      <c r="E37" s="1076"/>
      <c r="F37" s="1076"/>
      <c r="G37" s="1076"/>
      <c r="H37" s="1076">
        <v>433.53088300000002</v>
      </c>
      <c r="I37" s="1076"/>
      <c r="J37" s="1076"/>
      <c r="K37" s="1076"/>
      <c r="L37" s="1076"/>
      <c r="M37" s="1076"/>
      <c r="N37" s="1076"/>
      <c r="O37" s="1076">
        <v>1.5851802672599999</v>
      </c>
      <c r="P37" s="1076"/>
      <c r="Q37" s="1076"/>
      <c r="R37" s="1076"/>
      <c r="S37" s="1076">
        <v>587090.77419899998</v>
      </c>
      <c r="T37" s="1076"/>
      <c r="V37" s="1076"/>
      <c r="W37" s="1076"/>
      <c r="X37" s="1076"/>
      <c r="Y37" s="1076"/>
      <c r="Z37" s="1076"/>
      <c r="AA37" s="1076"/>
      <c r="AB37" s="1076"/>
      <c r="AC37" s="1076"/>
      <c r="AD37" s="1076"/>
      <c r="AE37" s="1076"/>
      <c r="AF37" s="1076"/>
      <c r="AG37" s="1076"/>
      <c r="AH37" s="1076"/>
      <c r="AI37" s="1076"/>
      <c r="AJ37" s="1076"/>
      <c r="AK37" s="1076"/>
      <c r="AL37" s="1076"/>
    </row>
    <row r="38" spans="2:38" ht="11.25" customHeight="1">
      <c r="B38" s="12">
        <v>2</v>
      </c>
      <c r="C38" s="266" t="s">
        <v>1044</v>
      </c>
      <c r="D38" s="45">
        <v>44738.0528632895</v>
      </c>
      <c r="E38" s="45"/>
      <c r="F38" s="45"/>
      <c r="G38" s="45"/>
      <c r="H38" s="45">
        <v>2627.28472567377</v>
      </c>
      <c r="I38" s="45"/>
      <c r="J38" s="45"/>
      <c r="K38" s="45"/>
      <c r="L38" s="45"/>
      <c r="M38" s="45"/>
      <c r="N38" s="45"/>
      <c r="O38" s="45"/>
      <c r="P38" s="45"/>
      <c r="Q38" s="45"/>
      <c r="R38" s="45"/>
      <c r="S38" s="45">
        <v>47365.337588963201</v>
      </c>
      <c r="T38" s="45"/>
      <c r="V38" s="1076"/>
      <c r="W38" s="1076"/>
      <c r="X38" s="1076"/>
      <c r="Y38" s="1076"/>
      <c r="Z38" s="1076"/>
      <c r="AA38" s="1076"/>
      <c r="AB38" s="1076"/>
      <c r="AC38" s="1076"/>
      <c r="AD38" s="1076"/>
      <c r="AE38" s="1076"/>
      <c r="AF38" s="1076"/>
      <c r="AG38" s="1076"/>
      <c r="AH38" s="1076"/>
      <c r="AI38" s="1076"/>
      <c r="AJ38" s="1076"/>
      <c r="AK38" s="1076"/>
      <c r="AL38" s="1076"/>
    </row>
    <row r="39" spans="2:38" ht="11.25" customHeight="1">
      <c r="B39" s="12">
        <v>3</v>
      </c>
      <c r="C39" s="266" t="s">
        <v>662</v>
      </c>
      <c r="D39" s="45">
        <v>86886.147926999998</v>
      </c>
      <c r="E39" s="45"/>
      <c r="F39" s="45"/>
      <c r="G39" s="45"/>
      <c r="H39" s="45">
        <v>18.032349</v>
      </c>
      <c r="I39" s="45"/>
      <c r="J39" s="45">
        <v>11.568773119155001</v>
      </c>
      <c r="K39" s="45"/>
      <c r="L39" s="45"/>
      <c r="M39" s="45"/>
      <c r="N39" s="45"/>
      <c r="O39" s="45"/>
      <c r="P39" s="45"/>
      <c r="Q39" s="45"/>
      <c r="R39" s="45"/>
      <c r="S39" s="45">
        <v>86915.749049119098</v>
      </c>
      <c r="T39" s="45"/>
      <c r="V39" s="1076"/>
      <c r="W39" s="1076"/>
      <c r="X39" s="1076"/>
      <c r="Y39" s="1076"/>
      <c r="Z39" s="1076"/>
      <c r="AA39" s="1076"/>
      <c r="AB39" s="1076"/>
      <c r="AC39" s="1076"/>
      <c r="AD39" s="1076"/>
      <c r="AE39" s="1076"/>
      <c r="AF39" s="1076"/>
      <c r="AG39" s="1076"/>
      <c r="AH39" s="1076"/>
      <c r="AI39" s="1076"/>
      <c r="AJ39" s="1076"/>
      <c r="AK39" s="1076"/>
      <c r="AL39" s="1076"/>
    </row>
    <row r="40" spans="2:38" ht="11.25" customHeight="1">
      <c r="B40" s="12">
        <v>4</v>
      </c>
      <c r="C40" s="266" t="s">
        <v>663</v>
      </c>
      <c r="D40" s="45">
        <v>58263.052664842202</v>
      </c>
      <c r="E40" s="45"/>
      <c r="F40" s="45"/>
      <c r="G40" s="45"/>
      <c r="H40" s="45"/>
      <c r="I40" s="45"/>
      <c r="J40" s="45"/>
      <c r="K40" s="45"/>
      <c r="L40" s="45"/>
      <c r="M40" s="45"/>
      <c r="N40" s="45"/>
      <c r="O40" s="45"/>
      <c r="P40" s="45"/>
      <c r="Q40" s="45"/>
      <c r="R40" s="45"/>
      <c r="S40" s="45">
        <v>58263.052664842202</v>
      </c>
      <c r="T40" s="45"/>
      <c r="V40" s="1076"/>
      <c r="W40" s="1076"/>
      <c r="X40" s="1076"/>
      <c r="Y40" s="1076"/>
      <c r="Z40" s="1076"/>
      <c r="AA40" s="1076"/>
      <c r="AB40" s="1076"/>
      <c r="AC40" s="1076"/>
      <c r="AD40" s="1076"/>
      <c r="AE40" s="1076"/>
      <c r="AF40" s="1076"/>
      <c r="AG40" s="1076"/>
      <c r="AH40" s="1076"/>
      <c r="AI40" s="1076"/>
      <c r="AJ40" s="1076"/>
      <c r="AK40" s="1076"/>
      <c r="AL40" s="1076"/>
    </row>
    <row r="41" spans="2:38" ht="11.25" customHeight="1">
      <c r="B41" s="12">
        <v>5</v>
      </c>
      <c r="C41" s="266" t="s">
        <v>664</v>
      </c>
      <c r="D41" s="45">
        <v>693.38124786870003</v>
      </c>
      <c r="E41" s="45"/>
      <c r="F41" s="45"/>
      <c r="G41" s="45"/>
      <c r="H41" s="45"/>
      <c r="I41" s="45"/>
      <c r="J41" s="45"/>
      <c r="K41" s="45"/>
      <c r="L41" s="45"/>
      <c r="M41" s="45"/>
      <c r="N41" s="45"/>
      <c r="O41" s="45"/>
      <c r="P41" s="45"/>
      <c r="Q41" s="45"/>
      <c r="R41" s="45"/>
      <c r="S41" s="45">
        <v>693.38124786870003</v>
      </c>
      <c r="T41" s="45"/>
      <c r="V41" s="1076"/>
      <c r="W41" s="1076"/>
      <c r="X41" s="1076"/>
      <c r="Y41" s="1076"/>
      <c r="Z41" s="1076"/>
      <c r="AA41" s="1076"/>
      <c r="AB41" s="1076"/>
      <c r="AC41" s="1076"/>
      <c r="AD41" s="1076"/>
      <c r="AE41" s="1076"/>
      <c r="AF41" s="1076"/>
      <c r="AG41" s="1076"/>
      <c r="AH41" s="1076"/>
      <c r="AI41" s="1076"/>
      <c r="AJ41" s="1076"/>
      <c r="AK41" s="1076"/>
      <c r="AL41" s="1076"/>
    </row>
    <row r="42" spans="2:38" ht="11.25" customHeight="1">
      <c r="B42" s="12">
        <v>6</v>
      </c>
      <c r="C42" s="266" t="s">
        <v>665</v>
      </c>
      <c r="D42" s="45">
        <v>905.468481</v>
      </c>
      <c r="E42" s="45"/>
      <c r="F42" s="45"/>
      <c r="G42" s="45"/>
      <c r="H42" s="45">
        <v>21072.909809986701</v>
      </c>
      <c r="I42" s="45"/>
      <c r="J42" s="45">
        <v>9079.2238435660893</v>
      </c>
      <c r="K42" s="45"/>
      <c r="L42" s="45"/>
      <c r="M42" s="45">
        <v>481.62549097377001</v>
      </c>
      <c r="N42" s="45">
        <v>3.0224859999999998</v>
      </c>
      <c r="O42" s="45"/>
      <c r="P42" s="45"/>
      <c r="Q42" s="45"/>
      <c r="R42" s="45"/>
      <c r="S42" s="45">
        <v>31542.250111526599</v>
      </c>
      <c r="T42" s="45"/>
      <c r="V42" s="1076"/>
      <c r="W42" s="1076"/>
      <c r="X42" s="1076"/>
      <c r="Y42" s="1076"/>
      <c r="Z42" s="1076"/>
      <c r="AA42" s="1076"/>
      <c r="AB42" s="1076"/>
      <c r="AC42" s="1076"/>
      <c r="AD42" s="1076"/>
      <c r="AE42" s="1076"/>
      <c r="AF42" s="1076"/>
      <c r="AG42" s="1076"/>
      <c r="AH42" s="1076"/>
      <c r="AI42" s="1076"/>
      <c r="AJ42" s="1076"/>
      <c r="AK42" s="1076"/>
      <c r="AL42" s="1076"/>
    </row>
    <row r="43" spans="2:38" ht="11.25" customHeight="1">
      <c r="B43" s="12">
        <v>7</v>
      </c>
      <c r="C43" s="266" t="s">
        <v>1043</v>
      </c>
      <c r="D43" s="45">
        <v>9185.6254040000003</v>
      </c>
      <c r="E43" s="45"/>
      <c r="F43" s="45"/>
      <c r="G43" s="45"/>
      <c r="H43" s="45">
        <v>7053.66641612479</v>
      </c>
      <c r="I43" s="45">
        <v>37657.826830999998</v>
      </c>
      <c r="J43" s="45">
        <v>382.27004041124002</v>
      </c>
      <c r="K43" s="45"/>
      <c r="L43" s="45"/>
      <c r="M43" s="45">
        <v>115886.002367594</v>
      </c>
      <c r="N43" s="45"/>
      <c r="O43" s="45"/>
      <c r="P43" s="45"/>
      <c r="Q43" s="45"/>
      <c r="R43" s="45"/>
      <c r="S43" s="45">
        <v>170165.39105912999</v>
      </c>
      <c r="T43" s="601">
        <v>168148.88440000001</v>
      </c>
      <c r="V43" s="1076"/>
      <c r="W43" s="1076"/>
      <c r="X43" s="1076"/>
      <c r="Y43" s="1076"/>
      <c r="Z43" s="1076"/>
      <c r="AA43" s="1076"/>
      <c r="AB43" s="1076"/>
      <c r="AC43" s="1076"/>
      <c r="AD43" s="1076"/>
      <c r="AE43" s="1076"/>
      <c r="AF43" s="1076"/>
      <c r="AG43" s="1076"/>
      <c r="AH43" s="1076"/>
      <c r="AI43" s="1076"/>
      <c r="AJ43" s="1076"/>
      <c r="AK43" s="1076"/>
      <c r="AL43" s="1076"/>
    </row>
    <row r="44" spans="2:38" ht="11.25" customHeight="1">
      <c r="B44" s="12">
        <v>8</v>
      </c>
      <c r="C44" s="266" t="s">
        <v>667</v>
      </c>
      <c r="D44" s="45">
        <v>1.9000000000000001E-5</v>
      </c>
      <c r="E44" s="45"/>
      <c r="F44" s="45"/>
      <c r="G44" s="45"/>
      <c r="H44" s="45"/>
      <c r="I44" s="45"/>
      <c r="J44" s="45"/>
      <c r="K44" s="45"/>
      <c r="L44" s="45">
        <v>76159.4323009816</v>
      </c>
      <c r="M44" s="45">
        <v>25.177975948899999</v>
      </c>
      <c r="N44" s="45"/>
      <c r="O44" s="45"/>
      <c r="P44" s="45"/>
      <c r="Q44" s="45"/>
      <c r="R44" s="45"/>
      <c r="S44" s="45">
        <v>76184.610295930499</v>
      </c>
      <c r="T44" s="45">
        <v>76184.610295930499</v>
      </c>
      <c r="V44" s="1076"/>
      <c r="W44" s="1076"/>
      <c r="X44" s="1076"/>
      <c r="Y44" s="1076"/>
      <c r="Z44" s="1076"/>
      <c r="AA44" s="1076"/>
      <c r="AB44" s="1076"/>
      <c r="AC44" s="1076"/>
      <c r="AD44" s="1076"/>
      <c r="AE44" s="1076"/>
      <c r="AF44" s="1076"/>
      <c r="AG44" s="1076"/>
      <c r="AH44" s="1076"/>
      <c r="AI44" s="1076"/>
      <c r="AJ44" s="1076"/>
      <c r="AK44" s="1076"/>
      <c r="AL44" s="1076"/>
    </row>
    <row r="45" spans="2:38" ht="11.25" customHeight="1">
      <c r="B45" s="12">
        <v>9</v>
      </c>
      <c r="C45" s="266" t="s">
        <v>668</v>
      </c>
      <c r="D45" s="45"/>
      <c r="E45" s="45"/>
      <c r="F45" s="45"/>
      <c r="G45" s="45"/>
      <c r="H45" s="45"/>
      <c r="I45" s="45">
        <v>109146.676967594</v>
      </c>
      <c r="J45" s="45">
        <v>734.97663383745305</v>
      </c>
      <c r="K45" s="45"/>
      <c r="L45" s="45">
        <v>7881.9554609999996</v>
      </c>
      <c r="M45" s="45">
        <v>45.333601470600001</v>
      </c>
      <c r="N45" s="45">
        <v>3268.4519011848001</v>
      </c>
      <c r="O45" s="45"/>
      <c r="P45" s="45"/>
      <c r="Q45" s="45"/>
      <c r="R45" s="45"/>
      <c r="S45" s="45">
        <v>121077.394565087</v>
      </c>
      <c r="T45" s="45">
        <v>121077.394565087</v>
      </c>
      <c r="V45" s="1076"/>
      <c r="W45" s="1076"/>
      <c r="X45" s="1076"/>
      <c r="Y45" s="1076"/>
      <c r="Z45" s="1076"/>
      <c r="AA45" s="1076"/>
      <c r="AB45" s="1076"/>
      <c r="AC45" s="1076"/>
      <c r="AD45" s="1076"/>
      <c r="AE45" s="1076"/>
      <c r="AF45" s="1076"/>
      <c r="AG45" s="1076"/>
      <c r="AH45" s="1076"/>
      <c r="AI45" s="1076"/>
      <c r="AJ45" s="1076"/>
      <c r="AK45" s="1076"/>
      <c r="AL45" s="1076"/>
    </row>
    <row r="46" spans="2:38" ht="11.25" customHeight="1">
      <c r="B46" s="12">
        <v>10</v>
      </c>
      <c r="C46" s="266" t="s">
        <v>669</v>
      </c>
      <c r="D46" s="45"/>
      <c r="E46" s="45"/>
      <c r="F46" s="45"/>
      <c r="G46" s="45"/>
      <c r="H46" s="45"/>
      <c r="I46" s="45"/>
      <c r="J46" s="45"/>
      <c r="K46" s="45"/>
      <c r="L46" s="45"/>
      <c r="M46" s="45">
        <v>826.339250330185</v>
      </c>
      <c r="N46" s="45">
        <v>2407.9973551993999</v>
      </c>
      <c r="O46" s="45"/>
      <c r="P46" s="45"/>
      <c r="Q46" s="45"/>
      <c r="R46" s="45"/>
      <c r="S46" s="45">
        <v>3234.3366055295801</v>
      </c>
      <c r="T46" s="45">
        <v>3234.3366055295801</v>
      </c>
      <c r="V46" s="1076"/>
      <c r="W46" s="1076"/>
      <c r="X46" s="1076"/>
      <c r="Y46" s="1076"/>
      <c r="Z46" s="1076"/>
      <c r="AA46" s="1076"/>
      <c r="AB46" s="1076"/>
      <c r="AC46" s="1076"/>
      <c r="AD46" s="1076"/>
      <c r="AE46" s="1076"/>
      <c r="AF46" s="1076"/>
      <c r="AG46" s="1076"/>
      <c r="AH46" s="1076"/>
      <c r="AI46" s="1076"/>
      <c r="AJ46" s="1076"/>
      <c r="AK46" s="1076"/>
      <c r="AL46" s="1076"/>
    </row>
    <row r="47" spans="2:38" ht="11.25" customHeight="1">
      <c r="B47" s="12">
        <v>11</v>
      </c>
      <c r="C47" s="266" t="s">
        <v>670</v>
      </c>
      <c r="D47" s="45"/>
      <c r="E47" s="45"/>
      <c r="F47" s="45"/>
      <c r="G47" s="45"/>
      <c r="H47" s="45"/>
      <c r="I47" s="45"/>
      <c r="J47" s="45"/>
      <c r="K47" s="45"/>
      <c r="L47" s="45"/>
      <c r="M47" s="45"/>
      <c r="N47" s="45">
        <v>733.65243772058</v>
      </c>
      <c r="O47" s="45"/>
      <c r="P47" s="45"/>
      <c r="Q47" s="45"/>
      <c r="R47" s="45"/>
      <c r="S47" s="45">
        <v>733.65243772058</v>
      </c>
      <c r="T47" s="45">
        <v>733.65243772058</v>
      </c>
      <c r="V47" s="1076"/>
      <c r="W47" s="1076"/>
      <c r="X47" s="1076"/>
      <c r="Y47" s="1076"/>
      <c r="Z47" s="1076"/>
      <c r="AA47" s="1076"/>
      <c r="AB47" s="1076"/>
      <c r="AC47" s="1076"/>
      <c r="AD47" s="1076"/>
      <c r="AE47" s="1076"/>
      <c r="AF47" s="1076"/>
      <c r="AG47" s="1076"/>
      <c r="AH47" s="1076"/>
      <c r="AI47" s="1076"/>
      <c r="AJ47" s="1076"/>
      <c r="AK47" s="1076"/>
      <c r="AL47" s="1076"/>
    </row>
    <row r="48" spans="2:38" ht="11.25" customHeight="1">
      <c r="B48" s="12">
        <v>12</v>
      </c>
      <c r="C48" s="266" t="s">
        <v>671</v>
      </c>
      <c r="D48" s="45"/>
      <c r="E48" s="45"/>
      <c r="F48" s="45"/>
      <c r="G48" s="45">
        <v>59893.897160965404</v>
      </c>
      <c r="H48" s="45"/>
      <c r="I48" s="45"/>
      <c r="J48" s="45"/>
      <c r="K48" s="45"/>
      <c r="L48" s="45"/>
      <c r="M48" s="45"/>
      <c r="N48" s="45"/>
      <c r="O48" s="45"/>
      <c r="P48" s="45"/>
      <c r="Q48" s="45"/>
      <c r="R48" s="45"/>
      <c r="S48" s="45">
        <v>59893.897160965404</v>
      </c>
      <c r="T48" s="45"/>
      <c r="V48" s="1076"/>
      <c r="W48" s="1076"/>
      <c r="X48" s="1076"/>
      <c r="Y48" s="1076"/>
      <c r="Z48" s="1076"/>
      <c r="AA48" s="1076"/>
      <c r="AB48" s="1076"/>
      <c r="AC48" s="1076"/>
      <c r="AD48" s="1076"/>
      <c r="AE48" s="1076"/>
      <c r="AF48" s="1076"/>
      <c r="AG48" s="1076"/>
      <c r="AH48" s="1076"/>
      <c r="AI48" s="1076"/>
      <c r="AJ48" s="1076"/>
      <c r="AK48" s="1076"/>
      <c r="AL48" s="1076"/>
    </row>
    <row r="49" spans="2:38" ht="11.25" customHeight="1">
      <c r="B49" s="99">
        <v>13</v>
      </c>
      <c r="C49" s="266" t="s">
        <v>1018</v>
      </c>
      <c r="D49" s="45"/>
      <c r="E49" s="45"/>
      <c r="F49" s="45"/>
      <c r="G49" s="45"/>
      <c r="H49" s="45"/>
      <c r="I49" s="45"/>
      <c r="J49" s="45"/>
      <c r="K49" s="45"/>
      <c r="L49" s="45"/>
      <c r="M49" s="45"/>
      <c r="N49" s="45"/>
      <c r="O49" s="45"/>
      <c r="P49" s="45"/>
      <c r="Q49" s="45"/>
      <c r="R49" s="45"/>
      <c r="S49" s="45"/>
      <c r="T49" s="45"/>
      <c r="V49" s="1076"/>
      <c r="W49" s="1076"/>
      <c r="X49" s="1076"/>
      <c r="Y49" s="1076"/>
      <c r="Z49" s="1076"/>
      <c r="AA49" s="1076"/>
      <c r="AB49" s="1076"/>
      <c r="AC49" s="1076"/>
      <c r="AD49" s="1076"/>
      <c r="AE49" s="1076"/>
      <c r="AF49" s="1076"/>
      <c r="AG49" s="1076"/>
      <c r="AH49" s="1076"/>
      <c r="AI49" s="1076"/>
      <c r="AJ49" s="1076"/>
      <c r="AK49" s="1076"/>
      <c r="AL49" s="1076"/>
    </row>
    <row r="50" spans="2:38" ht="11.25" customHeight="1">
      <c r="B50" s="12">
        <v>14</v>
      </c>
      <c r="C50" s="266" t="s">
        <v>672</v>
      </c>
      <c r="D50" s="45">
        <v>922.39807699999994</v>
      </c>
      <c r="E50" s="45"/>
      <c r="F50" s="45"/>
      <c r="G50" s="45">
        <v>272.28800000000001</v>
      </c>
      <c r="H50" s="45"/>
      <c r="I50" s="45"/>
      <c r="J50" s="45"/>
      <c r="K50" s="45"/>
      <c r="L50" s="45"/>
      <c r="M50" s="45">
        <v>172.31285199999999</v>
      </c>
      <c r="N50" s="45"/>
      <c r="O50" s="45"/>
      <c r="P50" s="45"/>
      <c r="Q50" s="45"/>
      <c r="R50" s="45"/>
      <c r="S50" s="45">
        <v>1366.9989290000001</v>
      </c>
      <c r="T50" s="45"/>
      <c r="V50" s="1076"/>
      <c r="W50" s="1076"/>
      <c r="X50" s="1076"/>
      <c r="Y50" s="1076"/>
      <c r="Z50" s="1076"/>
      <c r="AA50" s="1076"/>
      <c r="AB50" s="1076"/>
      <c r="AC50" s="1076"/>
      <c r="AD50" s="1076"/>
      <c r="AE50" s="1076"/>
      <c r="AF50" s="1076"/>
      <c r="AG50" s="1076"/>
      <c r="AH50" s="1076"/>
      <c r="AI50" s="1076"/>
      <c r="AJ50" s="1076"/>
      <c r="AK50" s="1076"/>
      <c r="AL50" s="1076"/>
    </row>
    <row r="51" spans="2:38" ht="11.25" customHeight="1">
      <c r="B51" s="12">
        <v>15</v>
      </c>
      <c r="C51" s="266" t="s">
        <v>1019</v>
      </c>
      <c r="D51" s="45"/>
      <c r="E51" s="45"/>
      <c r="F51" s="45"/>
      <c r="G51" s="45"/>
      <c r="H51" s="45"/>
      <c r="I51" s="45"/>
      <c r="J51" s="45"/>
      <c r="K51" s="45"/>
      <c r="L51" s="45"/>
      <c r="M51" s="45">
        <v>3078.1431993030901</v>
      </c>
      <c r="N51" s="45"/>
      <c r="O51" s="45">
        <v>21025.332539999999</v>
      </c>
      <c r="P51" s="45"/>
      <c r="Q51" s="45"/>
      <c r="R51" s="45"/>
      <c r="S51" s="45">
        <v>24103.4757393031</v>
      </c>
      <c r="T51" s="45">
        <v>24103.4757393031</v>
      </c>
      <c r="V51" s="1076"/>
      <c r="W51" s="1076"/>
      <c r="X51" s="1076"/>
      <c r="Y51" s="1076"/>
      <c r="Z51" s="1076"/>
      <c r="AA51" s="1076"/>
      <c r="AB51" s="1076"/>
      <c r="AC51" s="1076"/>
      <c r="AD51" s="1076"/>
      <c r="AE51" s="1076"/>
      <c r="AF51" s="1076"/>
      <c r="AG51" s="1076"/>
      <c r="AH51" s="1076"/>
      <c r="AI51" s="1076"/>
      <c r="AJ51" s="1076"/>
      <c r="AK51" s="1076"/>
      <c r="AL51" s="1076"/>
    </row>
    <row r="52" spans="2:38" ht="11.25" customHeight="1">
      <c r="B52" s="12">
        <v>16</v>
      </c>
      <c r="C52" s="266" t="s">
        <v>1020</v>
      </c>
      <c r="D52" s="45">
        <v>13755.9713473834</v>
      </c>
      <c r="E52" s="45"/>
      <c r="F52" s="45"/>
      <c r="G52" s="45"/>
      <c r="H52" s="45">
        <v>39.912324132450003</v>
      </c>
      <c r="I52" s="45"/>
      <c r="J52" s="45"/>
      <c r="K52" s="45"/>
      <c r="L52" s="45"/>
      <c r="M52" s="45">
        <v>16812.549754873002</v>
      </c>
      <c r="N52" s="45"/>
      <c r="O52" s="45">
        <v>43.457451227120004</v>
      </c>
      <c r="P52" s="45"/>
      <c r="Q52" s="45"/>
      <c r="R52" s="45"/>
      <c r="S52" s="45">
        <v>30651.890877615999</v>
      </c>
      <c r="T52" s="45">
        <v>30651.890877615999</v>
      </c>
      <c r="V52" s="1076"/>
      <c r="W52" s="1076"/>
      <c r="X52" s="1076"/>
      <c r="Y52" s="1076"/>
      <c r="Z52" s="1076"/>
      <c r="AA52" s="1076"/>
      <c r="AB52" s="1076"/>
      <c r="AC52" s="1076"/>
      <c r="AD52" s="1076"/>
      <c r="AE52" s="1076"/>
      <c r="AF52" s="1076"/>
      <c r="AG52" s="1076"/>
      <c r="AH52" s="1076"/>
      <c r="AI52" s="1076"/>
      <c r="AJ52" s="1076"/>
      <c r="AK52" s="1076"/>
      <c r="AL52" s="1076"/>
    </row>
    <row r="53" spans="2:38" s="39" customFormat="1" ht="11.25" customHeight="1">
      <c r="B53" s="535">
        <v>17</v>
      </c>
      <c r="C53" s="757" t="s">
        <v>1021</v>
      </c>
      <c r="D53" s="828">
        <v>802005.75616711599</v>
      </c>
      <c r="E53" s="828"/>
      <c r="F53" s="828"/>
      <c r="G53" s="828">
        <v>60166.185160965397</v>
      </c>
      <c r="H53" s="828">
        <v>31245.336507917698</v>
      </c>
      <c r="I53" s="828">
        <v>146804.503798594</v>
      </c>
      <c r="J53" s="828">
        <v>10208.039290933901</v>
      </c>
      <c r="K53" s="828"/>
      <c r="L53" s="828">
        <v>84041.387761981605</v>
      </c>
      <c r="M53" s="828">
        <v>137327.484492494</v>
      </c>
      <c r="N53" s="828">
        <v>6413.12418010478</v>
      </c>
      <c r="O53" s="828">
        <v>21070.375171494401</v>
      </c>
      <c r="P53" s="828"/>
      <c r="Q53" s="828"/>
      <c r="R53" s="828"/>
      <c r="S53" s="828">
        <v>1299282.1925315999</v>
      </c>
      <c r="T53" s="828"/>
      <c r="V53" s="1076"/>
      <c r="W53" s="1076"/>
      <c r="X53" s="1076"/>
      <c r="Y53" s="1076"/>
      <c r="Z53" s="1076"/>
      <c r="AA53" s="1076"/>
      <c r="AB53" s="1076"/>
      <c r="AC53" s="1076"/>
      <c r="AD53" s="1076"/>
      <c r="AE53" s="1076"/>
      <c r="AF53" s="1076"/>
      <c r="AG53" s="1076"/>
      <c r="AH53" s="1076"/>
      <c r="AI53" s="1076"/>
      <c r="AJ53" s="1076"/>
      <c r="AK53" s="1076"/>
      <c r="AL53" s="1076"/>
    </row>
    <row r="54" spans="2:38" ht="11.25" customHeight="1">
      <c r="B54" s="514"/>
      <c r="C54" s="266"/>
    </row>
    <row r="55" spans="2:38" ht="11.25" customHeight="1">
      <c r="B55" s="12"/>
      <c r="D55" s="1076"/>
      <c r="E55" s="1076"/>
      <c r="F55" s="1076"/>
      <c r="G55" s="1076"/>
      <c r="H55" s="1076"/>
      <c r="I55" s="1076"/>
      <c r="J55" s="1076"/>
      <c r="K55" s="1076"/>
      <c r="L55" s="1076"/>
      <c r="M55" s="1076"/>
      <c r="N55" s="1076"/>
      <c r="O55" s="1076"/>
      <c r="P55" s="1076"/>
      <c r="Q55" s="1076"/>
      <c r="R55" s="1076"/>
      <c r="S55" s="1076"/>
      <c r="T55" s="1076"/>
    </row>
    <row r="56" spans="2:38">
      <c r="B56" s="12"/>
      <c r="D56" s="45"/>
      <c r="E56" s="45"/>
      <c r="F56" s="45"/>
      <c r="G56" s="45"/>
      <c r="H56" s="45"/>
      <c r="I56" s="45"/>
      <c r="J56" s="45"/>
      <c r="K56" s="45"/>
      <c r="L56" s="45"/>
      <c r="M56" s="45"/>
      <c r="N56" s="45"/>
      <c r="O56" s="45"/>
      <c r="P56" s="45"/>
      <c r="Q56" s="45"/>
      <c r="R56" s="45"/>
      <c r="S56" s="45"/>
      <c r="T56" s="45"/>
    </row>
    <row r="57" spans="2:38">
      <c r="B57" s="12"/>
      <c r="D57" s="45"/>
      <c r="E57" s="45"/>
      <c r="F57" s="45"/>
      <c r="G57" s="45"/>
      <c r="H57" s="45"/>
      <c r="I57" s="45"/>
      <c r="J57" s="45"/>
      <c r="K57" s="45"/>
      <c r="L57" s="45"/>
      <c r="M57" s="45"/>
      <c r="N57" s="45"/>
      <c r="O57" s="45"/>
      <c r="P57" s="45"/>
      <c r="Q57" s="45"/>
      <c r="R57" s="45"/>
      <c r="S57" s="45"/>
      <c r="T57" s="45"/>
    </row>
    <row r="58" spans="2:38">
      <c r="B58" s="12"/>
      <c r="D58" s="45"/>
      <c r="E58" s="45"/>
      <c r="F58" s="45"/>
      <c r="G58" s="45"/>
      <c r="H58" s="45"/>
      <c r="I58" s="45"/>
      <c r="J58" s="45"/>
      <c r="K58" s="45"/>
      <c r="L58" s="45"/>
      <c r="M58" s="45"/>
      <c r="N58" s="45"/>
      <c r="O58" s="45"/>
      <c r="P58" s="45"/>
      <c r="Q58" s="45"/>
      <c r="R58" s="45"/>
      <c r="S58" s="45"/>
      <c r="T58" s="45"/>
    </row>
    <row r="59" spans="2:38">
      <c r="B59" s="12"/>
      <c r="D59" s="45"/>
      <c r="E59" s="45"/>
      <c r="F59" s="45"/>
      <c r="G59" s="45"/>
      <c r="H59" s="45"/>
      <c r="I59" s="45"/>
      <c r="J59" s="45"/>
      <c r="K59" s="45"/>
      <c r="L59" s="45"/>
      <c r="M59" s="45"/>
      <c r="N59" s="45"/>
      <c r="O59" s="45"/>
      <c r="P59" s="45"/>
      <c r="Q59" s="45"/>
      <c r="R59" s="45"/>
      <c r="S59" s="45"/>
      <c r="T59" s="45"/>
    </row>
    <row r="60" spans="2:38">
      <c r="B60" s="12"/>
      <c r="D60" s="45"/>
      <c r="E60" s="45"/>
      <c r="F60" s="45"/>
      <c r="G60" s="45"/>
      <c r="H60" s="45"/>
      <c r="I60" s="45"/>
      <c r="J60" s="45"/>
      <c r="K60" s="45"/>
      <c r="L60" s="45"/>
      <c r="M60" s="45"/>
      <c r="N60" s="45"/>
      <c r="O60" s="45"/>
      <c r="P60" s="45"/>
      <c r="Q60" s="45"/>
      <c r="R60" s="45"/>
      <c r="S60" s="45"/>
      <c r="T60" s="45"/>
    </row>
    <row r="61" spans="2:38">
      <c r="B61" s="12"/>
      <c r="D61" s="45"/>
      <c r="E61" s="45"/>
      <c r="F61" s="45"/>
      <c r="G61" s="45"/>
      <c r="H61" s="45"/>
      <c r="I61" s="45"/>
      <c r="J61" s="45"/>
      <c r="K61" s="45"/>
      <c r="L61" s="45"/>
      <c r="M61" s="45"/>
      <c r="N61" s="45"/>
      <c r="O61" s="45"/>
      <c r="P61" s="45"/>
      <c r="Q61" s="45"/>
      <c r="R61" s="45"/>
      <c r="S61" s="45"/>
      <c r="T61" s="45"/>
    </row>
    <row r="62" spans="2:38">
      <c r="B62" s="12"/>
      <c r="D62" s="45"/>
      <c r="E62" s="45"/>
      <c r="F62" s="45"/>
      <c r="G62" s="45"/>
      <c r="H62" s="45"/>
      <c r="I62" s="45"/>
      <c r="J62" s="45"/>
      <c r="K62" s="45"/>
      <c r="L62" s="45"/>
      <c r="M62" s="45"/>
      <c r="N62" s="45"/>
      <c r="O62" s="45"/>
      <c r="P62" s="45"/>
      <c r="Q62" s="45"/>
      <c r="R62" s="45"/>
      <c r="S62" s="45"/>
      <c r="T62" s="45"/>
    </row>
    <row r="63" spans="2:38">
      <c r="B63" s="12"/>
      <c r="D63" s="45"/>
      <c r="E63" s="45"/>
      <c r="F63" s="45"/>
      <c r="G63" s="45"/>
      <c r="H63" s="45"/>
      <c r="I63" s="45"/>
      <c r="J63" s="45"/>
      <c r="K63" s="45"/>
      <c r="L63" s="45"/>
      <c r="M63" s="45"/>
      <c r="N63" s="45"/>
      <c r="O63" s="45"/>
      <c r="P63" s="45"/>
      <c r="Q63" s="45"/>
      <c r="R63" s="45"/>
      <c r="S63" s="45"/>
      <c r="T63" s="45"/>
    </row>
    <row r="64" spans="2:38">
      <c r="B64" s="12"/>
      <c r="D64" s="45"/>
      <c r="E64" s="45"/>
      <c r="F64" s="45"/>
      <c r="G64" s="45"/>
      <c r="H64" s="45"/>
      <c r="I64" s="45"/>
      <c r="J64" s="45"/>
      <c r="K64" s="45"/>
      <c r="L64" s="45"/>
      <c r="M64" s="45"/>
      <c r="N64" s="45"/>
      <c r="O64" s="45"/>
      <c r="P64" s="45"/>
      <c r="Q64" s="45"/>
      <c r="R64" s="45"/>
      <c r="S64" s="45"/>
      <c r="T64" s="45"/>
    </row>
    <row r="65" spans="2:20">
      <c r="B65" s="12"/>
      <c r="D65" s="45"/>
      <c r="E65" s="45"/>
      <c r="F65" s="45"/>
      <c r="G65" s="45"/>
      <c r="H65" s="45"/>
      <c r="I65" s="45"/>
      <c r="J65" s="45"/>
      <c r="K65" s="45"/>
      <c r="L65" s="45"/>
      <c r="M65" s="45"/>
      <c r="N65" s="45"/>
      <c r="O65" s="45"/>
      <c r="P65" s="45"/>
      <c r="Q65" s="45"/>
      <c r="R65" s="45"/>
      <c r="S65" s="45"/>
      <c r="T65" s="45"/>
    </row>
    <row r="66" spans="2:20">
      <c r="B66" s="12"/>
      <c r="D66" s="45"/>
      <c r="E66" s="45"/>
      <c r="F66" s="45"/>
      <c r="G66" s="45"/>
      <c r="H66" s="45"/>
      <c r="I66" s="45"/>
      <c r="J66" s="45"/>
      <c r="K66" s="45"/>
      <c r="L66" s="45"/>
      <c r="M66" s="45"/>
      <c r="N66" s="45"/>
      <c r="O66" s="45"/>
      <c r="P66" s="45"/>
      <c r="Q66" s="45"/>
      <c r="R66" s="45"/>
      <c r="S66" s="45"/>
      <c r="T66" s="3"/>
    </row>
    <row r="67" spans="2:20">
      <c r="B67" s="12"/>
      <c r="D67" s="45"/>
      <c r="E67" s="45"/>
      <c r="F67" s="45"/>
      <c r="G67" s="45"/>
      <c r="H67" s="45"/>
      <c r="I67" s="45"/>
      <c r="J67" s="45"/>
      <c r="K67" s="45"/>
      <c r="L67" s="45"/>
      <c r="M67" s="45"/>
      <c r="N67" s="45"/>
      <c r="O67" s="45"/>
      <c r="P67" s="45"/>
      <c r="Q67" s="45"/>
      <c r="R67" s="45"/>
      <c r="S67" s="45"/>
      <c r="T67" s="45"/>
    </row>
    <row r="68" spans="2:20">
      <c r="B68" s="12"/>
      <c r="D68" s="45"/>
      <c r="E68" s="45"/>
      <c r="F68" s="45"/>
      <c r="G68" s="45"/>
      <c r="H68" s="45"/>
      <c r="I68" s="45"/>
      <c r="J68" s="45"/>
      <c r="K68" s="45"/>
      <c r="L68" s="45"/>
      <c r="M68" s="45"/>
      <c r="N68" s="45"/>
      <c r="O68" s="45"/>
      <c r="P68" s="45"/>
      <c r="Q68" s="45"/>
      <c r="R68" s="45"/>
      <c r="S68" s="45"/>
      <c r="T68" s="45"/>
    </row>
    <row r="69" spans="2:20">
      <c r="B69" s="12"/>
      <c r="D69" s="45"/>
      <c r="E69" s="45"/>
      <c r="F69" s="45"/>
      <c r="G69" s="45"/>
      <c r="H69" s="45"/>
      <c r="I69" s="45"/>
      <c r="J69" s="45"/>
      <c r="K69" s="45"/>
      <c r="L69" s="45"/>
      <c r="M69" s="45"/>
      <c r="N69" s="45"/>
      <c r="O69" s="45"/>
      <c r="P69" s="45"/>
      <c r="Q69" s="45"/>
      <c r="R69" s="45"/>
      <c r="S69" s="45"/>
      <c r="T69" s="45"/>
    </row>
    <row r="70" spans="2:20">
      <c r="D70" s="45"/>
      <c r="E70" s="45"/>
      <c r="F70" s="45"/>
      <c r="G70" s="45"/>
      <c r="H70" s="45"/>
      <c r="I70" s="45"/>
      <c r="J70" s="45"/>
      <c r="K70" s="45"/>
      <c r="L70" s="45"/>
      <c r="M70" s="45"/>
      <c r="N70" s="45"/>
      <c r="O70" s="45"/>
      <c r="P70" s="45"/>
      <c r="Q70" s="45"/>
      <c r="R70" s="45"/>
      <c r="S70" s="45"/>
      <c r="T70" s="45"/>
    </row>
    <row r="71" spans="2:20">
      <c r="D71" s="401"/>
      <c r="E71" s="401"/>
      <c r="F71" s="401"/>
      <c r="G71" s="401"/>
      <c r="H71" s="401"/>
      <c r="I71" s="401"/>
      <c r="J71" s="401"/>
      <c r="K71" s="401"/>
      <c r="L71" s="401"/>
      <c r="M71" s="401"/>
      <c r="N71" s="401"/>
      <c r="O71" s="401"/>
      <c r="P71" s="401"/>
      <c r="Q71" s="401"/>
      <c r="R71" s="401"/>
      <c r="S71" s="401"/>
      <c r="T71" s="401"/>
    </row>
    <row r="76" spans="2:20">
      <c r="B76" s="21"/>
    </row>
    <row r="77" spans="2:20">
      <c r="B77" s="21"/>
    </row>
    <row r="78" spans="2:20">
      <c r="B78" s="22"/>
    </row>
    <row r="79" spans="2:20">
      <c r="B79" s="12"/>
    </row>
    <row r="80" spans="2:20">
      <c r="B80" s="12"/>
    </row>
    <row r="81" spans="2:2">
      <c r="B81" s="12"/>
    </row>
    <row r="82" spans="2:2">
      <c r="B82" s="12"/>
    </row>
    <row r="83" spans="2:2">
      <c r="B83" s="12"/>
    </row>
    <row r="84" spans="2:2">
      <c r="B84" s="12"/>
    </row>
    <row r="85" spans="2:2">
      <c r="B85" s="12"/>
    </row>
    <row r="86" spans="2:2">
      <c r="B86" s="12"/>
    </row>
    <row r="87" spans="2:2">
      <c r="B87" s="24"/>
    </row>
    <row r="88" spans="2:2">
      <c r="B88" s="24"/>
    </row>
    <row r="89" spans="2:2">
      <c r="B89" s="24"/>
    </row>
    <row r="90" spans="2:2">
      <c r="B90" s="24"/>
    </row>
    <row r="91" spans="2:2">
      <c r="B91" s="24"/>
    </row>
    <row r="92" spans="2:2">
      <c r="B92" s="24"/>
    </row>
    <row r="93" spans="2:2">
      <c r="B93" s="24"/>
    </row>
    <row r="94" spans="2:2">
      <c r="B94" s="24"/>
    </row>
  </sheetData>
  <mergeCells count="9">
    <mergeCell ref="B36:C36"/>
    <mergeCell ref="D12:Q12"/>
    <mergeCell ref="D35:Q35"/>
    <mergeCell ref="B3:K3"/>
    <mergeCell ref="B11:C11"/>
    <mergeCell ref="B13:C13"/>
    <mergeCell ref="B8:T8"/>
    <mergeCell ref="B34:C34"/>
    <mergeCell ref="B7:T7"/>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tabColor rgb="FF007272"/>
  </sheetPr>
  <dimension ref="A1:AD478"/>
  <sheetViews>
    <sheetView showGridLines="0" showRowColHeaders="0" zoomScaleNormal="100" workbookViewId="0"/>
  </sheetViews>
  <sheetFormatPr baseColWidth="10" defaultColWidth="11.44140625" defaultRowHeight="10.199999999999999"/>
  <cols>
    <col min="1" max="1" width="2.6640625" style="19" customWidth="1"/>
    <col min="2" max="2" width="19.33203125" style="29" customWidth="1"/>
    <col min="3" max="3" width="17.44140625" style="12" customWidth="1"/>
    <col min="4" max="15" width="11.44140625" style="29"/>
    <col min="16" max="16" width="3.5546875" style="29" customWidth="1"/>
    <col min="17" max="17" width="2.109375" style="29" customWidth="1"/>
    <col min="18" max="16384" width="11.44140625" style="29"/>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9" customHeight="1">
      <c r="A3" s="11"/>
      <c r="B3" s="2217" t="s">
        <v>302</v>
      </c>
      <c r="C3" s="2217"/>
      <c r="D3" s="2217"/>
      <c r="E3" s="2217"/>
      <c r="F3" s="2217"/>
      <c r="G3" s="2217"/>
      <c r="H3" s="2217"/>
    </row>
    <row r="4" spans="1:18" s="10" customFormat="1" ht="5.25" customHeight="1">
      <c r="A4" s="7"/>
      <c r="B4" s="7"/>
      <c r="C4" s="7"/>
      <c r="D4" s="8"/>
      <c r="E4" s="8"/>
      <c r="F4" s="9"/>
      <c r="G4" s="9"/>
      <c r="H4" s="9"/>
      <c r="J4" s="7"/>
      <c r="K4" s="7"/>
      <c r="R4" s="19"/>
    </row>
    <row r="5" spans="1:18" s="6" customFormat="1" ht="15.75" customHeight="1">
      <c r="A5" s="13"/>
      <c r="B5" s="1087" t="s">
        <v>1045</v>
      </c>
      <c r="C5" s="402"/>
      <c r="R5" s="91"/>
    </row>
    <row r="6" spans="1:18" s="6" customFormat="1" ht="11.25" customHeight="1">
      <c r="A6" s="13"/>
      <c r="B6" s="14"/>
      <c r="C6" s="402"/>
      <c r="R6" s="91"/>
    </row>
    <row r="7" spans="1:18" s="12" customFormat="1" ht="22.5" customHeight="1">
      <c r="A7" s="478"/>
      <c r="B7" s="2339" t="s">
        <v>1046</v>
      </c>
      <c r="C7" s="2339"/>
      <c r="D7" s="2339"/>
      <c r="E7" s="2339"/>
      <c r="F7" s="2339"/>
      <c r="G7" s="2339"/>
      <c r="H7" s="2339"/>
      <c r="I7" s="2339"/>
      <c r="J7" s="2339"/>
      <c r="K7" s="2339"/>
      <c r="L7" s="2339"/>
      <c r="M7" s="2339"/>
      <c r="N7" s="2339"/>
      <c r="O7" s="2339"/>
    </row>
    <row r="8" spans="1:18" s="12" customFormat="1" ht="6" customHeight="1">
      <c r="A8" s="478"/>
      <c r="B8" s="187"/>
      <c r="C8" s="187"/>
      <c r="D8" s="187"/>
      <c r="E8" s="187"/>
      <c r="F8" s="187"/>
      <c r="G8" s="187"/>
      <c r="H8" s="187"/>
      <c r="I8" s="187"/>
      <c r="J8" s="187"/>
      <c r="K8" s="187"/>
      <c r="L8" s="187"/>
      <c r="M8" s="187"/>
      <c r="N8" s="187"/>
      <c r="O8" s="187"/>
    </row>
    <row r="9" spans="1:18" s="6" customFormat="1" ht="56.25" customHeight="1">
      <c r="A9" s="13"/>
      <c r="B9" s="2338" t="s">
        <v>2935</v>
      </c>
      <c r="C9" s="2338"/>
      <c r="D9" s="2338"/>
      <c r="E9" s="2338"/>
      <c r="F9" s="2338"/>
      <c r="G9" s="2338"/>
      <c r="H9" s="2338"/>
      <c r="I9" s="2338"/>
      <c r="J9" s="2338"/>
      <c r="K9" s="2338"/>
      <c r="L9" s="2338"/>
      <c r="M9" s="2338"/>
      <c r="N9" s="2338"/>
      <c r="O9" s="2338"/>
      <c r="R9" s="91"/>
    </row>
    <row r="10" spans="1:18" s="6" customFormat="1" ht="11.25" customHeight="1">
      <c r="A10" s="13"/>
      <c r="B10" s="1028"/>
      <c r="C10" s="1028"/>
      <c r="D10" s="1028"/>
      <c r="E10" s="1028"/>
      <c r="F10" s="1028"/>
      <c r="G10" s="1028"/>
      <c r="H10" s="1028"/>
      <c r="I10" s="1028"/>
      <c r="J10" s="1028"/>
      <c r="K10" s="1028"/>
      <c r="L10" s="1028"/>
      <c r="M10" s="1028"/>
      <c r="N10" s="1028"/>
      <c r="O10" s="1028"/>
      <c r="R10" s="91"/>
    </row>
    <row r="11" spans="1:18" ht="11.25" customHeight="1"/>
    <row r="12" spans="1:18" ht="11.25" customHeight="1">
      <c r="A12" s="16"/>
      <c r="B12" s="2276" t="s">
        <v>2761</v>
      </c>
      <c r="C12" s="2276"/>
      <c r="D12" s="1191" t="s">
        <v>316</v>
      </c>
      <c r="E12" s="1191" t="s">
        <v>318</v>
      </c>
      <c r="F12" s="1191" t="s">
        <v>320</v>
      </c>
      <c r="G12" s="1354" t="s">
        <v>325</v>
      </c>
      <c r="H12" s="1191" t="s">
        <v>332</v>
      </c>
      <c r="I12" s="1191" t="s">
        <v>334</v>
      </c>
      <c r="J12" s="1191" t="s">
        <v>339</v>
      </c>
      <c r="K12" s="1191" t="s">
        <v>345</v>
      </c>
      <c r="L12" s="1191" t="s">
        <v>368</v>
      </c>
      <c r="M12" s="1191" t="s">
        <v>392</v>
      </c>
      <c r="N12" s="1191" t="s">
        <v>866</v>
      </c>
      <c r="O12" s="1191" t="s">
        <v>967</v>
      </c>
    </row>
    <row r="13" spans="1:18" ht="11.25" customHeight="1">
      <c r="A13" s="16"/>
      <c r="B13" s="264" t="s">
        <v>1047</v>
      </c>
      <c r="C13" s="436"/>
      <c r="F13" s="70"/>
      <c r="G13" s="125"/>
      <c r="H13" s="3"/>
      <c r="I13" s="125"/>
      <c r="J13" s="3"/>
      <c r="K13" s="77" t="s">
        <v>1048</v>
      </c>
      <c r="L13" s="77" t="s">
        <v>1049</v>
      </c>
      <c r="M13" s="77" t="s">
        <v>1050</v>
      </c>
      <c r="N13" s="125"/>
      <c r="O13" s="125"/>
      <c r="P13" s="3"/>
    </row>
    <row r="14" spans="1:18" ht="11.25" customHeight="1">
      <c r="A14" s="16"/>
      <c r="B14" s="436"/>
      <c r="C14" s="436"/>
      <c r="E14" s="278" t="s">
        <v>1051</v>
      </c>
      <c r="F14" s="3"/>
      <c r="G14" s="3"/>
      <c r="H14" s="77" t="s">
        <v>1048</v>
      </c>
      <c r="I14" s="125"/>
      <c r="J14" s="77" t="s">
        <v>1048</v>
      </c>
      <c r="K14" s="77" t="s">
        <v>1052</v>
      </c>
      <c r="L14" s="77" t="s">
        <v>1053</v>
      </c>
      <c r="M14" s="77" t="s">
        <v>1052</v>
      </c>
      <c r="N14" s="125"/>
      <c r="O14" s="125"/>
      <c r="P14" s="3"/>
    </row>
    <row r="15" spans="1:18" ht="11.25" customHeight="1">
      <c r="A15" s="16"/>
      <c r="B15" s="436"/>
      <c r="C15" s="436"/>
      <c r="D15" s="278" t="s">
        <v>1054</v>
      </c>
      <c r="E15" s="278" t="s">
        <v>1055</v>
      </c>
      <c r="F15" s="77" t="s">
        <v>1048</v>
      </c>
      <c r="G15" s="77" t="s">
        <v>1048</v>
      </c>
      <c r="H15" s="77" t="s">
        <v>1052</v>
      </c>
      <c r="I15" s="3"/>
      <c r="J15" s="77" t="s">
        <v>1052</v>
      </c>
      <c r="K15" s="77" t="s">
        <v>1056</v>
      </c>
      <c r="L15" s="77" t="s">
        <v>1057</v>
      </c>
      <c r="M15" s="77" t="s">
        <v>1058</v>
      </c>
      <c r="N15" s="125"/>
      <c r="O15" s="77" t="s">
        <v>1059</v>
      </c>
      <c r="P15" s="3"/>
    </row>
    <row r="16" spans="1:18" ht="11.25" customHeight="1">
      <c r="A16" s="16"/>
      <c r="B16" s="408"/>
      <c r="C16" s="29"/>
      <c r="D16" s="278" t="s">
        <v>1055</v>
      </c>
      <c r="E16" s="278" t="s">
        <v>843</v>
      </c>
      <c r="F16" s="77" t="s">
        <v>1052</v>
      </c>
      <c r="G16" s="77" t="s">
        <v>1060</v>
      </c>
      <c r="H16" s="77" t="s">
        <v>1061</v>
      </c>
      <c r="I16" s="77" t="s">
        <v>1062</v>
      </c>
      <c r="J16" s="77" t="s">
        <v>1063</v>
      </c>
      <c r="K16" s="77" t="s">
        <v>994</v>
      </c>
      <c r="L16" s="77" t="s">
        <v>1064</v>
      </c>
      <c r="M16" s="77" t="s">
        <v>626</v>
      </c>
      <c r="N16" s="77" t="s">
        <v>1065</v>
      </c>
      <c r="O16" s="77" t="s">
        <v>1066</v>
      </c>
      <c r="P16" s="3"/>
    </row>
    <row r="17" spans="1:29" s="36" customFormat="1" ht="11.25" customHeight="1">
      <c r="A17" s="27"/>
      <c r="B17" s="456" t="s">
        <v>308</v>
      </c>
      <c r="C17" s="264" t="s">
        <v>1067</v>
      </c>
      <c r="D17" s="278" t="s">
        <v>843</v>
      </c>
      <c r="E17" s="278" t="s">
        <v>1068</v>
      </c>
      <c r="F17" s="77" t="s">
        <v>1069</v>
      </c>
      <c r="G17" s="77" t="s">
        <v>1070</v>
      </c>
      <c r="H17" s="77" t="s">
        <v>1071</v>
      </c>
      <c r="I17" s="77" t="s">
        <v>1072</v>
      </c>
      <c r="J17" s="77" t="s">
        <v>1071</v>
      </c>
      <c r="K17" s="77" t="s">
        <v>1073</v>
      </c>
      <c r="L17" s="77" t="s">
        <v>1074</v>
      </c>
      <c r="M17" s="77" t="s">
        <v>1071</v>
      </c>
      <c r="N17" s="77" t="s">
        <v>626</v>
      </c>
      <c r="O17" s="77" t="s">
        <v>1075</v>
      </c>
      <c r="P17" s="610"/>
    </row>
    <row r="18" spans="1:29" ht="15" customHeight="1">
      <c r="A18" s="12"/>
      <c r="B18" s="986" t="s">
        <v>1076</v>
      </c>
      <c r="C18" s="537"/>
      <c r="D18" s="530"/>
      <c r="E18" s="530"/>
      <c r="F18" s="539"/>
      <c r="G18" s="539"/>
      <c r="H18" s="1060"/>
      <c r="I18" s="539"/>
      <c r="J18" s="539"/>
      <c r="K18" s="539"/>
      <c r="L18" s="539"/>
      <c r="M18" s="539"/>
      <c r="N18" s="539"/>
      <c r="O18" s="539"/>
      <c r="P18" s="3"/>
    </row>
    <row r="19" spans="1:29" ht="11.25" customHeight="1">
      <c r="A19" s="12"/>
      <c r="B19" s="219"/>
      <c r="C19" s="219" t="s">
        <v>1077</v>
      </c>
      <c r="D19" s="100">
        <v>6044.0009749999999</v>
      </c>
      <c r="E19" s="100">
        <v>1168.9084170000001</v>
      </c>
      <c r="F19" s="324">
        <v>39</v>
      </c>
      <c r="G19" s="100">
        <v>6500.1662829999996</v>
      </c>
      <c r="H19" s="324"/>
      <c r="I19" s="100">
        <v>974</v>
      </c>
      <c r="J19" s="324">
        <v>23.5</v>
      </c>
      <c r="K19" s="217">
        <v>1.8080000000000001</v>
      </c>
      <c r="L19" s="100">
        <v>346.312341</v>
      </c>
      <c r="M19" s="217">
        <v>5.3277458748358004</v>
      </c>
      <c r="N19" s="100">
        <v>0.67598499999999995</v>
      </c>
      <c r="O19" s="566"/>
      <c r="P19" s="3"/>
      <c r="R19" s="575"/>
      <c r="S19" s="2105"/>
      <c r="T19" s="2105"/>
      <c r="U19" s="2105"/>
      <c r="V19" s="2105"/>
      <c r="W19" s="2105"/>
      <c r="X19" s="2105"/>
      <c r="Y19" s="2105"/>
      <c r="Z19" s="2105"/>
      <c r="AA19" s="2105"/>
      <c r="AB19" s="2105"/>
      <c r="AC19" s="2105"/>
    </row>
    <row r="20" spans="1:29" ht="11.25" customHeight="1">
      <c r="A20" s="12"/>
      <c r="B20" s="219"/>
      <c r="C20" s="219" t="s">
        <v>1078</v>
      </c>
      <c r="D20" s="100">
        <v>5229.7125100000003</v>
      </c>
      <c r="E20" s="100">
        <v>646.86330399999997</v>
      </c>
      <c r="F20" s="324">
        <v>39.200000000000003</v>
      </c>
      <c r="G20" s="100">
        <v>5483.5543340000004</v>
      </c>
      <c r="H20" s="324"/>
      <c r="I20" s="100">
        <v>55</v>
      </c>
      <c r="J20" s="324">
        <v>23.4</v>
      </c>
      <c r="K20" s="217">
        <v>1.5840000000000001</v>
      </c>
      <c r="L20" s="100">
        <v>228.01785699999999</v>
      </c>
      <c r="M20" s="217">
        <v>4.1582127779095304</v>
      </c>
      <c r="N20" s="100">
        <v>0.393515</v>
      </c>
      <c r="O20" s="566"/>
      <c r="P20" s="3"/>
      <c r="R20" s="575"/>
      <c r="S20" s="2105"/>
      <c r="T20" s="2105"/>
      <c r="U20" s="2105"/>
      <c r="V20" s="2105"/>
      <c r="W20" s="2105"/>
      <c r="X20" s="2105"/>
      <c r="Y20" s="2105"/>
      <c r="Z20" s="2105"/>
      <c r="AA20" s="2105"/>
      <c r="AB20" s="2105"/>
      <c r="AC20" s="2105"/>
    </row>
    <row r="21" spans="1:29" ht="11.25" customHeight="1">
      <c r="A21" s="12"/>
      <c r="B21" s="219"/>
      <c r="C21" s="219" t="s">
        <v>1079</v>
      </c>
      <c r="D21" s="100">
        <v>814.28846499999997</v>
      </c>
      <c r="E21" s="100">
        <v>522.04511300000001</v>
      </c>
      <c r="F21" s="324">
        <v>38.799999999999997</v>
      </c>
      <c r="G21" s="100">
        <v>1016.611949</v>
      </c>
      <c r="H21" s="324">
        <v>0.1</v>
      </c>
      <c r="I21" s="100">
        <v>919</v>
      </c>
      <c r="J21" s="324">
        <v>23.8</v>
      </c>
      <c r="K21" s="217">
        <v>3.0179999999999998</v>
      </c>
      <c r="L21" s="100">
        <v>118.294484</v>
      </c>
      <c r="M21" s="217">
        <v>11.636149281578</v>
      </c>
      <c r="N21" s="100">
        <v>0.28247</v>
      </c>
      <c r="O21" s="566"/>
      <c r="P21" s="3"/>
      <c r="R21" s="575"/>
      <c r="S21" s="2105"/>
      <c r="T21" s="2105"/>
      <c r="U21" s="2105"/>
      <c r="V21" s="2105"/>
      <c r="W21" s="2105"/>
      <c r="X21" s="2105"/>
      <c r="Y21" s="2105"/>
      <c r="Z21" s="2105"/>
      <c r="AA21" s="2105"/>
      <c r="AB21" s="2105"/>
      <c r="AC21" s="2105"/>
    </row>
    <row r="22" spans="1:29" ht="11.25" customHeight="1">
      <c r="A22" s="12"/>
      <c r="B22" s="219"/>
      <c r="C22" s="219" t="s">
        <v>1080</v>
      </c>
      <c r="D22" s="100">
        <v>4930.8632070000003</v>
      </c>
      <c r="E22" s="100">
        <v>1193.8854249999999</v>
      </c>
      <c r="F22" s="324">
        <v>34.4</v>
      </c>
      <c r="G22" s="100">
        <v>5341.106683</v>
      </c>
      <c r="H22" s="324">
        <v>0.2</v>
      </c>
      <c r="I22" s="100">
        <v>737</v>
      </c>
      <c r="J22" s="324">
        <v>20.2</v>
      </c>
      <c r="K22" s="567">
        <v>1.746</v>
      </c>
      <c r="L22" s="100">
        <v>521.295705</v>
      </c>
      <c r="M22" s="567">
        <v>9.7600691380910192</v>
      </c>
      <c r="N22" s="100">
        <v>1.9973069999999999</v>
      </c>
      <c r="O22" s="566"/>
      <c r="P22" s="3"/>
      <c r="R22" s="575"/>
      <c r="S22" s="2105"/>
      <c r="T22" s="2105"/>
      <c r="U22" s="2105"/>
      <c r="V22" s="2105"/>
      <c r="W22" s="2105"/>
      <c r="X22" s="2105"/>
      <c r="Y22" s="2105"/>
      <c r="Z22" s="2105"/>
      <c r="AA22" s="2105"/>
      <c r="AB22" s="2105"/>
      <c r="AC22" s="2105"/>
    </row>
    <row r="23" spans="1:29" ht="11.25" customHeight="1">
      <c r="A23" s="12"/>
      <c r="B23" s="219"/>
      <c r="C23" s="219" t="s">
        <v>1081</v>
      </c>
      <c r="D23" s="100">
        <v>41273.747909999998</v>
      </c>
      <c r="E23" s="100">
        <v>7187.031849</v>
      </c>
      <c r="F23" s="324">
        <v>57.2</v>
      </c>
      <c r="G23" s="100">
        <v>45385.760829999999</v>
      </c>
      <c r="H23" s="324">
        <v>0.4</v>
      </c>
      <c r="I23" s="100">
        <v>6676</v>
      </c>
      <c r="J23" s="324">
        <v>25.6</v>
      </c>
      <c r="K23" s="567">
        <v>2.129</v>
      </c>
      <c r="L23" s="100">
        <v>11645.042131</v>
      </c>
      <c r="M23" s="567">
        <v>25.657919836616699</v>
      </c>
      <c r="N23" s="100">
        <v>48.738455000000002</v>
      </c>
      <c r="O23" s="566"/>
      <c r="P23" s="3"/>
      <c r="R23" s="575"/>
      <c r="S23" s="2105"/>
      <c r="T23" s="2105"/>
      <c r="U23" s="2105"/>
      <c r="V23" s="2105"/>
      <c r="W23" s="2105"/>
      <c r="X23" s="2105"/>
      <c r="Y23" s="2105"/>
      <c r="Z23" s="2105"/>
      <c r="AA23" s="2105"/>
      <c r="AB23" s="2105"/>
      <c r="AC23" s="2105"/>
    </row>
    <row r="24" spans="1:29" ht="11.25" customHeight="1">
      <c r="A24" s="12"/>
      <c r="B24" s="219"/>
      <c r="C24" s="219" t="s">
        <v>1082</v>
      </c>
      <c r="D24" s="100">
        <v>27625.476325</v>
      </c>
      <c r="E24" s="100">
        <v>8007.8684130000001</v>
      </c>
      <c r="F24" s="324">
        <v>42.5</v>
      </c>
      <c r="G24" s="100">
        <v>31025.537679000001</v>
      </c>
      <c r="H24" s="324">
        <v>0.6</v>
      </c>
      <c r="I24" s="100">
        <v>6968</v>
      </c>
      <c r="J24" s="324">
        <v>26.7</v>
      </c>
      <c r="K24" s="567">
        <v>2.1970000000000001</v>
      </c>
      <c r="L24" s="100">
        <v>9744.2625210000006</v>
      </c>
      <c r="M24" s="567">
        <v>31.407231751524201</v>
      </c>
      <c r="N24" s="100">
        <v>50.628525000000003</v>
      </c>
      <c r="O24" s="566"/>
      <c r="P24" s="3"/>
      <c r="R24" s="575"/>
      <c r="S24" s="2105"/>
      <c r="T24" s="2105"/>
      <c r="U24" s="2105"/>
      <c r="V24" s="2105"/>
      <c r="W24" s="2105"/>
      <c r="X24" s="2105"/>
      <c r="Y24" s="2105"/>
      <c r="Z24" s="2105"/>
      <c r="AA24" s="2105"/>
      <c r="AB24" s="2105"/>
      <c r="AC24" s="2105"/>
    </row>
    <row r="25" spans="1:29" ht="11.25" customHeight="1">
      <c r="A25" s="12"/>
      <c r="B25" s="219"/>
      <c r="C25" s="219" t="s">
        <v>1083</v>
      </c>
      <c r="D25" s="100">
        <v>63085.008426</v>
      </c>
      <c r="E25" s="100">
        <v>10710.332433</v>
      </c>
      <c r="F25" s="324">
        <v>49.1</v>
      </c>
      <c r="G25" s="100">
        <v>68341.235167000006</v>
      </c>
      <c r="H25" s="324">
        <v>1.3</v>
      </c>
      <c r="I25" s="100">
        <v>16930</v>
      </c>
      <c r="J25" s="324">
        <v>25.7</v>
      </c>
      <c r="K25" s="567">
        <v>2.13</v>
      </c>
      <c r="L25" s="100">
        <v>26960.587664999999</v>
      </c>
      <c r="M25" s="567">
        <v>39.449956675671103</v>
      </c>
      <c r="N25" s="100">
        <v>227.82522900000001</v>
      </c>
      <c r="O25" s="566"/>
      <c r="P25" s="3"/>
      <c r="R25" s="575"/>
      <c r="S25" s="2105"/>
      <c r="T25" s="2105"/>
      <c r="U25" s="2105"/>
      <c r="V25" s="2105"/>
      <c r="W25" s="2105"/>
      <c r="X25" s="2105"/>
      <c r="Y25" s="2105"/>
      <c r="Z25" s="2105"/>
      <c r="AA25" s="2105"/>
      <c r="AB25" s="2105"/>
      <c r="AC25" s="2105"/>
    </row>
    <row r="26" spans="1:29" ht="11.25" customHeight="1">
      <c r="A26" s="12"/>
      <c r="B26" s="219"/>
      <c r="C26" s="219" t="s">
        <v>1084</v>
      </c>
      <c r="D26" s="100">
        <v>53918.338954999999</v>
      </c>
      <c r="E26" s="100">
        <v>8880.7750780000006</v>
      </c>
      <c r="F26" s="324">
        <v>48.4</v>
      </c>
      <c r="G26" s="100">
        <v>58220.883689000002</v>
      </c>
      <c r="H26" s="324">
        <v>1.2</v>
      </c>
      <c r="I26" s="100">
        <v>12869</v>
      </c>
      <c r="J26" s="324">
        <v>25.5</v>
      </c>
      <c r="K26" s="567">
        <v>2.0270000000000001</v>
      </c>
      <c r="L26" s="100">
        <v>22238.829624999998</v>
      </c>
      <c r="M26" s="567">
        <v>38.1973412560925</v>
      </c>
      <c r="N26" s="100">
        <v>171.85706500000001</v>
      </c>
      <c r="O26" s="566"/>
      <c r="P26" s="3"/>
      <c r="R26" s="575"/>
      <c r="S26" s="2105"/>
      <c r="T26" s="2105"/>
      <c r="U26" s="2105"/>
      <c r="V26" s="2105"/>
      <c r="W26" s="2105"/>
      <c r="X26" s="2105"/>
      <c r="Y26" s="2105"/>
      <c r="Z26" s="2105"/>
      <c r="AA26" s="2105"/>
      <c r="AB26" s="2105"/>
      <c r="AC26" s="2105"/>
    </row>
    <row r="27" spans="1:29" ht="11.25" customHeight="1">
      <c r="A27" s="12"/>
      <c r="B27" s="219"/>
      <c r="C27" s="219" t="s">
        <v>1085</v>
      </c>
      <c r="D27" s="100">
        <v>9166.6694709999992</v>
      </c>
      <c r="E27" s="100">
        <v>1829.5573549999999</v>
      </c>
      <c r="F27" s="324">
        <v>52.1</v>
      </c>
      <c r="G27" s="100">
        <v>10120.351478</v>
      </c>
      <c r="H27" s="324">
        <v>2.1</v>
      </c>
      <c r="I27" s="100">
        <v>4061</v>
      </c>
      <c r="J27" s="324">
        <v>26.7</v>
      </c>
      <c r="K27" s="567">
        <v>2.7229999999999999</v>
      </c>
      <c r="L27" s="100">
        <v>4721.7580399999997</v>
      </c>
      <c r="M27" s="567">
        <v>46.656067729113303</v>
      </c>
      <c r="N27" s="100">
        <v>55.968164000000002</v>
      </c>
      <c r="O27" s="566"/>
      <c r="P27" s="3"/>
      <c r="R27" s="575"/>
      <c r="S27" s="2105"/>
      <c r="T27" s="2105"/>
      <c r="U27" s="2105"/>
      <c r="V27" s="2105"/>
      <c r="W27" s="2105"/>
      <c r="X27" s="2105"/>
      <c r="Y27" s="2105"/>
      <c r="Z27" s="2105"/>
      <c r="AA27" s="2105"/>
      <c r="AB27" s="2105"/>
      <c r="AC27" s="2105"/>
    </row>
    <row r="28" spans="1:29" ht="11.25" customHeight="1">
      <c r="A28" s="12"/>
      <c r="B28" s="219"/>
      <c r="C28" s="219" t="s">
        <v>1086</v>
      </c>
      <c r="D28" s="100">
        <v>29672.912311</v>
      </c>
      <c r="E28" s="100">
        <v>5184.4003940000002</v>
      </c>
      <c r="F28" s="324">
        <v>42.6</v>
      </c>
      <c r="G28" s="100">
        <v>31879.946492999999</v>
      </c>
      <c r="H28" s="324">
        <v>3.9</v>
      </c>
      <c r="I28" s="100">
        <v>11684</v>
      </c>
      <c r="J28" s="324">
        <v>26.2</v>
      </c>
      <c r="K28" s="567">
        <v>2.3959999999999999</v>
      </c>
      <c r="L28" s="100">
        <v>17183.437548999998</v>
      </c>
      <c r="M28" s="567">
        <v>53.900459189205399</v>
      </c>
      <c r="N28" s="100">
        <v>330.91210599999999</v>
      </c>
      <c r="O28" s="566"/>
      <c r="P28" s="3"/>
      <c r="R28" s="575"/>
      <c r="S28" s="2105"/>
      <c r="T28" s="2105"/>
      <c r="U28" s="2105"/>
      <c r="V28" s="2105"/>
      <c r="W28" s="2105"/>
      <c r="X28" s="2105"/>
      <c r="Y28" s="2105"/>
      <c r="Z28" s="2105"/>
      <c r="AA28" s="2105"/>
      <c r="AB28" s="2105"/>
      <c r="AC28" s="2105"/>
    </row>
    <row r="29" spans="1:29" ht="11.25" customHeight="1">
      <c r="A29" s="12"/>
      <c r="B29" s="219"/>
      <c r="C29" s="219" t="s">
        <v>1087</v>
      </c>
      <c r="D29" s="100">
        <v>24486.725181000002</v>
      </c>
      <c r="E29" s="100">
        <v>4206.652994</v>
      </c>
      <c r="F29" s="324">
        <v>43.7</v>
      </c>
      <c r="G29" s="100">
        <v>26324.643169999999</v>
      </c>
      <c r="H29" s="324">
        <v>3.3</v>
      </c>
      <c r="I29" s="100">
        <v>7710</v>
      </c>
      <c r="J29" s="324">
        <v>26.1</v>
      </c>
      <c r="K29" s="567">
        <v>2.35</v>
      </c>
      <c r="L29" s="100">
        <v>13686.057776</v>
      </c>
      <c r="M29" s="567">
        <v>51.989528168028002</v>
      </c>
      <c r="N29" s="100">
        <v>230.24374700000001</v>
      </c>
      <c r="O29" s="566"/>
      <c r="P29" s="3"/>
      <c r="R29" s="575"/>
      <c r="S29" s="2105"/>
      <c r="T29" s="2105"/>
      <c r="U29" s="2105"/>
      <c r="V29" s="2105"/>
      <c r="W29" s="2105"/>
      <c r="X29" s="2105"/>
      <c r="Y29" s="2105"/>
      <c r="Z29" s="2105"/>
      <c r="AA29" s="2105"/>
      <c r="AB29" s="2105"/>
      <c r="AC29" s="2105"/>
    </row>
    <row r="30" spans="1:29" ht="11.25" customHeight="1">
      <c r="A30" s="12"/>
      <c r="B30" s="219"/>
      <c r="C30" s="219" t="s">
        <v>1088</v>
      </c>
      <c r="D30" s="100">
        <v>5186.1871300000003</v>
      </c>
      <c r="E30" s="100">
        <v>977.74739999999997</v>
      </c>
      <c r="F30" s="324">
        <v>37.799999999999997</v>
      </c>
      <c r="G30" s="100">
        <v>5555.3033230000001</v>
      </c>
      <c r="H30" s="324">
        <v>6.7</v>
      </c>
      <c r="I30" s="100">
        <v>3974</v>
      </c>
      <c r="J30" s="324">
        <v>27.1</v>
      </c>
      <c r="K30" s="567">
        <v>2.6150000000000002</v>
      </c>
      <c r="L30" s="100">
        <v>3497.3797730000001</v>
      </c>
      <c r="M30" s="567">
        <v>62.955694219615197</v>
      </c>
      <c r="N30" s="100">
        <v>100.668359</v>
      </c>
      <c r="O30" s="566"/>
      <c r="P30" s="3"/>
      <c r="R30" s="575"/>
      <c r="S30" s="2105"/>
      <c r="T30" s="2105"/>
      <c r="U30" s="2105"/>
      <c r="V30" s="2105"/>
      <c r="W30" s="2105"/>
      <c r="X30" s="2105"/>
      <c r="Y30" s="2105"/>
      <c r="Z30" s="2105"/>
      <c r="AA30" s="2105"/>
      <c r="AB30" s="2105"/>
      <c r="AC30" s="2105"/>
    </row>
    <row r="31" spans="1:29" ht="11.25" customHeight="1">
      <c r="A31" s="12"/>
      <c r="B31" s="219"/>
      <c r="C31" s="219" t="s">
        <v>1089</v>
      </c>
      <c r="D31" s="100">
        <v>2696.8256609999999</v>
      </c>
      <c r="E31" s="100">
        <v>360.23608200000001</v>
      </c>
      <c r="F31" s="324">
        <v>40</v>
      </c>
      <c r="G31" s="100">
        <v>2840.8829700000001</v>
      </c>
      <c r="H31" s="324">
        <v>18.600000000000001</v>
      </c>
      <c r="I31" s="100">
        <v>3732</v>
      </c>
      <c r="J31" s="324">
        <v>28.6</v>
      </c>
      <c r="K31" s="567">
        <v>2.3719999999999999</v>
      </c>
      <c r="L31" s="100">
        <v>2601.387283</v>
      </c>
      <c r="M31" s="567">
        <v>91.569674304464598</v>
      </c>
      <c r="N31" s="100">
        <v>155.01998800000001</v>
      </c>
      <c r="O31" s="566"/>
      <c r="P31" s="3"/>
      <c r="R31" s="575"/>
      <c r="S31" s="2105"/>
      <c r="T31" s="2105"/>
      <c r="U31" s="2105"/>
      <c r="V31" s="2105"/>
      <c r="W31" s="2105"/>
      <c r="X31" s="2105"/>
      <c r="Y31" s="2105"/>
      <c r="Z31" s="2105"/>
      <c r="AA31" s="2105"/>
      <c r="AB31" s="2105"/>
      <c r="AC31" s="2105"/>
    </row>
    <row r="32" spans="1:29" ht="11.25" customHeight="1">
      <c r="A32" s="12"/>
      <c r="B32" s="219"/>
      <c r="C32" s="219" t="s">
        <v>1090</v>
      </c>
      <c r="D32" s="100">
        <v>1866.860158</v>
      </c>
      <c r="E32" s="100">
        <v>243.053349</v>
      </c>
      <c r="F32" s="324">
        <v>38.6</v>
      </c>
      <c r="G32" s="100">
        <v>1960.7057689999999</v>
      </c>
      <c r="H32" s="324">
        <v>13.4</v>
      </c>
      <c r="I32" s="100">
        <v>2221</v>
      </c>
      <c r="J32" s="324">
        <v>27.4</v>
      </c>
      <c r="K32" s="567">
        <v>2.3450000000000002</v>
      </c>
      <c r="L32" s="100">
        <v>1613.1886750000001</v>
      </c>
      <c r="M32" s="567">
        <v>82.275918218099505</v>
      </c>
      <c r="N32" s="100">
        <v>72.576234999999997</v>
      </c>
      <c r="O32" s="566"/>
      <c r="P32" s="3"/>
      <c r="R32" s="575"/>
      <c r="S32" s="2105"/>
      <c r="T32" s="2105"/>
      <c r="U32" s="2105"/>
      <c r="V32" s="2105"/>
      <c r="W32" s="2105"/>
      <c r="X32" s="2105"/>
      <c r="Y32" s="2105"/>
      <c r="Z32" s="2105"/>
      <c r="AA32" s="2105"/>
      <c r="AB32" s="2105"/>
      <c r="AC32" s="2105"/>
    </row>
    <row r="33" spans="1:30" ht="11.25" customHeight="1">
      <c r="A33" s="12"/>
      <c r="B33" s="219"/>
      <c r="C33" s="219" t="s">
        <v>1091</v>
      </c>
      <c r="D33" s="100">
        <v>478.41685100000001</v>
      </c>
      <c r="E33" s="100">
        <v>57.792889000000002</v>
      </c>
      <c r="F33" s="324">
        <v>36.299999999999997</v>
      </c>
      <c r="G33" s="100">
        <v>499.41831500000001</v>
      </c>
      <c r="H33" s="324">
        <v>24.6</v>
      </c>
      <c r="I33" s="100">
        <v>1036</v>
      </c>
      <c r="J33" s="324">
        <v>30.8</v>
      </c>
      <c r="K33" s="567">
        <v>2.657</v>
      </c>
      <c r="L33" s="100">
        <v>545.51221799999996</v>
      </c>
      <c r="M33" s="567">
        <v>109.229517944291</v>
      </c>
      <c r="N33" s="100">
        <v>37.968147000000002</v>
      </c>
      <c r="O33" s="566"/>
      <c r="P33" s="3"/>
      <c r="R33" s="575"/>
      <c r="S33" s="2105"/>
      <c r="T33" s="2105"/>
      <c r="U33" s="2105"/>
      <c r="V33" s="2105"/>
      <c r="W33" s="2105"/>
      <c r="X33" s="2105"/>
      <c r="Y33" s="2105"/>
      <c r="Z33" s="2105"/>
      <c r="AA33" s="2105"/>
      <c r="AB33" s="2105"/>
      <c r="AC33" s="2105"/>
    </row>
    <row r="34" spans="1:30" ht="11.25" customHeight="1">
      <c r="A34" s="12"/>
      <c r="B34" s="219"/>
      <c r="C34" s="219" t="s">
        <v>1092</v>
      </c>
      <c r="D34" s="100">
        <v>351.548652</v>
      </c>
      <c r="E34" s="100">
        <v>59.389843999999997</v>
      </c>
      <c r="F34" s="324">
        <v>49.2</v>
      </c>
      <c r="G34" s="100">
        <v>380.75888600000002</v>
      </c>
      <c r="H34" s="324">
        <v>37</v>
      </c>
      <c r="I34" s="100">
        <v>475</v>
      </c>
      <c r="J34" s="324">
        <v>31.8</v>
      </c>
      <c r="K34" s="567">
        <v>2.1320000000000001</v>
      </c>
      <c r="L34" s="100">
        <v>442.68639000000002</v>
      </c>
      <c r="M34" s="567">
        <v>116.26423079723</v>
      </c>
      <c r="N34" s="100">
        <v>44.475605999999999</v>
      </c>
      <c r="O34" s="566"/>
      <c r="P34" s="3"/>
      <c r="R34" s="575"/>
      <c r="S34" s="2105"/>
      <c r="T34" s="2105"/>
      <c r="U34" s="2105"/>
      <c r="V34" s="2105"/>
      <c r="W34" s="2105"/>
      <c r="X34" s="2105"/>
      <c r="Y34" s="2105"/>
      <c r="Z34" s="2105"/>
      <c r="AA34" s="2105"/>
      <c r="AB34" s="2105"/>
      <c r="AC34" s="2105"/>
    </row>
    <row r="35" spans="1:30" ht="11.25" customHeight="1">
      <c r="A35" s="12"/>
      <c r="B35" s="219"/>
      <c r="C35" s="219" t="s">
        <v>1093</v>
      </c>
      <c r="D35" s="100">
        <v>5559.4374200000002</v>
      </c>
      <c r="E35" s="100">
        <v>461.82685900000001</v>
      </c>
      <c r="F35" s="324">
        <v>45.9</v>
      </c>
      <c r="G35" s="100">
        <v>5771.3909700000004</v>
      </c>
      <c r="H35" s="324">
        <v>100</v>
      </c>
      <c r="I35" s="100">
        <v>3405</v>
      </c>
      <c r="J35" s="324">
        <v>35.4</v>
      </c>
      <c r="K35" s="567">
        <v>1.917</v>
      </c>
      <c r="L35" s="100">
        <v>10592.000013000001</v>
      </c>
      <c r="M35" s="567">
        <v>183.52594839022001</v>
      </c>
      <c r="N35" s="100">
        <v>1624.366209</v>
      </c>
      <c r="O35" s="1537">
        <v>-1624.366209</v>
      </c>
      <c r="P35" s="3"/>
      <c r="R35" s="575"/>
      <c r="S35" s="2105"/>
      <c r="T35" s="2105"/>
      <c r="U35" s="2105"/>
      <c r="V35" s="2105"/>
      <c r="W35" s="2105"/>
      <c r="X35" s="2105"/>
      <c r="Y35" s="2105"/>
      <c r="Z35" s="2105"/>
      <c r="AA35" s="2105"/>
      <c r="AB35" s="2105"/>
      <c r="AC35" s="2105"/>
      <c r="AD35" s="2105"/>
    </row>
    <row r="36" spans="1:30" ht="11.25" customHeight="1">
      <c r="A36" s="12"/>
      <c r="B36" s="829" t="s">
        <v>1094</v>
      </c>
      <c r="C36" s="829"/>
      <c r="D36" s="619">
        <v>180888.27223500001</v>
      </c>
      <c r="E36" s="619">
        <v>34274.489871999998</v>
      </c>
      <c r="F36" s="830">
        <v>47.258923190307101</v>
      </c>
      <c r="G36" s="619">
        <v>197086.02707499999</v>
      </c>
      <c r="H36" s="830">
        <v>4.4400000000000004</v>
      </c>
      <c r="I36" s="619">
        <v>51106</v>
      </c>
      <c r="J36" s="830">
        <v>26.07</v>
      </c>
      <c r="K36" s="831">
        <v>2.16</v>
      </c>
      <c r="L36" s="619">
        <v>79594.325207999995</v>
      </c>
      <c r="M36" s="831">
        <v>40.385574964028699</v>
      </c>
      <c r="N36" s="619">
        <v>2440.1638039999998</v>
      </c>
      <c r="O36" s="619">
        <v>-1624.366209</v>
      </c>
      <c r="P36" s="3"/>
      <c r="R36" s="575"/>
      <c r="S36" s="2105"/>
      <c r="T36" s="2105"/>
      <c r="U36" s="2105"/>
      <c r="V36" s="2105"/>
      <c r="W36" s="2105"/>
      <c r="X36" s="2105"/>
      <c r="Y36" s="2105"/>
      <c r="Z36" s="2105"/>
      <c r="AA36" s="2105"/>
      <c r="AB36" s="2105"/>
      <c r="AC36" s="2105"/>
      <c r="AD36" s="2105"/>
    </row>
    <row r="37" spans="1:30" ht="15" customHeight="1">
      <c r="A37" s="12"/>
      <c r="B37" s="919" t="s">
        <v>1095</v>
      </c>
      <c r="C37" s="219"/>
      <c r="D37" s="37"/>
      <c r="E37" s="37"/>
      <c r="F37" s="3"/>
      <c r="G37" s="37"/>
      <c r="H37" s="928"/>
      <c r="I37" s="37"/>
      <c r="J37" s="37"/>
      <c r="K37" s="931"/>
      <c r="L37" s="37"/>
      <c r="M37" s="37"/>
      <c r="N37" s="37"/>
      <c r="O37" s="2"/>
      <c r="P37" s="3"/>
    </row>
    <row r="38" spans="1:30" ht="11.25" customHeight="1">
      <c r="A38" s="12"/>
      <c r="B38" s="219"/>
      <c r="C38" s="1242" t="s">
        <v>1077</v>
      </c>
      <c r="D38" s="100">
        <v>69663.919754999995</v>
      </c>
      <c r="E38" s="100">
        <v>135358.68729199999</v>
      </c>
      <c r="F38" s="324">
        <v>46.5</v>
      </c>
      <c r="G38" s="100">
        <v>132585.951821</v>
      </c>
      <c r="H38" s="324">
        <v>0.1</v>
      </c>
      <c r="I38" s="100">
        <v>541</v>
      </c>
      <c r="J38" s="324">
        <v>26</v>
      </c>
      <c r="K38" s="324">
        <v>2.169</v>
      </c>
      <c r="L38" s="100">
        <v>19136.987192000001</v>
      </c>
      <c r="M38" s="324">
        <v>14.4336461964207</v>
      </c>
      <c r="N38" s="100">
        <v>28.789458</v>
      </c>
      <c r="O38" s="100"/>
      <c r="P38" s="3"/>
    </row>
    <row r="39" spans="1:30" ht="11.25" customHeight="1">
      <c r="A39" s="12"/>
      <c r="B39" s="219"/>
      <c r="C39" s="1242" t="s">
        <v>1078</v>
      </c>
      <c r="D39" s="100">
        <v>30713.534296999998</v>
      </c>
      <c r="E39" s="100">
        <v>77007.973736</v>
      </c>
      <c r="F39" s="324">
        <v>47.1</v>
      </c>
      <c r="G39" s="100">
        <v>66971.996759000001</v>
      </c>
      <c r="H39" s="324">
        <v>0.1</v>
      </c>
      <c r="I39" s="100">
        <v>326</v>
      </c>
      <c r="J39" s="324">
        <v>29</v>
      </c>
      <c r="K39" s="324">
        <v>2.2250000000000001</v>
      </c>
      <c r="L39" s="100">
        <v>8072.9616260000003</v>
      </c>
      <c r="M39" s="324">
        <v>12.054234630409301</v>
      </c>
      <c r="N39" s="100">
        <v>9.9704130000000006</v>
      </c>
      <c r="O39" s="100"/>
      <c r="P39" s="3"/>
      <c r="S39" s="568"/>
    </row>
    <row r="40" spans="1:30" ht="11.25" customHeight="1">
      <c r="A40" s="12"/>
      <c r="B40" s="219"/>
      <c r="C40" s="1242" t="s">
        <v>1079</v>
      </c>
      <c r="D40" s="100">
        <v>38950.385457999997</v>
      </c>
      <c r="E40" s="100">
        <v>58350.713556000002</v>
      </c>
      <c r="F40" s="324">
        <v>45.7</v>
      </c>
      <c r="G40" s="100">
        <v>65613.955061999994</v>
      </c>
      <c r="H40" s="324">
        <v>0.1</v>
      </c>
      <c r="I40" s="100">
        <v>215</v>
      </c>
      <c r="J40" s="324">
        <v>23</v>
      </c>
      <c r="K40" s="324">
        <v>2.1110000000000002</v>
      </c>
      <c r="L40" s="100">
        <v>11064.025566</v>
      </c>
      <c r="M40" s="324">
        <v>16.862305519527599</v>
      </c>
      <c r="N40" s="100">
        <v>18.819044999999999</v>
      </c>
      <c r="O40" s="100"/>
      <c r="P40" s="3"/>
      <c r="R40" s="568"/>
      <c r="S40" s="568"/>
    </row>
    <row r="41" spans="1:30" ht="11.25" customHeight="1">
      <c r="A41" s="12"/>
      <c r="B41" s="219"/>
      <c r="C41" s="1242" t="s">
        <v>1080</v>
      </c>
      <c r="D41" s="100">
        <v>42095.781652999998</v>
      </c>
      <c r="E41" s="100">
        <v>46944.125757000002</v>
      </c>
      <c r="F41" s="324">
        <v>52.9</v>
      </c>
      <c r="G41" s="100">
        <v>66924.009869000001</v>
      </c>
      <c r="H41" s="324">
        <v>0.2</v>
      </c>
      <c r="I41" s="100">
        <v>260</v>
      </c>
      <c r="J41" s="324">
        <v>25.7</v>
      </c>
      <c r="K41" s="324">
        <v>2.1230000000000002</v>
      </c>
      <c r="L41" s="100">
        <v>15887.334994000001</v>
      </c>
      <c r="M41" s="324">
        <v>23.739365027736</v>
      </c>
      <c r="N41" s="100">
        <v>34.880240999999998</v>
      </c>
      <c r="O41" s="100"/>
      <c r="P41" s="3"/>
      <c r="R41" s="568"/>
      <c r="S41" s="568"/>
    </row>
    <row r="42" spans="1:30" ht="11.25" customHeight="1">
      <c r="A42" s="12"/>
      <c r="B42" s="219"/>
      <c r="C42" s="1242" t="s">
        <v>1081</v>
      </c>
      <c r="D42" s="100">
        <v>148107.09256700001</v>
      </c>
      <c r="E42" s="100">
        <v>105763.56738399999</v>
      </c>
      <c r="F42" s="324">
        <v>50.8</v>
      </c>
      <c r="G42" s="100">
        <v>201861.71768900001</v>
      </c>
      <c r="H42" s="324">
        <v>0.4</v>
      </c>
      <c r="I42" s="100">
        <v>1308</v>
      </c>
      <c r="J42" s="324">
        <v>23.4</v>
      </c>
      <c r="K42" s="324">
        <v>2.3220000000000001</v>
      </c>
      <c r="L42" s="100">
        <v>62722.964967</v>
      </c>
      <c r="M42" s="324">
        <v>31.072243754328198</v>
      </c>
      <c r="N42" s="100">
        <v>177.196912</v>
      </c>
      <c r="O42" s="100"/>
      <c r="P42" s="3"/>
      <c r="R42" s="568"/>
      <c r="S42" s="568"/>
    </row>
    <row r="43" spans="1:30" ht="11.25" customHeight="1">
      <c r="A43" s="12"/>
      <c r="B43" s="219"/>
      <c r="C43" s="1242" t="s">
        <v>1082</v>
      </c>
      <c r="D43" s="100">
        <v>95292.438120999999</v>
      </c>
      <c r="E43" s="100">
        <v>47304.606078999997</v>
      </c>
      <c r="F43" s="324">
        <v>50</v>
      </c>
      <c r="G43" s="100">
        <v>118937.39203800001</v>
      </c>
      <c r="H43" s="324">
        <v>0.6</v>
      </c>
      <c r="I43" s="100">
        <v>1088</v>
      </c>
      <c r="J43" s="324">
        <v>23.3</v>
      </c>
      <c r="K43" s="324">
        <v>2.194</v>
      </c>
      <c r="L43" s="100">
        <v>43679.116614999999</v>
      </c>
      <c r="M43" s="324">
        <v>36.724461388092898</v>
      </c>
      <c r="N43" s="100">
        <v>168.125832</v>
      </c>
      <c r="O43" s="100"/>
      <c r="P43" s="3"/>
      <c r="R43" s="568"/>
      <c r="S43" s="568"/>
    </row>
    <row r="44" spans="1:30" ht="11.25" customHeight="1">
      <c r="A44" s="12"/>
      <c r="B44" s="219"/>
      <c r="C44" s="1242" t="s">
        <v>1083</v>
      </c>
      <c r="D44" s="100">
        <v>182357.47274900001</v>
      </c>
      <c r="E44" s="100">
        <v>97747.922795000006</v>
      </c>
      <c r="F44" s="324">
        <v>51</v>
      </c>
      <c r="G44" s="100">
        <v>232234.446895</v>
      </c>
      <c r="H44" s="324">
        <v>1.3</v>
      </c>
      <c r="I44" s="100">
        <v>2514</v>
      </c>
      <c r="J44" s="324">
        <v>22.5</v>
      </c>
      <c r="K44" s="324">
        <v>2.1469999999999998</v>
      </c>
      <c r="L44" s="100">
        <v>111967.31539800001</v>
      </c>
      <c r="M44" s="324">
        <v>48.2130523249308</v>
      </c>
      <c r="N44" s="100">
        <v>674.67582600000003</v>
      </c>
      <c r="O44" s="100"/>
      <c r="P44" s="3"/>
      <c r="R44" s="568"/>
      <c r="S44" s="568"/>
    </row>
    <row r="45" spans="1:30" ht="11.25" customHeight="1">
      <c r="A45" s="12"/>
      <c r="B45" s="219"/>
      <c r="C45" s="1242" t="s">
        <v>1084</v>
      </c>
      <c r="D45" s="100">
        <v>148752.02179999999</v>
      </c>
      <c r="E45" s="100">
        <v>82552.826463000005</v>
      </c>
      <c r="F45" s="324">
        <v>51.4</v>
      </c>
      <c r="G45" s="100">
        <v>191181.66437400001</v>
      </c>
      <c r="H45" s="324">
        <v>1.1000000000000001</v>
      </c>
      <c r="I45" s="100">
        <v>2031</v>
      </c>
      <c r="J45" s="324">
        <v>22.7</v>
      </c>
      <c r="K45" s="324">
        <v>2.149</v>
      </c>
      <c r="L45" s="100">
        <v>89407.376453000004</v>
      </c>
      <c r="M45" s="324">
        <v>46.765664869459698</v>
      </c>
      <c r="N45" s="100">
        <v>484.63892399999997</v>
      </c>
      <c r="O45" s="100"/>
      <c r="P45" s="3"/>
      <c r="R45" s="568"/>
      <c r="S45" s="568"/>
    </row>
    <row r="46" spans="1:30" ht="11.25" customHeight="1">
      <c r="A46" s="12"/>
      <c r="B46" s="219"/>
      <c r="C46" s="1242" t="s">
        <v>1085</v>
      </c>
      <c r="D46" s="100">
        <v>33605.450948999998</v>
      </c>
      <c r="E46" s="100">
        <v>15195.096331999999</v>
      </c>
      <c r="F46" s="324">
        <v>49</v>
      </c>
      <c r="G46" s="100">
        <v>41052.782521000001</v>
      </c>
      <c r="H46" s="324">
        <v>2.2000000000000002</v>
      </c>
      <c r="I46" s="100">
        <v>483</v>
      </c>
      <c r="J46" s="324">
        <v>21.6</v>
      </c>
      <c r="K46" s="324">
        <v>2.1389999999999998</v>
      </c>
      <c r="L46" s="100">
        <v>22559.938945000002</v>
      </c>
      <c r="M46" s="324">
        <v>54.953495377468698</v>
      </c>
      <c r="N46" s="100">
        <v>190.036902</v>
      </c>
      <c r="O46" s="100"/>
      <c r="P46" s="3"/>
      <c r="R46" s="568"/>
      <c r="S46" s="568"/>
    </row>
    <row r="47" spans="1:30" ht="11.25" customHeight="1">
      <c r="A47" s="12"/>
      <c r="B47" s="219"/>
      <c r="C47" s="1242" t="s">
        <v>1086</v>
      </c>
      <c r="D47" s="100">
        <v>57405.905551999997</v>
      </c>
      <c r="E47" s="100">
        <v>28246.299921999998</v>
      </c>
      <c r="F47" s="324">
        <v>48.5</v>
      </c>
      <c r="G47" s="100">
        <v>71105.849738000004</v>
      </c>
      <c r="H47" s="324">
        <v>4</v>
      </c>
      <c r="I47" s="100">
        <v>1029</v>
      </c>
      <c r="J47" s="324">
        <v>23.5</v>
      </c>
      <c r="K47" s="324">
        <v>2.1819999999999999</v>
      </c>
      <c r="L47" s="100">
        <v>50442.411340999999</v>
      </c>
      <c r="M47" s="324">
        <v>70.939889653048994</v>
      </c>
      <c r="N47" s="100">
        <v>672.20986300000004</v>
      </c>
      <c r="O47" s="100"/>
      <c r="P47" s="3"/>
      <c r="R47" s="568"/>
      <c r="S47" s="568"/>
    </row>
    <row r="48" spans="1:30" ht="11.25" customHeight="1">
      <c r="A48" s="12"/>
      <c r="B48" s="219"/>
      <c r="C48" s="1242" t="s">
        <v>1087</v>
      </c>
      <c r="D48" s="100">
        <v>48134.790392000003</v>
      </c>
      <c r="E48" s="100">
        <v>21342.692599999998</v>
      </c>
      <c r="F48" s="324">
        <v>50.1</v>
      </c>
      <c r="G48" s="100">
        <v>58822.480422000001</v>
      </c>
      <c r="H48" s="324">
        <v>3.4</v>
      </c>
      <c r="I48" s="100">
        <v>806</v>
      </c>
      <c r="J48" s="324">
        <v>23.2</v>
      </c>
      <c r="K48" s="324">
        <v>2.262</v>
      </c>
      <c r="L48" s="100">
        <v>39212.680800000002</v>
      </c>
      <c r="M48" s="324">
        <v>66.662746145152695</v>
      </c>
      <c r="N48" s="100">
        <v>458.93357800000001</v>
      </c>
      <c r="O48" s="100"/>
      <c r="P48" s="3"/>
      <c r="R48" s="568"/>
      <c r="S48" s="568"/>
    </row>
    <row r="49" spans="1:19" ht="11.25" customHeight="1">
      <c r="A49" s="12"/>
      <c r="B49" s="219"/>
      <c r="C49" s="1242" t="s">
        <v>1088</v>
      </c>
      <c r="D49" s="100">
        <v>9271.1151599999994</v>
      </c>
      <c r="E49" s="100">
        <v>6903.6073219999998</v>
      </c>
      <c r="F49" s="324">
        <v>43.6</v>
      </c>
      <c r="G49" s="100">
        <v>12283.369316</v>
      </c>
      <c r="H49" s="324">
        <v>6.9</v>
      </c>
      <c r="I49" s="100">
        <v>223</v>
      </c>
      <c r="J49" s="324">
        <v>25.1</v>
      </c>
      <c r="K49" s="324">
        <v>1.8009999999999999</v>
      </c>
      <c r="L49" s="100">
        <v>11229.730541000001</v>
      </c>
      <c r="M49" s="324">
        <v>91.422233200889295</v>
      </c>
      <c r="N49" s="100">
        <v>213.276285</v>
      </c>
      <c r="O49" s="100"/>
      <c r="P49" s="3"/>
      <c r="R49" s="568"/>
      <c r="S49" s="568"/>
    </row>
    <row r="50" spans="1:19" ht="11.25" customHeight="1">
      <c r="A50" s="12"/>
      <c r="B50" s="219"/>
      <c r="C50" s="1242" t="s">
        <v>1089</v>
      </c>
      <c r="D50" s="100">
        <v>2187.9083999999998</v>
      </c>
      <c r="E50" s="100">
        <v>3180.166318</v>
      </c>
      <c r="F50" s="324">
        <v>54</v>
      </c>
      <c r="G50" s="100">
        <v>3906.0695580000001</v>
      </c>
      <c r="H50" s="324">
        <v>15.7</v>
      </c>
      <c r="I50" s="100">
        <v>56</v>
      </c>
      <c r="J50" s="324">
        <v>24.6</v>
      </c>
      <c r="K50" s="324">
        <v>2.468</v>
      </c>
      <c r="L50" s="100">
        <v>4842.4096129999998</v>
      </c>
      <c r="M50" s="324">
        <v>123.971412723112</v>
      </c>
      <c r="N50" s="100">
        <v>148.79063400000001</v>
      </c>
      <c r="O50" s="100"/>
      <c r="P50" s="3"/>
      <c r="R50" s="568"/>
      <c r="S50" s="568"/>
    </row>
    <row r="51" spans="1:19" ht="11.25" customHeight="1">
      <c r="A51" s="12"/>
      <c r="B51" s="219"/>
      <c r="C51" s="1242" t="s">
        <v>1090</v>
      </c>
      <c r="D51" s="100">
        <v>1115.5027909999999</v>
      </c>
      <c r="E51" s="100">
        <v>2734.960732</v>
      </c>
      <c r="F51" s="324">
        <v>58.4</v>
      </c>
      <c r="G51" s="100">
        <v>2713.085787</v>
      </c>
      <c r="H51" s="324">
        <v>12.6</v>
      </c>
      <c r="I51" s="100">
        <v>35</v>
      </c>
      <c r="J51" s="324">
        <v>24.3</v>
      </c>
      <c r="K51" s="324">
        <v>2.1880000000000002</v>
      </c>
      <c r="L51" s="100">
        <v>3084.4404169999998</v>
      </c>
      <c r="M51" s="324">
        <v>113.687537334034</v>
      </c>
      <c r="N51" s="100">
        <v>83.151088999999999</v>
      </c>
      <c r="O51" s="100"/>
      <c r="P51" s="3"/>
      <c r="R51" s="568"/>
      <c r="S51" s="568"/>
    </row>
    <row r="52" spans="1:19" ht="11.25" customHeight="1">
      <c r="A52" s="12"/>
      <c r="B52" s="219"/>
      <c r="C52" s="1242" t="s">
        <v>1091</v>
      </c>
      <c r="D52" s="100">
        <v>1064.9905759999999</v>
      </c>
      <c r="E52" s="100">
        <v>117.286209</v>
      </c>
      <c r="F52" s="324">
        <v>43.6</v>
      </c>
      <c r="G52" s="100">
        <v>1116.098868</v>
      </c>
      <c r="H52" s="324">
        <v>21.7</v>
      </c>
      <c r="I52" s="100">
        <v>10</v>
      </c>
      <c r="J52" s="324">
        <v>26.7</v>
      </c>
      <c r="K52" s="324">
        <v>3.2370000000000001</v>
      </c>
      <c r="L52" s="100">
        <v>1743.0124109999999</v>
      </c>
      <c r="M52" s="324">
        <v>156.17007247067701</v>
      </c>
      <c r="N52" s="100">
        <v>64.532145999999997</v>
      </c>
      <c r="O52" s="100"/>
      <c r="P52" s="3"/>
      <c r="R52" s="568"/>
      <c r="S52" s="568"/>
    </row>
    <row r="53" spans="1:19" ht="11.25" customHeight="1">
      <c r="A53" s="12"/>
      <c r="B53" s="219"/>
      <c r="C53" s="1242" t="s">
        <v>1092</v>
      </c>
      <c r="D53" s="100">
        <v>7.4150330000000002</v>
      </c>
      <c r="E53" s="100">
        <v>327.919377</v>
      </c>
      <c r="F53" s="324">
        <v>21.2</v>
      </c>
      <c r="G53" s="100">
        <v>76.884902999999994</v>
      </c>
      <c r="H53" s="324">
        <v>37.1</v>
      </c>
      <c r="I53" s="100">
        <v>11</v>
      </c>
      <c r="J53" s="324">
        <v>3.7</v>
      </c>
      <c r="K53" s="324">
        <v>1.173</v>
      </c>
      <c r="L53" s="100">
        <v>14.956785</v>
      </c>
      <c r="M53" s="324">
        <v>19.453474500709198</v>
      </c>
      <c r="N53" s="100">
        <v>1.107399</v>
      </c>
      <c r="O53" s="100"/>
      <c r="P53" s="3"/>
      <c r="R53" s="568"/>
    </row>
    <row r="54" spans="1:19" ht="11.25" customHeight="1">
      <c r="A54" s="12"/>
      <c r="B54" s="219"/>
      <c r="C54" s="1242" t="s">
        <v>1093</v>
      </c>
      <c r="D54" s="100">
        <v>9464.7877449999996</v>
      </c>
      <c r="E54" s="100">
        <v>2552.5235619999999</v>
      </c>
      <c r="F54" s="324">
        <v>36.799999999999997</v>
      </c>
      <c r="G54" s="100">
        <v>10402.954163</v>
      </c>
      <c r="H54" s="324">
        <v>100</v>
      </c>
      <c r="I54" s="100">
        <v>136</v>
      </c>
      <c r="J54" s="324">
        <v>28.1</v>
      </c>
      <c r="K54" s="324">
        <v>1.278</v>
      </c>
      <c r="L54" s="100">
        <v>17927.175264000001</v>
      </c>
      <c r="M54" s="324">
        <v>172.327734825183</v>
      </c>
      <c r="N54" s="100">
        <v>2039.122699</v>
      </c>
      <c r="O54" s="100">
        <v>-2040.260984</v>
      </c>
      <c r="P54" s="3"/>
      <c r="Q54" s="3"/>
      <c r="R54" s="1250"/>
    </row>
    <row r="55" spans="1:19" ht="11.25" customHeight="1">
      <c r="A55" s="12"/>
      <c r="B55" s="829" t="s">
        <v>1096</v>
      </c>
      <c r="C55" s="829"/>
      <c r="D55" s="619">
        <v>606575.30654200003</v>
      </c>
      <c r="E55" s="619">
        <v>467097.89910899999</v>
      </c>
      <c r="F55" s="830">
        <v>49.536314693903002</v>
      </c>
      <c r="G55" s="619">
        <v>837958.391771</v>
      </c>
      <c r="H55" s="830">
        <v>2.19</v>
      </c>
      <c r="I55" s="619">
        <v>6932</v>
      </c>
      <c r="J55" s="830">
        <v>24.07</v>
      </c>
      <c r="K55" s="830">
        <v>2.1909999999999998</v>
      </c>
      <c r="L55" s="619">
        <v>326605.71538399998</v>
      </c>
      <c r="M55" s="830">
        <v>38.976364291039403</v>
      </c>
      <c r="N55" s="619">
        <v>3943.7914649999998</v>
      </c>
      <c r="O55" s="619">
        <v>-2040.260984</v>
      </c>
      <c r="P55" s="3"/>
      <c r="Q55" s="3"/>
      <c r="R55" s="1250"/>
    </row>
    <row r="56" spans="1:19" ht="15" customHeight="1">
      <c r="A56" s="12"/>
      <c r="B56" s="919" t="s">
        <v>1097</v>
      </c>
      <c r="C56" s="219"/>
      <c r="F56" s="3"/>
      <c r="G56" s="3"/>
      <c r="H56" s="928"/>
      <c r="I56" s="3"/>
      <c r="J56" s="930"/>
      <c r="K56" s="932"/>
      <c r="L56" s="3"/>
      <c r="M56" s="638"/>
      <c r="N56" s="1059"/>
      <c r="O56" s="2"/>
      <c r="P56" s="3"/>
      <c r="Q56" s="3"/>
      <c r="R56" s="1250"/>
    </row>
    <row r="57" spans="1:19" ht="11.25" customHeight="1">
      <c r="A57" s="12"/>
      <c r="B57" s="219"/>
      <c r="C57" s="219" t="s">
        <v>1077</v>
      </c>
      <c r="D57" s="773">
        <v>619.19977800000004</v>
      </c>
      <c r="E57" s="100">
        <v>275.43141400000002</v>
      </c>
      <c r="F57" s="324">
        <v>61.8</v>
      </c>
      <c r="G57" s="100">
        <v>789.50770599999998</v>
      </c>
      <c r="H57" s="324">
        <v>0.1</v>
      </c>
      <c r="I57" s="100">
        <v>5</v>
      </c>
      <c r="J57" s="324">
        <v>27.7</v>
      </c>
      <c r="K57" s="324">
        <v>1.498</v>
      </c>
      <c r="L57" s="100">
        <v>145.11679000000001</v>
      </c>
      <c r="M57" s="324">
        <v>18.380667965259899</v>
      </c>
      <c r="N57" s="100">
        <v>0.29346699999999998</v>
      </c>
      <c r="O57" s="100"/>
      <c r="P57" s="3"/>
      <c r="R57" s="568"/>
      <c r="S57" s="557"/>
    </row>
    <row r="58" spans="1:19" ht="11.25" customHeight="1">
      <c r="A58" s="12"/>
      <c r="B58" s="219"/>
      <c r="C58" s="219" t="s">
        <v>1078</v>
      </c>
      <c r="D58" s="100">
        <v>7.0169999999999998E-3</v>
      </c>
      <c r="E58" s="100">
        <v>5.8000389999999999</v>
      </c>
      <c r="F58" s="324">
        <v>39.4</v>
      </c>
      <c r="G58" s="100">
        <v>2.2920250000000002</v>
      </c>
      <c r="H58" s="324">
        <v>0.1</v>
      </c>
      <c r="I58" s="100">
        <v>3</v>
      </c>
      <c r="J58" s="324">
        <v>35.4</v>
      </c>
      <c r="K58" s="324">
        <v>0.98499999999999999</v>
      </c>
      <c r="L58" s="100">
        <v>0.342005</v>
      </c>
      <c r="M58" s="324">
        <v>14.9215213621143</v>
      </c>
      <c r="N58" s="100">
        <v>7.7099999999999998E-4</v>
      </c>
      <c r="O58" s="100"/>
      <c r="P58" s="3"/>
      <c r="R58" s="568"/>
      <c r="S58" s="557"/>
    </row>
    <row r="59" spans="1:19" ht="11.25" customHeight="1">
      <c r="A59" s="12"/>
      <c r="B59" s="219"/>
      <c r="C59" s="219" t="s">
        <v>1079</v>
      </c>
      <c r="D59" s="100">
        <v>619.19276100000002</v>
      </c>
      <c r="E59" s="100">
        <v>269.63137499999999</v>
      </c>
      <c r="F59" s="324">
        <v>62.3</v>
      </c>
      <c r="G59" s="100">
        <v>787.21568100000002</v>
      </c>
      <c r="H59" s="324">
        <v>0.1</v>
      </c>
      <c r="I59" s="100">
        <v>2</v>
      </c>
      <c r="J59" s="324">
        <v>27.7</v>
      </c>
      <c r="K59" s="324">
        <v>1.4990000000000001</v>
      </c>
      <c r="L59" s="100">
        <v>144.77478500000001</v>
      </c>
      <c r="M59" s="324">
        <v>18.390739475119801</v>
      </c>
      <c r="N59" s="100">
        <v>0.29269600000000001</v>
      </c>
      <c r="O59" s="100"/>
      <c r="P59" s="3"/>
      <c r="R59" s="568"/>
      <c r="S59" s="557"/>
    </row>
    <row r="60" spans="1:19" ht="11.25" customHeight="1">
      <c r="A60" s="12"/>
      <c r="B60" s="219"/>
      <c r="C60" s="219" t="s">
        <v>1080</v>
      </c>
      <c r="D60" s="100">
        <v>1571.7720750000001</v>
      </c>
      <c r="E60" s="100">
        <v>1210.883961</v>
      </c>
      <c r="F60" s="324">
        <v>64.8</v>
      </c>
      <c r="G60" s="100">
        <v>2355.9368749999999</v>
      </c>
      <c r="H60" s="324">
        <v>0.2</v>
      </c>
      <c r="I60" s="100">
        <v>7</v>
      </c>
      <c r="J60" s="324">
        <v>28.5</v>
      </c>
      <c r="K60" s="324">
        <v>4.7290000000000001</v>
      </c>
      <c r="L60" s="100">
        <v>907.83126100000004</v>
      </c>
      <c r="M60" s="324">
        <v>38.533768482230698</v>
      </c>
      <c r="N60" s="100">
        <v>1.470836</v>
      </c>
      <c r="O60" s="100"/>
      <c r="P60" s="3"/>
      <c r="R60" s="568"/>
      <c r="S60" s="557"/>
    </row>
    <row r="61" spans="1:19" ht="11.25" customHeight="1">
      <c r="A61" s="12"/>
      <c r="B61" s="219"/>
      <c r="C61" s="219" t="s">
        <v>1081</v>
      </c>
      <c r="D61" s="100">
        <v>3598.9644870000002</v>
      </c>
      <c r="E61" s="100">
        <v>1041.3454280000001</v>
      </c>
      <c r="F61" s="324">
        <v>57.2</v>
      </c>
      <c r="G61" s="100">
        <v>4194.8445099999999</v>
      </c>
      <c r="H61" s="324">
        <v>0.4</v>
      </c>
      <c r="I61" s="100">
        <v>37</v>
      </c>
      <c r="J61" s="324">
        <v>28.2</v>
      </c>
      <c r="K61" s="324">
        <v>3.452</v>
      </c>
      <c r="L61" s="100">
        <v>1645.9412299999999</v>
      </c>
      <c r="M61" s="324">
        <v>39.237240524083198</v>
      </c>
      <c r="N61" s="100">
        <v>4.775671</v>
      </c>
      <c r="O61" s="100"/>
      <c r="P61" s="3"/>
      <c r="R61" s="568"/>
      <c r="S61" s="557"/>
    </row>
    <row r="62" spans="1:19" ht="11.25" customHeight="1">
      <c r="A62" s="12"/>
      <c r="B62" s="219"/>
      <c r="C62" s="219" t="s">
        <v>1082</v>
      </c>
      <c r="D62" s="100">
        <v>2903.916252</v>
      </c>
      <c r="E62" s="100">
        <v>2492.1107849999999</v>
      </c>
      <c r="F62" s="324">
        <v>60.6</v>
      </c>
      <c r="G62" s="100">
        <v>4413.8861669999997</v>
      </c>
      <c r="H62" s="324">
        <v>0.6</v>
      </c>
      <c r="I62" s="100">
        <v>28</v>
      </c>
      <c r="J62" s="324">
        <v>25.1</v>
      </c>
      <c r="K62" s="324">
        <v>3.1629999999999998</v>
      </c>
      <c r="L62" s="100">
        <v>1762.3840110000001</v>
      </c>
      <c r="M62" s="324">
        <v>39.928170875277601</v>
      </c>
      <c r="N62" s="100">
        <v>6.3423670000000003</v>
      </c>
      <c r="O62" s="100"/>
      <c r="P62" s="3"/>
      <c r="R62" s="568"/>
      <c r="S62" s="557"/>
    </row>
    <row r="63" spans="1:19" ht="11.25" customHeight="1">
      <c r="A63" s="12"/>
      <c r="B63" s="219"/>
      <c r="C63" s="219" t="s">
        <v>1083</v>
      </c>
      <c r="D63" s="100">
        <v>9194.4846450000005</v>
      </c>
      <c r="E63" s="100">
        <v>5624.5324039999996</v>
      </c>
      <c r="F63" s="324">
        <v>66.599999999999994</v>
      </c>
      <c r="G63" s="100">
        <v>12939.004714999999</v>
      </c>
      <c r="H63" s="324">
        <v>1.2</v>
      </c>
      <c r="I63" s="100">
        <v>66</v>
      </c>
      <c r="J63" s="324">
        <v>21.3</v>
      </c>
      <c r="K63" s="324">
        <v>4.1029999999999998</v>
      </c>
      <c r="L63" s="100">
        <v>6019.0920880000003</v>
      </c>
      <c r="M63" s="324">
        <v>46.5189728312113</v>
      </c>
      <c r="N63" s="100">
        <v>33.203879000000001</v>
      </c>
      <c r="O63" s="100"/>
      <c r="P63" s="3"/>
      <c r="R63" s="568"/>
      <c r="S63" s="557"/>
    </row>
    <row r="64" spans="1:19" ht="11.25" customHeight="1">
      <c r="A64" s="12"/>
      <c r="B64" s="219"/>
      <c r="C64" s="219" t="s">
        <v>1084</v>
      </c>
      <c r="D64" s="100">
        <v>7831.1973010000002</v>
      </c>
      <c r="E64" s="100">
        <v>5189.4927349999998</v>
      </c>
      <c r="F64" s="324">
        <v>65.3</v>
      </c>
      <c r="G64" s="100">
        <v>11217.927030999999</v>
      </c>
      <c r="H64" s="324">
        <v>1.1000000000000001</v>
      </c>
      <c r="I64" s="100">
        <v>55</v>
      </c>
      <c r="J64" s="324">
        <v>21.8</v>
      </c>
      <c r="K64" s="324">
        <v>4.1550000000000002</v>
      </c>
      <c r="L64" s="100">
        <v>5090.0241319999996</v>
      </c>
      <c r="M64" s="324">
        <v>45.374017123966397</v>
      </c>
      <c r="N64" s="100">
        <v>26.973372000000001</v>
      </c>
      <c r="O64" s="100"/>
      <c r="P64" s="3"/>
      <c r="R64" s="568"/>
      <c r="S64" s="557"/>
    </row>
    <row r="65" spans="1:19" ht="11.25" customHeight="1">
      <c r="A65" s="12"/>
      <c r="B65" s="219"/>
      <c r="C65" s="219" t="s">
        <v>1085</v>
      </c>
      <c r="D65" s="100">
        <v>1363.2873440000001</v>
      </c>
      <c r="E65" s="100">
        <v>435.039669</v>
      </c>
      <c r="F65" s="324">
        <v>82.2</v>
      </c>
      <c r="G65" s="100">
        <v>1721.0776840000001</v>
      </c>
      <c r="H65" s="324">
        <v>2</v>
      </c>
      <c r="I65" s="100">
        <v>11</v>
      </c>
      <c r="J65" s="324">
        <v>18.399999999999999</v>
      </c>
      <c r="K65" s="324">
        <v>3.7629999999999999</v>
      </c>
      <c r="L65" s="100">
        <v>929.06795599999998</v>
      </c>
      <c r="M65" s="324">
        <v>53.981756003060198</v>
      </c>
      <c r="N65" s="100">
        <v>6.2305070000000002</v>
      </c>
      <c r="O65" s="100"/>
      <c r="P65" s="3"/>
      <c r="R65" s="568"/>
      <c r="S65" s="557"/>
    </row>
    <row r="66" spans="1:19" ht="11.25" customHeight="1">
      <c r="A66" s="12"/>
      <c r="B66" s="219"/>
      <c r="C66" s="219" t="s">
        <v>1086</v>
      </c>
      <c r="D66" s="100">
        <v>3611.5080189999999</v>
      </c>
      <c r="E66" s="100">
        <v>2493.6721539999999</v>
      </c>
      <c r="F66" s="324">
        <v>67.3</v>
      </c>
      <c r="G66" s="100">
        <v>5290.0000319999999</v>
      </c>
      <c r="H66" s="324">
        <v>4.3</v>
      </c>
      <c r="I66" s="100">
        <v>34</v>
      </c>
      <c r="J66" s="324">
        <v>15.7</v>
      </c>
      <c r="K66" s="324">
        <v>4.7629999999999999</v>
      </c>
      <c r="L66" s="100">
        <v>2665.3290539999998</v>
      </c>
      <c r="M66" s="324">
        <v>50.384291831323701</v>
      </c>
      <c r="N66" s="100">
        <v>36.327530000000003</v>
      </c>
      <c r="O66" s="100"/>
      <c r="P66" s="3"/>
      <c r="R66" s="568"/>
      <c r="S66" s="557"/>
    </row>
    <row r="67" spans="1:19" ht="11.25" customHeight="1">
      <c r="A67" s="12"/>
      <c r="B67" s="219"/>
      <c r="C67" s="219" t="s">
        <v>1087</v>
      </c>
      <c r="D67" s="100">
        <v>2403.8493450000001</v>
      </c>
      <c r="E67" s="100">
        <v>2387.8574669999998</v>
      </c>
      <c r="F67" s="324">
        <v>69</v>
      </c>
      <c r="G67" s="100">
        <v>4050.3064720000002</v>
      </c>
      <c r="H67" s="324">
        <v>3.6</v>
      </c>
      <c r="I67" s="100">
        <v>27</v>
      </c>
      <c r="J67" s="324">
        <v>14.6</v>
      </c>
      <c r="K67" s="324">
        <v>4.7190000000000003</v>
      </c>
      <c r="L67" s="100">
        <v>1858.3651339999999</v>
      </c>
      <c r="M67" s="324">
        <v>45.882086870388299</v>
      </c>
      <c r="N67" s="100">
        <v>21.138418000000001</v>
      </c>
      <c r="O67" s="100"/>
      <c r="P67" s="3"/>
      <c r="R67" s="568"/>
      <c r="S67" s="557"/>
    </row>
    <row r="68" spans="1:19" ht="11.25" customHeight="1">
      <c r="A68" s="12"/>
      <c r="B68" s="219"/>
      <c r="C68" s="219" t="s">
        <v>1088</v>
      </c>
      <c r="D68" s="100">
        <v>1207.658674</v>
      </c>
      <c r="E68" s="100">
        <v>105.81468700000001</v>
      </c>
      <c r="F68" s="324">
        <v>30.3</v>
      </c>
      <c r="G68" s="100">
        <v>1239.6935599999999</v>
      </c>
      <c r="H68" s="324">
        <v>6.4</v>
      </c>
      <c r="I68" s="100">
        <v>7</v>
      </c>
      <c r="J68" s="324">
        <v>19.100000000000001</v>
      </c>
      <c r="K68" s="324">
        <v>4.9080000000000004</v>
      </c>
      <c r="L68" s="100">
        <v>806.96392000000003</v>
      </c>
      <c r="M68" s="324">
        <v>65.093822057121898</v>
      </c>
      <c r="N68" s="100">
        <v>15.189112</v>
      </c>
      <c r="O68" s="100"/>
      <c r="P68" s="3"/>
      <c r="R68" s="568"/>
      <c r="S68" s="557"/>
    </row>
    <row r="69" spans="1:19" ht="11.25" customHeight="1">
      <c r="A69" s="12"/>
      <c r="B69" s="219"/>
      <c r="C69" s="219" t="s">
        <v>1089</v>
      </c>
      <c r="D69" s="100">
        <v>999.43309999999997</v>
      </c>
      <c r="E69" s="100">
        <v>41.562742999999998</v>
      </c>
      <c r="F69" s="324">
        <v>100</v>
      </c>
      <c r="G69" s="100">
        <v>1040.9958429999999</v>
      </c>
      <c r="H69" s="324">
        <v>12.8</v>
      </c>
      <c r="I69" s="100">
        <v>1</v>
      </c>
      <c r="J69" s="324">
        <v>10.199999999999999</v>
      </c>
      <c r="K69" s="324">
        <v>2.6960000000000002</v>
      </c>
      <c r="L69" s="100">
        <v>410.24062700000002</v>
      </c>
      <c r="M69" s="324">
        <v>39.408478886692301</v>
      </c>
      <c r="N69" s="100">
        <v>13.529892</v>
      </c>
      <c r="O69" s="100"/>
      <c r="P69" s="3"/>
      <c r="R69" s="568"/>
      <c r="S69" s="557"/>
    </row>
    <row r="70" spans="1:19" ht="11.25" customHeight="1">
      <c r="A70" s="12"/>
      <c r="B70" s="219"/>
      <c r="C70" s="219" t="s">
        <v>1090</v>
      </c>
      <c r="D70" s="100">
        <v>999.43309999999997</v>
      </c>
      <c r="E70" s="100">
        <v>41.562742999999998</v>
      </c>
      <c r="F70" s="324">
        <v>100</v>
      </c>
      <c r="G70" s="100">
        <v>1040.9958429999999</v>
      </c>
      <c r="H70" s="324">
        <v>12.8</v>
      </c>
      <c r="I70" s="100">
        <v>1</v>
      </c>
      <c r="J70" s="324">
        <v>10.199999999999999</v>
      </c>
      <c r="K70" s="324">
        <v>2.6960000000000002</v>
      </c>
      <c r="L70" s="100">
        <v>410.24062700000002</v>
      </c>
      <c r="M70" s="324">
        <v>39.408478886692301</v>
      </c>
      <c r="N70" s="100">
        <v>13.529892</v>
      </c>
      <c r="O70" s="100"/>
      <c r="P70" s="3"/>
      <c r="R70" s="568"/>
      <c r="S70" s="557"/>
    </row>
    <row r="71" spans="1:19" ht="11.25" customHeight="1">
      <c r="A71" s="12"/>
      <c r="B71" s="219"/>
      <c r="C71" s="219" t="s">
        <v>1091</v>
      </c>
      <c r="D71" s="100"/>
      <c r="E71" s="100"/>
      <c r="F71" s="324"/>
      <c r="G71" s="100"/>
      <c r="H71" s="324"/>
      <c r="I71" s="100"/>
      <c r="J71" s="324"/>
      <c r="K71" s="324"/>
      <c r="L71" s="100"/>
      <c r="M71" s="324"/>
      <c r="N71" s="100"/>
      <c r="O71" s="100"/>
      <c r="P71" s="3"/>
      <c r="R71" s="568"/>
      <c r="S71" s="557"/>
    </row>
    <row r="72" spans="1:19" ht="11.25" customHeight="1">
      <c r="A72" s="12"/>
      <c r="B72" s="219"/>
      <c r="C72" s="219" t="s">
        <v>1092</v>
      </c>
      <c r="D72" s="100"/>
      <c r="E72" s="100"/>
      <c r="F72" s="324"/>
      <c r="G72" s="100"/>
      <c r="H72" s="324"/>
      <c r="I72" s="100"/>
      <c r="J72" s="324"/>
      <c r="K72" s="324"/>
      <c r="L72" s="100"/>
      <c r="M72" s="324"/>
      <c r="N72" s="100"/>
      <c r="O72" s="100"/>
      <c r="P72" s="3"/>
      <c r="R72" s="568"/>
      <c r="S72" s="557"/>
    </row>
    <row r="73" spans="1:19" ht="11.25" customHeight="1">
      <c r="A73" s="12"/>
      <c r="B73" s="219"/>
      <c r="C73" s="219" t="s">
        <v>1093</v>
      </c>
      <c r="D73" s="100">
        <v>1782.910623</v>
      </c>
      <c r="E73" s="100">
        <v>1.5411919999999999</v>
      </c>
      <c r="F73" s="324">
        <v>43.7</v>
      </c>
      <c r="G73" s="100">
        <v>1783.5838550000001</v>
      </c>
      <c r="H73" s="324">
        <v>100</v>
      </c>
      <c r="I73" s="100">
        <v>11</v>
      </c>
      <c r="J73" s="324">
        <v>43.2</v>
      </c>
      <c r="K73" s="324">
        <v>4.6619999999999999</v>
      </c>
      <c r="L73" s="100">
        <v>483.91919200000001</v>
      </c>
      <c r="M73" s="324">
        <v>27.131844159914799</v>
      </c>
      <c r="N73" s="100">
        <v>976.40207199999998</v>
      </c>
      <c r="O73" s="100">
        <v>-976.40207199999998</v>
      </c>
      <c r="P73" s="3"/>
      <c r="R73" s="568"/>
      <c r="S73" s="557"/>
    </row>
    <row r="74" spans="1:19" ht="11.25" customHeight="1">
      <c r="A74" s="12"/>
      <c r="B74" s="829" t="s">
        <v>1098</v>
      </c>
      <c r="C74" s="829"/>
      <c r="D74" s="619">
        <v>24282.188978999999</v>
      </c>
      <c r="E74" s="619">
        <v>13181.080081</v>
      </c>
      <c r="F74" s="830">
        <v>64.680365115824401</v>
      </c>
      <c r="G74" s="619">
        <v>32807.759703000003</v>
      </c>
      <c r="H74" s="830">
        <v>7</v>
      </c>
      <c r="I74" s="619">
        <v>189</v>
      </c>
      <c r="J74" s="830">
        <v>23.12</v>
      </c>
      <c r="K74" s="830">
        <v>3.968</v>
      </c>
      <c r="L74" s="619">
        <v>14039.854253</v>
      </c>
      <c r="M74" s="830">
        <v>42.79430957828</v>
      </c>
      <c r="N74" s="619">
        <v>1072.345714</v>
      </c>
      <c r="O74" s="619">
        <v>-976.40207199999998</v>
      </c>
      <c r="P74" s="3"/>
      <c r="R74" s="568"/>
    </row>
    <row r="75" spans="1:19" ht="15" customHeight="1">
      <c r="A75" s="12"/>
      <c r="B75" s="919" t="s">
        <v>1099</v>
      </c>
      <c r="C75" s="219"/>
      <c r="F75" s="3"/>
      <c r="G75" s="3"/>
      <c r="H75" s="928"/>
      <c r="I75" s="3"/>
      <c r="J75" s="930"/>
      <c r="K75" s="932"/>
      <c r="L75" s="3"/>
      <c r="M75" s="638"/>
      <c r="N75" s="3"/>
      <c r="O75" s="2"/>
      <c r="P75" s="3"/>
    </row>
    <row r="76" spans="1:19" ht="11.25" customHeight="1">
      <c r="A76" s="12"/>
      <c r="B76" s="219"/>
      <c r="C76" s="219" t="s">
        <v>1077</v>
      </c>
      <c r="D76" s="100"/>
      <c r="E76" s="100"/>
      <c r="F76" s="324"/>
      <c r="G76" s="100"/>
      <c r="H76" s="324"/>
      <c r="I76" s="100"/>
      <c r="J76" s="324"/>
      <c r="K76" s="324"/>
      <c r="L76" s="100"/>
      <c r="M76" s="324"/>
      <c r="N76" s="100"/>
      <c r="O76" s="100"/>
      <c r="P76" s="3"/>
    </row>
    <row r="77" spans="1:19" ht="11.25" customHeight="1">
      <c r="A77" s="12"/>
      <c r="B77" s="219"/>
      <c r="C77" s="219" t="s">
        <v>1078</v>
      </c>
      <c r="D77" s="100"/>
      <c r="E77" s="100"/>
      <c r="F77" s="324"/>
      <c r="G77" s="100"/>
      <c r="H77" s="324"/>
      <c r="I77" s="100"/>
      <c r="J77" s="324"/>
      <c r="K77" s="324"/>
      <c r="L77" s="100"/>
      <c r="M77" s="324"/>
      <c r="N77" s="100"/>
      <c r="O77" s="100"/>
      <c r="P77" s="3"/>
      <c r="Q77" s="569"/>
    </row>
    <row r="78" spans="1:19" ht="11.25" customHeight="1">
      <c r="A78" s="12"/>
      <c r="B78" s="219"/>
      <c r="C78" s="219" t="s">
        <v>1079</v>
      </c>
      <c r="D78" s="100"/>
      <c r="E78" s="100"/>
      <c r="F78" s="324"/>
      <c r="G78" s="100"/>
      <c r="H78" s="324"/>
      <c r="I78" s="100"/>
      <c r="J78" s="324"/>
      <c r="K78" s="324"/>
      <c r="L78" s="100"/>
      <c r="M78" s="324"/>
      <c r="N78" s="100"/>
      <c r="O78" s="100"/>
      <c r="P78" s="3"/>
      <c r="Q78" s="569"/>
    </row>
    <row r="79" spans="1:19" ht="11.25" customHeight="1">
      <c r="A79" s="12"/>
      <c r="B79" s="219"/>
      <c r="C79" s="219" t="s">
        <v>1080</v>
      </c>
      <c r="D79" s="100">
        <v>99216.924281</v>
      </c>
      <c r="E79" s="100">
        <v>14864.848494</v>
      </c>
      <c r="F79" s="324">
        <v>100</v>
      </c>
      <c r="G79" s="100">
        <v>114081.772775</v>
      </c>
      <c r="H79" s="324">
        <v>0.2</v>
      </c>
      <c r="I79" s="100">
        <v>36405</v>
      </c>
      <c r="J79" s="324">
        <v>17.7</v>
      </c>
      <c r="K79" s="324">
        <v>4.8099999999999996</v>
      </c>
      <c r="L79" s="100">
        <v>8715.6107819999997</v>
      </c>
      <c r="M79" s="324">
        <v>7.6397925540564096</v>
      </c>
      <c r="N79" s="100">
        <v>41.218015000000001</v>
      </c>
      <c r="O79" s="100"/>
      <c r="P79" s="3"/>
      <c r="Q79" s="569"/>
    </row>
    <row r="80" spans="1:19" ht="11.25" customHeight="1">
      <c r="A80" s="12"/>
      <c r="B80" s="219"/>
      <c r="C80" s="219" t="s">
        <v>1081</v>
      </c>
      <c r="D80" s="100">
        <v>260942.66505400001</v>
      </c>
      <c r="E80" s="100">
        <v>49576.985374000004</v>
      </c>
      <c r="F80" s="324">
        <v>100</v>
      </c>
      <c r="G80" s="100">
        <v>310519.65042899997</v>
      </c>
      <c r="H80" s="324">
        <v>0.3</v>
      </c>
      <c r="I80" s="100">
        <v>140582</v>
      </c>
      <c r="J80" s="324">
        <v>20.2</v>
      </c>
      <c r="K80" s="324">
        <v>4.843</v>
      </c>
      <c r="L80" s="100">
        <v>36565.377187999999</v>
      </c>
      <c r="M80" s="324">
        <v>11.7755437175982</v>
      </c>
      <c r="N80" s="100">
        <v>193.27986000000001</v>
      </c>
      <c r="O80" s="100"/>
      <c r="P80" s="3"/>
      <c r="Q80" s="569"/>
    </row>
    <row r="81" spans="1:20" ht="11.25" customHeight="1">
      <c r="A81" s="12"/>
      <c r="B81" s="219"/>
      <c r="C81" s="219" t="s">
        <v>1082</v>
      </c>
      <c r="D81" s="100">
        <v>216503.943745</v>
      </c>
      <c r="E81" s="100">
        <v>33611.054087999997</v>
      </c>
      <c r="F81" s="324">
        <v>100</v>
      </c>
      <c r="G81" s="100">
        <v>250114.997833</v>
      </c>
      <c r="H81" s="324">
        <v>0.6</v>
      </c>
      <c r="I81" s="100">
        <v>110412</v>
      </c>
      <c r="J81" s="324">
        <v>20.399999999999999</v>
      </c>
      <c r="K81" s="324">
        <v>4.8680000000000003</v>
      </c>
      <c r="L81" s="100">
        <v>49306.227567000002</v>
      </c>
      <c r="M81" s="324">
        <v>19.713423023085301</v>
      </c>
      <c r="N81" s="100">
        <v>319.48987</v>
      </c>
      <c r="O81" s="100"/>
      <c r="P81" s="3"/>
      <c r="Q81" s="569"/>
    </row>
    <row r="82" spans="1:20" ht="11.25" customHeight="1">
      <c r="A82" s="12"/>
      <c r="B82" s="219"/>
      <c r="C82" s="219" t="s">
        <v>1083</v>
      </c>
      <c r="D82" s="100">
        <v>204947.979536</v>
      </c>
      <c r="E82" s="100">
        <v>22697.022815</v>
      </c>
      <c r="F82" s="324">
        <v>100</v>
      </c>
      <c r="G82" s="100">
        <v>227645.002351</v>
      </c>
      <c r="H82" s="324">
        <v>1.4</v>
      </c>
      <c r="I82" s="100">
        <v>91825</v>
      </c>
      <c r="J82" s="324">
        <v>20.399999999999999</v>
      </c>
      <c r="K82" s="324">
        <v>4.8849999999999998</v>
      </c>
      <c r="L82" s="100">
        <v>75708.045895000003</v>
      </c>
      <c r="M82" s="324">
        <v>33.257064777669797</v>
      </c>
      <c r="N82" s="100">
        <v>645.79054299999996</v>
      </c>
      <c r="O82" s="100"/>
      <c r="P82" s="3"/>
      <c r="Q82" s="569"/>
    </row>
    <row r="83" spans="1:20" ht="11.25" customHeight="1">
      <c r="A83" s="12"/>
      <c r="B83" s="219"/>
      <c r="C83" s="219" t="s">
        <v>1084</v>
      </c>
      <c r="D83" s="100">
        <v>194112.38484399999</v>
      </c>
      <c r="E83" s="100">
        <v>22565.722689999999</v>
      </c>
      <c r="F83" s="324">
        <v>100</v>
      </c>
      <c r="G83" s="100">
        <v>216678.10753400001</v>
      </c>
      <c r="H83" s="324">
        <v>1.4</v>
      </c>
      <c r="I83" s="100">
        <v>87103</v>
      </c>
      <c r="J83" s="324">
        <v>20.2</v>
      </c>
      <c r="K83" s="324">
        <v>4.8819999999999997</v>
      </c>
      <c r="L83" s="100">
        <v>70210.566017999998</v>
      </c>
      <c r="M83" s="324">
        <v>32.403165606835898</v>
      </c>
      <c r="N83" s="100">
        <v>592.07804399999998</v>
      </c>
      <c r="O83" s="100"/>
      <c r="P83" s="3"/>
      <c r="Q83" s="569"/>
    </row>
    <row r="84" spans="1:20" ht="11.25" customHeight="1">
      <c r="A84" s="12"/>
      <c r="B84" s="219"/>
      <c r="C84" s="219" t="s">
        <v>1085</v>
      </c>
      <c r="D84" s="100">
        <v>10835.594692000001</v>
      </c>
      <c r="E84" s="100">
        <v>131.30012500000001</v>
      </c>
      <c r="F84" s="324">
        <v>100</v>
      </c>
      <c r="G84" s="100">
        <v>10966.894817</v>
      </c>
      <c r="H84" s="324">
        <v>2.1</v>
      </c>
      <c r="I84" s="100">
        <v>4722</v>
      </c>
      <c r="J84" s="324">
        <v>23.9</v>
      </c>
      <c r="K84" s="324">
        <v>4.9370000000000003</v>
      </c>
      <c r="L84" s="100">
        <v>5497.4798769999998</v>
      </c>
      <c r="M84" s="324">
        <v>50.127952977886203</v>
      </c>
      <c r="N84" s="100">
        <v>53.712499000000001</v>
      </c>
      <c r="O84" s="100"/>
      <c r="P84" s="3"/>
      <c r="Q84" s="569"/>
    </row>
    <row r="85" spans="1:20" ht="11.25" customHeight="1">
      <c r="A85" s="12"/>
      <c r="B85" s="219"/>
      <c r="C85" s="219" t="s">
        <v>1086</v>
      </c>
      <c r="D85" s="100">
        <v>51937.668058000003</v>
      </c>
      <c r="E85" s="100">
        <v>4556.3641459999999</v>
      </c>
      <c r="F85" s="324">
        <v>100</v>
      </c>
      <c r="G85" s="100">
        <v>56494.032203000002</v>
      </c>
      <c r="H85" s="324">
        <v>3.3</v>
      </c>
      <c r="I85" s="100">
        <v>22553</v>
      </c>
      <c r="J85" s="324">
        <v>20.3</v>
      </c>
      <c r="K85" s="324">
        <v>4.9000000000000004</v>
      </c>
      <c r="L85" s="100">
        <v>31843.512469000001</v>
      </c>
      <c r="M85" s="324">
        <v>56.366152719594702</v>
      </c>
      <c r="N85" s="100">
        <v>388.65748400000001</v>
      </c>
      <c r="O85" s="100"/>
      <c r="P85" s="3"/>
      <c r="Q85" s="569"/>
    </row>
    <row r="86" spans="1:20" ht="11.25" customHeight="1">
      <c r="A86" s="12"/>
      <c r="B86" s="219"/>
      <c r="C86" s="219" t="s">
        <v>1087</v>
      </c>
      <c r="D86" s="100">
        <v>47490.247769000001</v>
      </c>
      <c r="E86" s="100">
        <v>4381.176641</v>
      </c>
      <c r="F86" s="324">
        <v>100</v>
      </c>
      <c r="G86" s="100">
        <v>51871.42441</v>
      </c>
      <c r="H86" s="324">
        <v>3</v>
      </c>
      <c r="I86" s="100">
        <v>20537</v>
      </c>
      <c r="J86" s="324">
        <v>20.100000000000001</v>
      </c>
      <c r="K86" s="324">
        <v>4.9009999999999998</v>
      </c>
      <c r="L86" s="100">
        <v>27591.408511000001</v>
      </c>
      <c r="M86" s="324">
        <v>53.1919237322521</v>
      </c>
      <c r="N86" s="100">
        <v>317.568263</v>
      </c>
      <c r="O86" s="100"/>
      <c r="P86" s="3"/>
      <c r="Q86" s="569"/>
    </row>
    <row r="87" spans="1:20" ht="11.25" customHeight="1">
      <c r="A87" s="12"/>
      <c r="B87" s="219"/>
      <c r="C87" s="219" t="s">
        <v>1088</v>
      </c>
      <c r="D87" s="100">
        <v>4447.4202889999997</v>
      </c>
      <c r="E87" s="100">
        <v>175.18750499999999</v>
      </c>
      <c r="F87" s="324">
        <v>100</v>
      </c>
      <c r="G87" s="100">
        <v>4622.6077930000001</v>
      </c>
      <c r="H87" s="324">
        <v>6.7</v>
      </c>
      <c r="I87" s="100">
        <v>2016</v>
      </c>
      <c r="J87" s="324">
        <v>22.9</v>
      </c>
      <c r="K87" s="324">
        <v>4.8890000000000002</v>
      </c>
      <c r="L87" s="100">
        <v>4252.1039579999997</v>
      </c>
      <c r="M87" s="324">
        <v>91.984960619824804</v>
      </c>
      <c r="N87" s="100">
        <v>71.089220999999995</v>
      </c>
      <c r="O87" s="100"/>
      <c r="P87" s="3"/>
      <c r="Q87" s="569"/>
    </row>
    <row r="88" spans="1:20" ht="11.25" customHeight="1">
      <c r="A88" s="12"/>
      <c r="B88" s="219"/>
      <c r="C88" s="219" t="s">
        <v>1089</v>
      </c>
      <c r="D88" s="100">
        <v>1452.3545770000001</v>
      </c>
      <c r="E88" s="100">
        <v>35.944723000000003</v>
      </c>
      <c r="F88" s="324">
        <v>100</v>
      </c>
      <c r="G88" s="100">
        <v>1488.299301</v>
      </c>
      <c r="H88" s="324">
        <v>14.3</v>
      </c>
      <c r="I88" s="100">
        <v>619</v>
      </c>
      <c r="J88" s="324">
        <v>23.3</v>
      </c>
      <c r="K88" s="324">
        <v>4.8890000000000002</v>
      </c>
      <c r="L88" s="100">
        <v>1855.636045</v>
      </c>
      <c r="M88" s="324">
        <v>124.681644596163</v>
      </c>
      <c r="N88" s="100">
        <v>49.992009000000003</v>
      </c>
      <c r="O88" s="100"/>
      <c r="P88" s="3"/>
      <c r="Q88" s="569"/>
    </row>
    <row r="89" spans="1:20" ht="11.25" customHeight="1">
      <c r="A89" s="12"/>
      <c r="B89" s="219"/>
      <c r="C89" s="219" t="s">
        <v>1090</v>
      </c>
      <c r="D89" s="100">
        <v>1310.9729850000001</v>
      </c>
      <c r="E89" s="100">
        <v>35.692835000000002</v>
      </c>
      <c r="F89" s="324">
        <v>100</v>
      </c>
      <c r="G89" s="100">
        <v>1346.6658199999999</v>
      </c>
      <c r="H89" s="324">
        <v>13.1</v>
      </c>
      <c r="I89" s="100">
        <v>559</v>
      </c>
      <c r="J89" s="324">
        <v>23.2</v>
      </c>
      <c r="K89" s="324">
        <v>4.8899999999999997</v>
      </c>
      <c r="L89" s="100">
        <v>1640.5454179999999</v>
      </c>
      <c r="M89" s="324">
        <v>121.82275614599</v>
      </c>
      <c r="N89" s="100">
        <v>40.996920000000003</v>
      </c>
      <c r="O89" s="100"/>
      <c r="P89" s="3"/>
      <c r="Q89" s="569"/>
    </row>
    <row r="90" spans="1:20" ht="11.25" customHeight="1">
      <c r="A90" s="12"/>
      <c r="B90" s="219"/>
      <c r="C90" s="219" t="s">
        <v>1091</v>
      </c>
      <c r="D90" s="100">
        <v>117.942137</v>
      </c>
      <c r="E90" s="100">
        <v>0.251888</v>
      </c>
      <c r="F90" s="324">
        <v>100</v>
      </c>
      <c r="G90" s="100">
        <v>118.19402599999999</v>
      </c>
      <c r="H90" s="324">
        <v>23.8</v>
      </c>
      <c r="I90" s="100">
        <v>49</v>
      </c>
      <c r="J90" s="324">
        <v>24.4</v>
      </c>
      <c r="K90" s="324">
        <v>4.8639999999999999</v>
      </c>
      <c r="L90" s="100">
        <v>175.896691</v>
      </c>
      <c r="M90" s="324">
        <v>148.82028893744601</v>
      </c>
      <c r="N90" s="100">
        <v>6.8514489999999997</v>
      </c>
      <c r="O90" s="100"/>
      <c r="P90" s="3"/>
      <c r="Q90" s="569"/>
    </row>
    <row r="91" spans="1:20" ht="11.25" customHeight="1">
      <c r="A91" s="12"/>
      <c r="B91" s="219"/>
      <c r="C91" s="219" t="s">
        <v>1092</v>
      </c>
      <c r="D91" s="100">
        <v>23.439454999999999</v>
      </c>
      <c r="E91" s="100"/>
      <c r="F91" s="324"/>
      <c r="G91" s="100">
        <v>23.439454999999999</v>
      </c>
      <c r="H91" s="324">
        <v>34.4</v>
      </c>
      <c r="I91" s="100">
        <v>11</v>
      </c>
      <c r="J91" s="324">
        <v>27.4</v>
      </c>
      <c r="K91" s="324">
        <v>4.9960000000000004</v>
      </c>
      <c r="L91" s="100">
        <v>39.193936000000001</v>
      </c>
      <c r="M91" s="324">
        <v>167.21351243021601</v>
      </c>
      <c r="N91" s="100">
        <v>2.14364</v>
      </c>
      <c r="O91" s="100"/>
      <c r="P91" s="3"/>
      <c r="Q91" s="569"/>
    </row>
    <row r="92" spans="1:20" ht="11.25" customHeight="1">
      <c r="A92" s="12"/>
      <c r="B92" s="219"/>
      <c r="C92" s="219" t="s">
        <v>1093</v>
      </c>
      <c r="D92" s="100">
        <v>2864.0496050000002</v>
      </c>
      <c r="E92" s="100">
        <v>25.339500000000001</v>
      </c>
      <c r="F92" s="324">
        <v>100</v>
      </c>
      <c r="G92" s="100">
        <v>2889.3891050000002</v>
      </c>
      <c r="H92" s="324">
        <v>100</v>
      </c>
      <c r="I92" s="100">
        <v>1446</v>
      </c>
      <c r="J92" s="324">
        <v>22.1</v>
      </c>
      <c r="K92" s="324">
        <v>4.8289999999999997</v>
      </c>
      <c r="L92" s="100">
        <v>6452.1527150000002</v>
      </c>
      <c r="M92" s="324">
        <v>223.30508216545701</v>
      </c>
      <c r="N92" s="100">
        <v>146.62084200000001</v>
      </c>
      <c r="O92" s="100">
        <v>-146.62084200000001</v>
      </c>
      <c r="P92" s="3"/>
      <c r="Q92" s="569"/>
      <c r="R92" s="575"/>
    </row>
    <row r="93" spans="1:20" ht="11.25" customHeight="1">
      <c r="A93" s="12"/>
      <c r="B93" s="829" t="s">
        <v>1100</v>
      </c>
      <c r="C93" s="829"/>
      <c r="D93" s="619">
        <v>837865.58485600003</v>
      </c>
      <c r="E93" s="619">
        <v>125367.55914</v>
      </c>
      <c r="F93" s="830">
        <v>100</v>
      </c>
      <c r="G93" s="619">
        <v>963233.14399699995</v>
      </c>
      <c r="H93" s="830">
        <v>1.1299999999999999</v>
      </c>
      <c r="I93" s="619">
        <v>403842</v>
      </c>
      <c r="J93" s="830">
        <v>20</v>
      </c>
      <c r="K93" s="830">
        <v>4.859</v>
      </c>
      <c r="L93" s="619">
        <v>210446.562661</v>
      </c>
      <c r="M93" s="830">
        <v>21.847936189959</v>
      </c>
      <c r="N93" s="619">
        <v>1785.0486229999999</v>
      </c>
      <c r="O93" s="619">
        <v>-146.62084200000001</v>
      </c>
      <c r="P93" s="3"/>
      <c r="S93" s="575"/>
      <c r="T93" s="575"/>
    </row>
    <row r="94" spans="1:20" ht="15" customHeight="1">
      <c r="A94" s="12"/>
      <c r="B94" s="919" t="s">
        <v>1101</v>
      </c>
      <c r="C94" s="41"/>
      <c r="D94" s="37"/>
      <c r="E94" s="37"/>
      <c r="F94" s="566"/>
      <c r="G94" s="566"/>
      <c r="H94" s="928"/>
      <c r="I94" s="638"/>
      <c r="J94" s="930"/>
      <c r="K94" s="987"/>
      <c r="L94" s="566"/>
      <c r="M94" s="638"/>
      <c r="N94" s="566"/>
      <c r="O94" s="73"/>
      <c r="P94" s="3"/>
    </row>
    <row r="95" spans="1:20" ht="11.25" customHeight="1">
      <c r="A95" s="12"/>
      <c r="B95" s="219"/>
      <c r="C95" s="219" t="s">
        <v>1077</v>
      </c>
      <c r="D95" s="100">
        <v>1865.3269740000001</v>
      </c>
      <c r="E95" s="100">
        <v>106.21683</v>
      </c>
      <c r="F95" s="324">
        <v>20</v>
      </c>
      <c r="G95" s="100">
        <v>1886.57034</v>
      </c>
      <c r="H95" s="324">
        <v>0.1</v>
      </c>
      <c r="I95" s="100">
        <v>6961</v>
      </c>
      <c r="J95" s="324">
        <v>23</v>
      </c>
      <c r="K95" s="324">
        <v>3.4089999999999998</v>
      </c>
      <c r="L95" s="100">
        <v>127.149102</v>
      </c>
      <c r="M95" s="324">
        <v>6.7396958016418296</v>
      </c>
      <c r="N95" s="100">
        <v>0.50547200000000003</v>
      </c>
      <c r="O95" s="100"/>
      <c r="P95" s="3"/>
      <c r="Q95" s="503"/>
    </row>
    <row r="96" spans="1:20" ht="11.25" customHeight="1">
      <c r="A96" s="12"/>
      <c r="B96" s="219"/>
      <c r="C96" s="219" t="s">
        <v>1078</v>
      </c>
      <c r="D96" s="100"/>
      <c r="E96" s="100"/>
      <c r="F96" s="324"/>
      <c r="G96" s="100"/>
      <c r="H96" s="324"/>
      <c r="I96" s="100"/>
      <c r="J96" s="324"/>
      <c r="K96" s="324"/>
      <c r="L96" s="100"/>
      <c r="M96" s="324"/>
      <c r="N96" s="100"/>
      <c r="O96" s="100"/>
      <c r="P96" s="3"/>
      <c r="Q96" s="503"/>
    </row>
    <row r="97" spans="1:17" ht="11.25" customHeight="1">
      <c r="A97" s="12"/>
      <c r="B97" s="219"/>
      <c r="C97" s="219" t="s">
        <v>1079</v>
      </c>
      <c r="D97" s="100">
        <v>1865.3269740000001</v>
      </c>
      <c r="E97" s="100">
        <v>106.21683</v>
      </c>
      <c r="F97" s="324">
        <v>20</v>
      </c>
      <c r="G97" s="100">
        <v>1886.57034</v>
      </c>
      <c r="H97" s="324">
        <v>0.1</v>
      </c>
      <c r="I97" s="100">
        <v>6961</v>
      </c>
      <c r="J97" s="324">
        <v>23</v>
      </c>
      <c r="K97" s="324">
        <v>3.4089999999999998</v>
      </c>
      <c r="L97" s="100">
        <v>127.149102</v>
      </c>
      <c r="M97" s="324">
        <v>6.7396958016418296</v>
      </c>
      <c r="N97" s="100">
        <v>0.50547200000000003</v>
      </c>
      <c r="O97" s="100"/>
      <c r="P97" s="3"/>
      <c r="Q97" s="503"/>
    </row>
    <row r="98" spans="1:17" ht="11.25" customHeight="1">
      <c r="A98" s="12"/>
      <c r="B98" s="219"/>
      <c r="C98" s="219" t="s">
        <v>1080</v>
      </c>
      <c r="D98" s="100">
        <v>9349.5862390000002</v>
      </c>
      <c r="E98" s="100">
        <v>34916.355188000001</v>
      </c>
      <c r="F98" s="324">
        <v>64.7</v>
      </c>
      <c r="G98" s="100">
        <v>31943.959030000002</v>
      </c>
      <c r="H98" s="324">
        <v>0.2</v>
      </c>
      <c r="I98" s="100">
        <v>870686</v>
      </c>
      <c r="J98" s="324">
        <v>34.9</v>
      </c>
      <c r="K98" s="324">
        <v>1.1870000000000001</v>
      </c>
      <c r="L98" s="100">
        <v>4393.5988690000004</v>
      </c>
      <c r="M98" s="324">
        <v>13.7540837216632</v>
      </c>
      <c r="N98" s="100">
        <v>19.687832</v>
      </c>
      <c r="O98" s="100"/>
      <c r="P98" s="3"/>
      <c r="Q98" s="503"/>
    </row>
    <row r="99" spans="1:17" ht="11.25" customHeight="1">
      <c r="A99" s="12"/>
      <c r="B99" s="219"/>
      <c r="C99" s="219" t="s">
        <v>1081</v>
      </c>
      <c r="D99" s="100">
        <v>6607.333396</v>
      </c>
      <c r="E99" s="100">
        <v>1335.5502770000001</v>
      </c>
      <c r="F99" s="324">
        <v>65.3</v>
      </c>
      <c r="G99" s="100">
        <v>7479.3493840000001</v>
      </c>
      <c r="H99" s="324">
        <v>0.4</v>
      </c>
      <c r="I99" s="100">
        <v>73858</v>
      </c>
      <c r="J99" s="324">
        <v>32.700000000000003</v>
      </c>
      <c r="K99" s="324">
        <v>2.4220000000000002</v>
      </c>
      <c r="L99" s="100">
        <v>1555.0845159999999</v>
      </c>
      <c r="M99" s="324">
        <v>20.7917084248888</v>
      </c>
      <c r="N99" s="100">
        <v>9.0465280000000003</v>
      </c>
      <c r="O99" s="100"/>
      <c r="P99" s="3"/>
      <c r="Q99" s="503"/>
    </row>
    <row r="100" spans="1:17" ht="11.25" customHeight="1">
      <c r="A100" s="12"/>
      <c r="B100" s="219"/>
      <c r="C100" s="219" t="s">
        <v>1082</v>
      </c>
      <c r="D100" s="100">
        <v>3780.507881</v>
      </c>
      <c r="E100" s="100">
        <v>430.40499199999999</v>
      </c>
      <c r="F100" s="324">
        <v>55.4</v>
      </c>
      <c r="G100" s="100">
        <v>4019.045811</v>
      </c>
      <c r="H100" s="324">
        <v>0.6</v>
      </c>
      <c r="I100" s="100">
        <v>29019</v>
      </c>
      <c r="J100" s="324">
        <v>30.1</v>
      </c>
      <c r="K100" s="324">
        <v>2.7410000000000001</v>
      </c>
      <c r="L100" s="100">
        <v>1036.9451590000001</v>
      </c>
      <c r="M100" s="324">
        <v>25.800779781158901</v>
      </c>
      <c r="N100" s="100">
        <v>7.5211100000000002</v>
      </c>
      <c r="O100" s="100"/>
      <c r="P100" s="3"/>
      <c r="Q100" s="503"/>
    </row>
    <row r="101" spans="1:17" ht="11.25" customHeight="1">
      <c r="A101" s="12"/>
      <c r="B101" s="219"/>
      <c r="C101" s="219" t="s">
        <v>1083</v>
      </c>
      <c r="D101" s="100">
        <v>11394.312787000001</v>
      </c>
      <c r="E101" s="100">
        <v>841.880045</v>
      </c>
      <c r="F101" s="324">
        <v>48.4</v>
      </c>
      <c r="G101" s="100">
        <v>11801.416294000001</v>
      </c>
      <c r="H101" s="324">
        <v>1.4</v>
      </c>
      <c r="I101" s="100">
        <v>62941</v>
      </c>
      <c r="J101" s="324">
        <v>28.4</v>
      </c>
      <c r="K101" s="324">
        <v>3.0249999999999999</v>
      </c>
      <c r="L101" s="100">
        <v>4031.0112829999998</v>
      </c>
      <c r="M101" s="324">
        <v>34.1570128752209</v>
      </c>
      <c r="N101" s="100">
        <v>47.936326999999999</v>
      </c>
      <c r="O101" s="100"/>
      <c r="P101" s="3"/>
      <c r="Q101" s="503"/>
    </row>
    <row r="102" spans="1:17" ht="11.25" customHeight="1">
      <c r="A102" s="12"/>
      <c r="B102" s="219"/>
      <c r="C102" s="219" t="s">
        <v>1084</v>
      </c>
      <c r="D102" s="100">
        <v>8199.1469400000005</v>
      </c>
      <c r="E102" s="100">
        <v>732.64433799999995</v>
      </c>
      <c r="F102" s="324">
        <v>52.6</v>
      </c>
      <c r="G102" s="100">
        <v>8584.4033060000002</v>
      </c>
      <c r="H102" s="324">
        <v>1.2</v>
      </c>
      <c r="I102" s="100">
        <v>51265</v>
      </c>
      <c r="J102" s="324">
        <v>28.7</v>
      </c>
      <c r="K102" s="324">
        <v>2.9609999999999999</v>
      </c>
      <c r="L102" s="100">
        <v>2813.236911</v>
      </c>
      <c r="M102" s="324">
        <v>32.7714904661307</v>
      </c>
      <c r="N102" s="100">
        <v>29.367965000000002</v>
      </c>
      <c r="O102" s="100"/>
      <c r="P102" s="3"/>
      <c r="Q102" s="503"/>
    </row>
    <row r="103" spans="1:17" ht="11.25" customHeight="1">
      <c r="A103" s="12"/>
      <c r="B103" s="219"/>
      <c r="C103" s="219" t="s">
        <v>1085</v>
      </c>
      <c r="D103" s="100">
        <v>3195.1658470000002</v>
      </c>
      <c r="E103" s="100">
        <v>109.235707</v>
      </c>
      <c r="F103" s="324">
        <v>20</v>
      </c>
      <c r="G103" s="100">
        <v>3217.012988</v>
      </c>
      <c r="H103" s="324">
        <v>2.1</v>
      </c>
      <c r="I103" s="100">
        <v>11676</v>
      </c>
      <c r="J103" s="324">
        <v>27.4</v>
      </c>
      <c r="K103" s="324">
        <v>3.194</v>
      </c>
      <c r="L103" s="100">
        <v>1217.7743720000001</v>
      </c>
      <c r="M103" s="324">
        <v>37.8541950729606</v>
      </c>
      <c r="N103" s="100">
        <v>18.568362</v>
      </c>
      <c r="O103" s="100"/>
      <c r="P103" s="3"/>
      <c r="Q103" s="503"/>
    </row>
    <row r="104" spans="1:17" ht="11.25" customHeight="1">
      <c r="A104" s="12"/>
      <c r="B104" s="219"/>
      <c r="C104" s="219" t="s">
        <v>1086</v>
      </c>
      <c r="D104" s="100">
        <v>7614.0595020000001</v>
      </c>
      <c r="E104" s="100">
        <v>1058.4142280000001</v>
      </c>
      <c r="F104" s="324">
        <v>54.1</v>
      </c>
      <c r="G104" s="100">
        <v>8186.7927790000003</v>
      </c>
      <c r="H104" s="324">
        <v>4.3</v>
      </c>
      <c r="I104" s="100">
        <v>66292</v>
      </c>
      <c r="J104" s="324">
        <v>32.299999999999997</v>
      </c>
      <c r="K104" s="324">
        <v>2.895</v>
      </c>
      <c r="L104" s="100">
        <v>4057.8237920000001</v>
      </c>
      <c r="M104" s="324">
        <v>49.565487994379801</v>
      </c>
      <c r="N104" s="100">
        <v>115.494</v>
      </c>
      <c r="O104" s="100"/>
      <c r="P104" s="3"/>
      <c r="Q104" s="503"/>
    </row>
    <row r="105" spans="1:17" ht="11.25" customHeight="1">
      <c r="A105" s="12"/>
      <c r="B105" s="219"/>
      <c r="C105" s="219" t="s">
        <v>1087</v>
      </c>
      <c r="D105" s="100">
        <v>5439.1327460000002</v>
      </c>
      <c r="E105" s="100">
        <v>807.17906200000004</v>
      </c>
      <c r="F105" s="324">
        <v>55.2</v>
      </c>
      <c r="G105" s="100">
        <v>5884.910183</v>
      </c>
      <c r="H105" s="324">
        <v>3.4</v>
      </c>
      <c r="I105" s="100">
        <v>45811</v>
      </c>
      <c r="J105" s="324">
        <v>31.5</v>
      </c>
      <c r="K105" s="324">
        <v>2.927</v>
      </c>
      <c r="L105" s="100">
        <v>2771.176833</v>
      </c>
      <c r="M105" s="324">
        <v>47.0895348752343</v>
      </c>
      <c r="N105" s="100">
        <v>63.363866999999999</v>
      </c>
      <c r="O105" s="100"/>
      <c r="P105" s="3"/>
      <c r="Q105" s="503"/>
    </row>
    <row r="106" spans="1:17" ht="11.25" customHeight="1">
      <c r="A106" s="12"/>
      <c r="B106" s="219"/>
      <c r="C106" s="219" t="s">
        <v>1088</v>
      </c>
      <c r="D106" s="100">
        <v>2174.9267559999998</v>
      </c>
      <c r="E106" s="100">
        <v>251.23516599999999</v>
      </c>
      <c r="F106" s="324">
        <v>50.5</v>
      </c>
      <c r="G106" s="100">
        <v>2301.8825959999999</v>
      </c>
      <c r="H106" s="324">
        <v>6.6</v>
      </c>
      <c r="I106" s="100">
        <v>20481</v>
      </c>
      <c r="J106" s="324">
        <v>34.5</v>
      </c>
      <c r="K106" s="324">
        <v>2.8119999999999998</v>
      </c>
      <c r="L106" s="100">
        <v>1286.6469589999999</v>
      </c>
      <c r="M106" s="324">
        <v>55.895420610756503</v>
      </c>
      <c r="N106" s="100">
        <v>52.130133000000001</v>
      </c>
      <c r="O106" s="100"/>
      <c r="P106" s="3"/>
      <c r="Q106" s="503"/>
    </row>
    <row r="107" spans="1:17" ht="11.25" customHeight="1">
      <c r="A107" s="12"/>
      <c r="B107" s="219"/>
      <c r="C107" s="219" t="s">
        <v>1089</v>
      </c>
      <c r="D107" s="100">
        <v>785.79398900000001</v>
      </c>
      <c r="E107" s="100">
        <v>100.247989</v>
      </c>
      <c r="F107" s="324">
        <v>71.2</v>
      </c>
      <c r="G107" s="100">
        <v>857.20357999999999</v>
      </c>
      <c r="H107" s="324">
        <v>16.3</v>
      </c>
      <c r="I107" s="100">
        <v>10214</v>
      </c>
      <c r="J107" s="324">
        <v>38.6</v>
      </c>
      <c r="K107" s="324">
        <v>2.016</v>
      </c>
      <c r="L107" s="100">
        <v>717.645216</v>
      </c>
      <c r="M107" s="324">
        <v>83.719344242589401</v>
      </c>
      <c r="N107" s="100">
        <v>54.966191000000002</v>
      </c>
      <c r="O107" s="100"/>
      <c r="P107" s="3"/>
      <c r="Q107" s="503"/>
    </row>
    <row r="108" spans="1:17" ht="11.25" customHeight="1">
      <c r="A108" s="12"/>
      <c r="B108" s="219"/>
      <c r="C108" s="219" t="s">
        <v>1090</v>
      </c>
      <c r="D108" s="100">
        <v>726.99874599999998</v>
      </c>
      <c r="E108" s="100">
        <v>99.605529000000004</v>
      </c>
      <c r="F108" s="324">
        <v>71.599999999999994</v>
      </c>
      <c r="G108" s="100">
        <v>798.27984500000002</v>
      </c>
      <c r="H108" s="324">
        <v>15.7</v>
      </c>
      <c r="I108" s="100">
        <v>9899</v>
      </c>
      <c r="J108" s="324">
        <v>39</v>
      </c>
      <c r="K108" s="324">
        <v>1.972</v>
      </c>
      <c r="L108" s="100">
        <v>666.81240300000002</v>
      </c>
      <c r="M108" s="324">
        <v>83.531158550044594</v>
      </c>
      <c r="N108" s="100">
        <v>49.901997999999999</v>
      </c>
      <c r="O108" s="100"/>
      <c r="P108" s="3"/>
      <c r="Q108" s="503"/>
    </row>
    <row r="109" spans="1:17" ht="11.25" customHeight="1">
      <c r="A109" s="12"/>
      <c r="B109" s="219"/>
      <c r="C109" s="219" t="s">
        <v>1091</v>
      </c>
      <c r="D109" s="100">
        <v>49.282673000000003</v>
      </c>
      <c r="E109" s="100">
        <v>0.25878000000000001</v>
      </c>
      <c r="F109" s="324">
        <v>20</v>
      </c>
      <c r="G109" s="100">
        <v>49.334429</v>
      </c>
      <c r="H109" s="324">
        <v>23.3</v>
      </c>
      <c r="I109" s="100">
        <v>271</v>
      </c>
      <c r="J109" s="324">
        <v>33.6</v>
      </c>
      <c r="K109" s="324">
        <v>2.58</v>
      </c>
      <c r="L109" s="100">
        <v>41.461173000000002</v>
      </c>
      <c r="M109" s="324">
        <v>84.041051736911797</v>
      </c>
      <c r="N109" s="100">
        <v>3.8772799999999998</v>
      </c>
      <c r="O109" s="100"/>
      <c r="P109" s="3"/>
      <c r="Q109" s="503"/>
    </row>
    <row r="110" spans="1:17" ht="11.25" customHeight="1">
      <c r="A110" s="12"/>
      <c r="B110" s="219"/>
      <c r="C110" s="219" t="s">
        <v>1092</v>
      </c>
      <c r="D110" s="100">
        <v>9.5125700000000002</v>
      </c>
      <c r="E110" s="100">
        <v>0.38368000000000002</v>
      </c>
      <c r="F110" s="324">
        <v>20</v>
      </c>
      <c r="G110" s="100">
        <v>9.5893060000000006</v>
      </c>
      <c r="H110" s="324">
        <v>35.200000000000003</v>
      </c>
      <c r="I110" s="100">
        <v>44</v>
      </c>
      <c r="J110" s="324">
        <v>35.1</v>
      </c>
      <c r="K110" s="324">
        <v>2.7269999999999999</v>
      </c>
      <c r="L110" s="100">
        <v>9.3716399999999993</v>
      </c>
      <c r="M110" s="324">
        <v>97.730117278560101</v>
      </c>
      <c r="N110" s="100">
        <v>1.1869130000000001</v>
      </c>
      <c r="O110" s="100"/>
      <c r="P110" s="3"/>
      <c r="Q110" s="503"/>
    </row>
    <row r="111" spans="1:17" ht="11.25" customHeight="1">
      <c r="A111" s="12"/>
      <c r="B111" s="219"/>
      <c r="C111" s="219" t="s">
        <v>1093</v>
      </c>
      <c r="D111" s="100">
        <v>1304.690904</v>
      </c>
      <c r="E111" s="100">
        <v>175.13456099999999</v>
      </c>
      <c r="F111" s="324">
        <v>76.7</v>
      </c>
      <c r="G111" s="100">
        <v>1439.1039599999999</v>
      </c>
      <c r="H111" s="324">
        <v>100</v>
      </c>
      <c r="I111" s="100">
        <v>12973</v>
      </c>
      <c r="J111" s="324">
        <v>36.9</v>
      </c>
      <c r="K111" s="324">
        <v>2.0569999999999999</v>
      </c>
      <c r="L111" s="100">
        <v>4678.3496510000004</v>
      </c>
      <c r="M111" s="324">
        <v>325.08767823833898</v>
      </c>
      <c r="N111" s="100">
        <v>164.95713900000001</v>
      </c>
      <c r="O111" s="100">
        <v>-164.95713900000001</v>
      </c>
      <c r="P111" s="3"/>
      <c r="Q111" s="503"/>
    </row>
    <row r="112" spans="1:17" ht="11.25" customHeight="1">
      <c r="A112" s="12"/>
      <c r="B112" s="829" t="s">
        <v>1102</v>
      </c>
      <c r="C112" s="829"/>
      <c r="D112" s="619">
        <v>42701.611671999999</v>
      </c>
      <c r="E112" s="619">
        <v>38964.204109999999</v>
      </c>
      <c r="F112" s="830">
        <v>63.935168386076299</v>
      </c>
      <c r="G112" s="619">
        <v>67613.441177999994</v>
      </c>
      <c r="H112" s="830">
        <v>3.27</v>
      </c>
      <c r="I112" s="619">
        <v>1132944</v>
      </c>
      <c r="J112" s="830">
        <v>32.67</v>
      </c>
      <c r="K112" s="830">
        <v>2.0350000000000001</v>
      </c>
      <c r="L112" s="619">
        <v>20597.607587999999</v>
      </c>
      <c r="M112" s="830">
        <v>30.4637764757077</v>
      </c>
      <c r="N112" s="619">
        <v>420.114599</v>
      </c>
      <c r="O112" s="619">
        <v>-164.95713900000001</v>
      </c>
      <c r="P112" s="3"/>
    </row>
    <row r="113" spans="1:18" ht="11.25" customHeight="1">
      <c r="A113" s="12"/>
      <c r="B113" s="1241" t="s">
        <v>1103</v>
      </c>
      <c r="C113" s="1241"/>
      <c r="D113" s="640">
        <v>1692312.964281</v>
      </c>
      <c r="E113" s="640">
        <v>678885.23230799998</v>
      </c>
      <c r="F113" s="1240">
        <v>59.860751140553297</v>
      </c>
      <c r="G113" s="640">
        <v>2098698.7637240002</v>
      </c>
      <c r="H113" s="1240">
        <v>2.0299999999999998</v>
      </c>
      <c r="I113" s="640">
        <v>1595013</v>
      </c>
      <c r="J113" s="1240">
        <v>22.67</v>
      </c>
      <c r="K113" s="1240">
        <v>3.4350000000000001</v>
      </c>
      <c r="L113" s="640">
        <v>651284.065099</v>
      </c>
      <c r="M113" s="1240">
        <v>31.032755932220599</v>
      </c>
      <c r="N113" s="640">
        <v>9661.4642019999992</v>
      </c>
      <c r="O113" s="640">
        <v>-4952.6072459999996</v>
      </c>
      <c r="P113" s="3"/>
    </row>
    <row r="114" spans="1:18" ht="11.25" customHeight="1">
      <c r="A114" s="12"/>
      <c r="D114" s="575"/>
      <c r="E114" s="575"/>
      <c r="F114" s="575"/>
      <c r="G114" s="575"/>
      <c r="H114" s="575"/>
      <c r="I114" s="575"/>
      <c r="J114" s="575"/>
      <c r="K114" s="575"/>
      <c r="L114" s="575"/>
      <c r="M114" s="575"/>
      <c r="N114" s="575"/>
      <c r="O114" s="575"/>
    </row>
    <row r="115" spans="1:18" ht="11.25" customHeight="1">
      <c r="A115" s="12"/>
      <c r="D115" s="575"/>
      <c r="E115" s="575"/>
      <c r="F115" s="575"/>
      <c r="G115" s="575"/>
      <c r="H115" s="575"/>
      <c r="I115" s="575"/>
      <c r="J115" s="575"/>
      <c r="K115" s="575"/>
      <c r="L115" s="575"/>
      <c r="M115" s="575"/>
      <c r="N115" s="575"/>
      <c r="O115" s="575"/>
    </row>
    <row r="116" spans="1:18" ht="11.25" customHeight="1">
      <c r="A116" s="12"/>
      <c r="D116" s="575"/>
    </row>
    <row r="117" spans="1:18" ht="11.25" customHeight="1">
      <c r="A117" s="12"/>
      <c r="B117" s="55"/>
    </row>
    <row r="118" spans="1:18" ht="11.25" customHeight="1">
      <c r="C118" s="403"/>
      <c r="D118" s="190"/>
      <c r="E118" s="190"/>
      <c r="F118" s="190"/>
      <c r="G118" s="190"/>
      <c r="H118" s="190"/>
      <c r="I118" s="190"/>
      <c r="J118" s="190"/>
      <c r="K118" s="190"/>
      <c r="L118" s="190"/>
      <c r="M118" s="190"/>
      <c r="N118" s="190"/>
      <c r="O118" s="3"/>
      <c r="P118" s="3"/>
    </row>
    <row r="119" spans="1:18" ht="11.25" customHeight="1">
      <c r="A119" s="16"/>
      <c r="B119" s="2276" t="s">
        <v>27</v>
      </c>
      <c r="C119" s="2276"/>
      <c r="D119" s="1191" t="s">
        <v>316</v>
      </c>
      <c r="E119" s="1191" t="s">
        <v>318</v>
      </c>
      <c r="F119" s="1191" t="s">
        <v>320</v>
      </c>
      <c r="G119" s="1354" t="s">
        <v>325</v>
      </c>
      <c r="H119" s="1191" t="s">
        <v>332</v>
      </c>
      <c r="I119" s="1191" t="s">
        <v>334</v>
      </c>
      <c r="J119" s="1191" t="s">
        <v>339</v>
      </c>
      <c r="K119" s="1191" t="s">
        <v>345</v>
      </c>
      <c r="L119" s="1191" t="s">
        <v>368</v>
      </c>
      <c r="M119" s="1191" t="s">
        <v>392</v>
      </c>
      <c r="N119" s="1191" t="s">
        <v>866</v>
      </c>
      <c r="O119" s="1191" t="s">
        <v>967</v>
      </c>
      <c r="P119" s="3"/>
    </row>
    <row r="120" spans="1:18" ht="11.25" customHeight="1">
      <c r="A120" s="16"/>
      <c r="B120" s="264" t="s">
        <v>1047</v>
      </c>
      <c r="C120" s="436"/>
      <c r="F120" s="70"/>
      <c r="G120" s="70"/>
      <c r="I120" s="70"/>
      <c r="K120" s="278" t="s">
        <v>1048</v>
      </c>
      <c r="L120" s="278" t="s">
        <v>1049</v>
      </c>
      <c r="M120" s="278" t="s">
        <v>1050</v>
      </c>
      <c r="N120" s="70"/>
      <c r="O120" s="70"/>
      <c r="P120" s="3"/>
    </row>
    <row r="121" spans="1:18" ht="11.25" customHeight="1">
      <c r="A121" s="16"/>
      <c r="B121" s="436"/>
      <c r="C121" s="436"/>
      <c r="E121" s="278" t="s">
        <v>1051</v>
      </c>
      <c r="H121" s="278" t="s">
        <v>1048</v>
      </c>
      <c r="I121" s="70"/>
      <c r="J121" s="278" t="s">
        <v>1048</v>
      </c>
      <c r="K121" s="278" t="s">
        <v>1052</v>
      </c>
      <c r="L121" s="278" t="s">
        <v>1053</v>
      </c>
      <c r="M121" s="278" t="s">
        <v>1052</v>
      </c>
      <c r="N121" s="70"/>
      <c r="O121" s="70"/>
      <c r="P121" s="3"/>
    </row>
    <row r="122" spans="1:18" ht="11.25" customHeight="1">
      <c r="A122" s="16"/>
      <c r="B122" s="436"/>
      <c r="C122" s="436"/>
      <c r="D122" s="278" t="s">
        <v>1054</v>
      </c>
      <c r="E122" s="278" t="s">
        <v>1055</v>
      </c>
      <c r="F122" s="278" t="s">
        <v>1048</v>
      </c>
      <c r="G122" s="278" t="s">
        <v>1048</v>
      </c>
      <c r="H122" s="278" t="s">
        <v>1052</v>
      </c>
      <c r="J122" s="278" t="s">
        <v>1052</v>
      </c>
      <c r="K122" s="278" t="s">
        <v>1056</v>
      </c>
      <c r="L122" s="278" t="s">
        <v>1057</v>
      </c>
      <c r="M122" s="278" t="s">
        <v>1058</v>
      </c>
      <c r="N122" s="70"/>
      <c r="O122" s="278" t="s">
        <v>1059</v>
      </c>
      <c r="P122" s="3"/>
    </row>
    <row r="123" spans="1:18" ht="11.25" customHeight="1">
      <c r="A123" s="16"/>
      <c r="B123" s="408"/>
      <c r="C123" s="29"/>
      <c r="D123" s="278" t="s">
        <v>1055</v>
      </c>
      <c r="E123" s="278" t="s">
        <v>843</v>
      </c>
      <c r="F123" s="278" t="s">
        <v>1052</v>
      </c>
      <c r="G123" s="278" t="s">
        <v>1060</v>
      </c>
      <c r="H123" s="278" t="s">
        <v>1061</v>
      </c>
      <c r="I123" s="278" t="s">
        <v>1062</v>
      </c>
      <c r="J123" s="278" t="s">
        <v>1063</v>
      </c>
      <c r="K123" s="278" t="s">
        <v>994</v>
      </c>
      <c r="L123" s="278" t="s">
        <v>1064</v>
      </c>
      <c r="M123" s="278" t="s">
        <v>626</v>
      </c>
      <c r="N123" s="278" t="s">
        <v>1065</v>
      </c>
      <c r="O123" s="278" t="s">
        <v>1066</v>
      </c>
      <c r="P123" s="3"/>
    </row>
    <row r="124" spans="1:18" ht="11.25" customHeight="1">
      <c r="A124" s="27"/>
      <c r="B124" s="456" t="s">
        <v>308</v>
      </c>
      <c r="C124" s="264" t="s">
        <v>1067</v>
      </c>
      <c r="D124" s="278" t="s">
        <v>843</v>
      </c>
      <c r="E124" s="278" t="s">
        <v>1068</v>
      </c>
      <c r="F124" s="278" t="s">
        <v>1069</v>
      </c>
      <c r="G124" s="278" t="s">
        <v>1070</v>
      </c>
      <c r="H124" s="278" t="s">
        <v>1071</v>
      </c>
      <c r="I124" s="278" t="s">
        <v>1072</v>
      </c>
      <c r="J124" s="278" t="s">
        <v>1071</v>
      </c>
      <c r="K124" s="278" t="s">
        <v>1073</v>
      </c>
      <c r="L124" s="278" t="s">
        <v>1074</v>
      </c>
      <c r="M124" s="278" t="s">
        <v>1071</v>
      </c>
      <c r="N124" s="278" t="s">
        <v>626</v>
      </c>
      <c r="O124" s="278" t="s">
        <v>1075</v>
      </c>
      <c r="P124" s="3"/>
    </row>
    <row r="125" spans="1:18" ht="15" customHeight="1">
      <c r="A125" s="12"/>
      <c r="B125" s="986" t="s">
        <v>1076</v>
      </c>
      <c r="C125" s="537"/>
      <c r="D125" s="530"/>
      <c r="E125" s="530"/>
      <c r="F125" s="530"/>
      <c r="G125" s="530"/>
      <c r="H125" s="538"/>
      <c r="I125" s="530"/>
      <c r="J125" s="530"/>
      <c r="K125" s="530"/>
      <c r="L125" s="530"/>
      <c r="M125" s="530"/>
      <c r="N125" s="530"/>
      <c r="O125" s="539"/>
      <c r="P125" s="3"/>
    </row>
    <row r="126" spans="1:18" ht="11.25" customHeight="1">
      <c r="A126" s="12"/>
      <c r="B126" s="219"/>
      <c r="C126" s="219" t="s">
        <v>1077</v>
      </c>
      <c r="D126" s="100">
        <v>4778.620304</v>
      </c>
      <c r="E126" s="100">
        <v>933.07793800000002</v>
      </c>
      <c r="F126" s="324">
        <v>45.1</v>
      </c>
      <c r="G126" s="100">
        <v>5199.8659280000002</v>
      </c>
      <c r="H126" s="324"/>
      <c r="I126" s="100">
        <v>1292</v>
      </c>
      <c r="J126" s="324">
        <v>22.2</v>
      </c>
      <c r="K126" s="217">
        <v>1.9350000000000001</v>
      </c>
      <c r="L126" s="100">
        <v>261.39810999999997</v>
      </c>
      <c r="M126" s="217">
        <v>5.0270163427182899</v>
      </c>
      <c r="N126" s="100">
        <v>0.49759199999999998</v>
      </c>
      <c r="O126" s="37"/>
      <c r="P126" s="3"/>
      <c r="R126" s="569"/>
    </row>
    <row r="127" spans="1:18" ht="11.25" customHeight="1">
      <c r="A127" s="12"/>
      <c r="B127" s="219"/>
      <c r="C127" s="219" t="s">
        <v>1078</v>
      </c>
      <c r="D127" s="100">
        <v>4177.4398730000003</v>
      </c>
      <c r="E127" s="100">
        <v>672.24203899999998</v>
      </c>
      <c r="F127" s="324">
        <v>37.299999999999997</v>
      </c>
      <c r="G127" s="100">
        <v>4427.8991999999998</v>
      </c>
      <c r="H127" s="324"/>
      <c r="I127" s="100">
        <v>62</v>
      </c>
      <c r="J127" s="324">
        <v>21.5</v>
      </c>
      <c r="K127" s="217">
        <v>1.581</v>
      </c>
      <c r="L127" s="100">
        <v>164.460059</v>
      </c>
      <c r="M127" s="217">
        <v>3.7141780237454398</v>
      </c>
      <c r="N127" s="100">
        <v>0.29343799999999998</v>
      </c>
      <c r="O127" s="37"/>
      <c r="P127" s="3"/>
      <c r="R127" s="569"/>
    </row>
    <row r="128" spans="1:18" ht="11.25" customHeight="1">
      <c r="A128" s="12"/>
      <c r="B128" s="219"/>
      <c r="C128" s="219" t="s">
        <v>1079</v>
      </c>
      <c r="D128" s="100">
        <v>601.180431</v>
      </c>
      <c r="E128" s="100">
        <v>260.83589899999998</v>
      </c>
      <c r="F128" s="324">
        <v>65.5</v>
      </c>
      <c r="G128" s="100">
        <v>771.96672799999999</v>
      </c>
      <c r="H128" s="324">
        <v>0.1</v>
      </c>
      <c r="I128" s="100">
        <v>1230</v>
      </c>
      <c r="J128" s="324">
        <v>25.7</v>
      </c>
      <c r="K128" s="217">
        <v>3.968</v>
      </c>
      <c r="L128" s="100">
        <v>96.938051000000002</v>
      </c>
      <c r="M128" s="217">
        <v>12.5572835569152</v>
      </c>
      <c r="N128" s="100">
        <v>0.204154</v>
      </c>
      <c r="O128" s="37"/>
      <c r="R128" s="569"/>
    </row>
    <row r="129" spans="1:19" ht="11.25" customHeight="1">
      <c r="A129" s="12"/>
      <c r="B129" s="219"/>
      <c r="C129" s="219" t="s">
        <v>1080</v>
      </c>
      <c r="D129" s="100">
        <v>832.14700300000004</v>
      </c>
      <c r="E129" s="100">
        <v>327.22303099999999</v>
      </c>
      <c r="F129" s="324">
        <v>43.1</v>
      </c>
      <c r="G129" s="100">
        <v>973.25861199999997</v>
      </c>
      <c r="H129" s="324">
        <v>0.2</v>
      </c>
      <c r="I129" s="100">
        <v>906</v>
      </c>
      <c r="J129" s="324">
        <v>25.2</v>
      </c>
      <c r="K129" s="567">
        <v>2.4060000000000001</v>
      </c>
      <c r="L129" s="100">
        <v>156.43062499999999</v>
      </c>
      <c r="M129" s="567">
        <v>16.072873445069501</v>
      </c>
      <c r="N129" s="100">
        <v>0.47549599999999997</v>
      </c>
      <c r="O129" s="37"/>
      <c r="R129" s="569"/>
    </row>
    <row r="130" spans="1:19" ht="11.25" customHeight="1">
      <c r="A130" s="12"/>
      <c r="B130" s="219"/>
      <c r="C130" s="219" t="s">
        <v>1081</v>
      </c>
      <c r="D130" s="100">
        <v>33559.570538</v>
      </c>
      <c r="E130" s="100">
        <v>8353.3956560000006</v>
      </c>
      <c r="F130" s="324">
        <v>54.1</v>
      </c>
      <c r="G130" s="100">
        <v>38075.480471000003</v>
      </c>
      <c r="H130" s="324">
        <v>0.4</v>
      </c>
      <c r="I130" s="100">
        <v>7146</v>
      </c>
      <c r="J130" s="324">
        <v>25.9</v>
      </c>
      <c r="K130" s="567">
        <v>2.4319999999999999</v>
      </c>
      <c r="L130" s="100">
        <v>9761.3823589999993</v>
      </c>
      <c r="M130" s="567">
        <v>25.636924966540398</v>
      </c>
      <c r="N130" s="100">
        <v>39.219647000000002</v>
      </c>
      <c r="O130" s="37"/>
      <c r="R130" s="569"/>
    </row>
    <row r="131" spans="1:19" ht="11.25" customHeight="1">
      <c r="A131" s="12"/>
      <c r="B131" s="219"/>
      <c r="C131" s="219" t="s">
        <v>1082</v>
      </c>
      <c r="D131" s="100">
        <v>44133.778124999997</v>
      </c>
      <c r="E131" s="100">
        <v>7743.2893809999996</v>
      </c>
      <c r="F131" s="324">
        <v>46.3</v>
      </c>
      <c r="G131" s="100">
        <v>47719.441263000001</v>
      </c>
      <c r="H131" s="324">
        <v>0.6</v>
      </c>
      <c r="I131" s="100">
        <v>7419</v>
      </c>
      <c r="J131" s="324">
        <v>27.4</v>
      </c>
      <c r="K131" s="567">
        <v>1.9239999999999999</v>
      </c>
      <c r="L131" s="100">
        <v>15469.327141</v>
      </c>
      <c r="M131" s="567">
        <v>32.417242808319301</v>
      </c>
      <c r="N131" s="100">
        <v>80.383167999999998</v>
      </c>
      <c r="O131" s="37"/>
      <c r="R131" s="569"/>
    </row>
    <row r="132" spans="1:19" ht="11.25" customHeight="1">
      <c r="A132" s="12"/>
      <c r="B132" s="219"/>
      <c r="C132" s="219" t="s">
        <v>1083</v>
      </c>
      <c r="D132" s="100">
        <v>60993.487975999997</v>
      </c>
      <c r="E132" s="100">
        <v>9809.9837439999992</v>
      </c>
      <c r="F132" s="324">
        <v>44.9</v>
      </c>
      <c r="G132" s="100">
        <v>65402.578395999997</v>
      </c>
      <c r="H132" s="324">
        <v>1.3</v>
      </c>
      <c r="I132" s="100">
        <v>16524</v>
      </c>
      <c r="J132" s="324">
        <v>26.4</v>
      </c>
      <c r="K132" s="567">
        <v>2.177</v>
      </c>
      <c r="L132" s="100">
        <v>26310.660389000001</v>
      </c>
      <c r="M132" s="567">
        <v>40.2287815469507</v>
      </c>
      <c r="N132" s="100">
        <v>223.084091</v>
      </c>
      <c r="O132" s="37"/>
      <c r="R132" s="569"/>
    </row>
    <row r="133" spans="1:19" ht="11.25" customHeight="1">
      <c r="A133" s="12"/>
      <c r="B133" s="219"/>
      <c r="C133" s="219" t="s">
        <v>1084</v>
      </c>
      <c r="D133" s="100">
        <v>50700.452489000003</v>
      </c>
      <c r="E133" s="100">
        <v>8682.8438129999995</v>
      </c>
      <c r="F133" s="324">
        <v>44.9</v>
      </c>
      <c r="G133" s="100">
        <v>54599.519829999997</v>
      </c>
      <c r="H133" s="324">
        <v>1.1000000000000001</v>
      </c>
      <c r="I133" s="100">
        <v>12658</v>
      </c>
      <c r="J133" s="324">
        <v>26.5</v>
      </c>
      <c r="K133" s="567">
        <v>2.0609999999999999</v>
      </c>
      <c r="L133" s="100">
        <v>21300.547244000001</v>
      </c>
      <c r="M133" s="567">
        <v>39.012334376421201</v>
      </c>
      <c r="N133" s="100">
        <v>163.36845199999999</v>
      </c>
      <c r="O133" s="37"/>
      <c r="R133" s="569"/>
    </row>
    <row r="134" spans="1:19" ht="11.25" customHeight="1">
      <c r="A134" s="12"/>
      <c r="B134" s="219"/>
      <c r="C134" s="219" t="s">
        <v>1085</v>
      </c>
      <c r="D134" s="100">
        <v>10293.035486999999</v>
      </c>
      <c r="E134" s="100">
        <v>1127.1399309999999</v>
      </c>
      <c r="F134" s="324">
        <v>45.2</v>
      </c>
      <c r="G134" s="100">
        <v>10803.058566</v>
      </c>
      <c r="H134" s="324">
        <v>2.1</v>
      </c>
      <c r="I134" s="100">
        <v>3866</v>
      </c>
      <c r="J134" s="324">
        <v>26.1</v>
      </c>
      <c r="K134" s="567">
        <v>2.7639999999999998</v>
      </c>
      <c r="L134" s="100">
        <v>5010.1131450000003</v>
      </c>
      <c r="M134" s="567">
        <v>46.376802591519002</v>
      </c>
      <c r="N134" s="100">
        <v>59.715639000000003</v>
      </c>
      <c r="O134" s="37"/>
      <c r="R134" s="569"/>
    </row>
    <row r="135" spans="1:19" ht="11.25" customHeight="1">
      <c r="A135" s="12"/>
      <c r="B135" s="219"/>
      <c r="C135" s="219" t="s">
        <v>1086</v>
      </c>
      <c r="D135" s="100">
        <v>25857.261559999999</v>
      </c>
      <c r="E135" s="100">
        <v>5514.2647550000002</v>
      </c>
      <c r="F135" s="324">
        <v>50.2</v>
      </c>
      <c r="G135" s="100">
        <v>28623.932377000001</v>
      </c>
      <c r="H135" s="324">
        <v>4.0999999999999996</v>
      </c>
      <c r="I135" s="100">
        <v>10621</v>
      </c>
      <c r="J135" s="324">
        <v>26.4</v>
      </c>
      <c r="K135" s="567">
        <v>2.363</v>
      </c>
      <c r="L135" s="100">
        <v>15376.934984</v>
      </c>
      <c r="M135" s="567">
        <v>53.720553771136402</v>
      </c>
      <c r="N135" s="100">
        <v>310.81436100000002</v>
      </c>
      <c r="O135" s="37"/>
      <c r="R135" s="569"/>
    </row>
    <row r="136" spans="1:19" ht="11.25" customHeight="1">
      <c r="A136" s="12"/>
      <c r="B136" s="219"/>
      <c r="C136" s="219" t="s">
        <v>1087</v>
      </c>
      <c r="D136" s="100">
        <v>20493.717133999999</v>
      </c>
      <c r="E136" s="100">
        <v>4413.4925240000002</v>
      </c>
      <c r="F136" s="324">
        <v>53.2</v>
      </c>
      <c r="G136" s="100">
        <v>22843.213943999999</v>
      </c>
      <c r="H136" s="324">
        <v>3.4</v>
      </c>
      <c r="I136" s="100">
        <v>6982</v>
      </c>
      <c r="J136" s="324">
        <v>26</v>
      </c>
      <c r="K136" s="567">
        <v>2.3420000000000001</v>
      </c>
      <c r="L136" s="100">
        <v>11653.027862000001</v>
      </c>
      <c r="M136" s="567">
        <v>51.013083756809898</v>
      </c>
      <c r="N136" s="100">
        <v>202.68920399999999</v>
      </c>
      <c r="O136" s="37"/>
      <c r="R136" s="569"/>
    </row>
    <row r="137" spans="1:19" ht="11.25" customHeight="1">
      <c r="A137" s="12"/>
      <c r="B137" s="219"/>
      <c r="C137" s="219" t="s">
        <v>1088</v>
      </c>
      <c r="D137" s="100">
        <v>5363.5444260000004</v>
      </c>
      <c r="E137" s="100">
        <v>1100.7722309999999</v>
      </c>
      <c r="F137" s="324">
        <v>37.9</v>
      </c>
      <c r="G137" s="100">
        <v>5780.718433</v>
      </c>
      <c r="H137" s="324">
        <v>6.7</v>
      </c>
      <c r="I137" s="100">
        <v>3639</v>
      </c>
      <c r="J137" s="324">
        <v>27.6</v>
      </c>
      <c r="K137" s="567">
        <v>2.448</v>
      </c>
      <c r="L137" s="100">
        <v>3723.9071220000001</v>
      </c>
      <c r="M137" s="567">
        <v>64.419451754328307</v>
      </c>
      <c r="N137" s="100">
        <v>108.125157</v>
      </c>
      <c r="O137" s="37"/>
      <c r="R137" s="569"/>
    </row>
    <row r="138" spans="1:19" ht="11.25" customHeight="1">
      <c r="A138" s="12"/>
      <c r="B138" s="219"/>
      <c r="C138" s="219" t="s">
        <v>1089</v>
      </c>
      <c r="D138" s="100">
        <v>2604.3611059999998</v>
      </c>
      <c r="E138" s="100">
        <v>419.43252899999999</v>
      </c>
      <c r="F138" s="324">
        <v>45</v>
      </c>
      <c r="G138" s="100">
        <v>2793.1548899999998</v>
      </c>
      <c r="H138" s="324">
        <v>19.5</v>
      </c>
      <c r="I138" s="100">
        <v>3411</v>
      </c>
      <c r="J138" s="324">
        <v>29.9</v>
      </c>
      <c r="K138" s="567">
        <v>2.9340000000000002</v>
      </c>
      <c r="L138" s="100">
        <v>2737.5177389999999</v>
      </c>
      <c r="M138" s="567">
        <v>98.008089304349298</v>
      </c>
      <c r="N138" s="100">
        <v>162.019777</v>
      </c>
      <c r="O138" s="37"/>
      <c r="R138" s="569"/>
    </row>
    <row r="139" spans="1:19" ht="11.25" customHeight="1">
      <c r="A139" s="12"/>
      <c r="B139" s="219"/>
      <c r="C139" s="219" t="s">
        <v>1090</v>
      </c>
      <c r="D139" s="100">
        <v>1486.5151049999999</v>
      </c>
      <c r="E139" s="100">
        <v>281.59613400000001</v>
      </c>
      <c r="F139" s="324">
        <v>43.6</v>
      </c>
      <c r="G139" s="100">
        <v>1609.198834</v>
      </c>
      <c r="H139" s="324">
        <v>14.2</v>
      </c>
      <c r="I139" s="100">
        <v>2108</v>
      </c>
      <c r="J139" s="324">
        <v>30.7</v>
      </c>
      <c r="K139" s="567">
        <v>2.8679999999999999</v>
      </c>
      <c r="L139" s="100">
        <v>1512.807642</v>
      </c>
      <c r="M139" s="567">
        <v>94.009988699755695</v>
      </c>
      <c r="N139" s="100">
        <v>69.961866000000001</v>
      </c>
      <c r="O139" s="37"/>
      <c r="R139" s="569"/>
    </row>
    <row r="140" spans="1:19" ht="11.25" customHeight="1">
      <c r="A140" s="12"/>
      <c r="B140" s="219"/>
      <c r="C140" s="219" t="s">
        <v>1091</v>
      </c>
      <c r="D140" s="100">
        <v>831.27952400000004</v>
      </c>
      <c r="E140" s="100">
        <v>113.962891</v>
      </c>
      <c r="F140" s="324">
        <v>49</v>
      </c>
      <c r="G140" s="100">
        <v>887.15329099999997</v>
      </c>
      <c r="H140" s="324">
        <v>23.2</v>
      </c>
      <c r="I140" s="100">
        <v>929</v>
      </c>
      <c r="J140" s="324">
        <v>27.8</v>
      </c>
      <c r="K140" s="567">
        <v>3.278</v>
      </c>
      <c r="L140" s="100">
        <v>886.268914</v>
      </c>
      <c r="M140" s="567">
        <v>99.900312943775106</v>
      </c>
      <c r="N140" s="100">
        <v>57.519278999999997</v>
      </c>
      <c r="O140" s="37"/>
      <c r="R140" s="569"/>
    </row>
    <row r="141" spans="1:19" ht="11.25" customHeight="1">
      <c r="A141" s="12"/>
      <c r="B141" s="219"/>
      <c r="C141" s="219" t="s">
        <v>1092</v>
      </c>
      <c r="D141" s="100">
        <v>286.56647700000002</v>
      </c>
      <c r="E141" s="100">
        <v>23.873504000000001</v>
      </c>
      <c r="F141" s="324">
        <v>42.9</v>
      </c>
      <c r="G141" s="100">
        <v>296.80276500000002</v>
      </c>
      <c r="H141" s="324">
        <v>37</v>
      </c>
      <c r="I141" s="100">
        <v>374</v>
      </c>
      <c r="J141" s="324">
        <v>31.6</v>
      </c>
      <c r="K141" s="567">
        <v>2.2610000000000001</v>
      </c>
      <c r="L141" s="100">
        <v>338.44118300000002</v>
      </c>
      <c r="M141" s="567">
        <v>114.028985882258</v>
      </c>
      <c r="N141" s="100">
        <v>34.538632</v>
      </c>
      <c r="O141" s="37"/>
      <c r="R141" s="569"/>
    </row>
    <row r="142" spans="1:19" ht="11.25" customHeight="1">
      <c r="A142" s="12"/>
      <c r="B142" s="219"/>
      <c r="C142" s="219" t="s">
        <v>1093</v>
      </c>
      <c r="D142" s="100">
        <v>4918.7855289999998</v>
      </c>
      <c r="E142" s="100">
        <v>298.73076800000001</v>
      </c>
      <c r="F142" s="324">
        <v>43</v>
      </c>
      <c r="G142" s="100">
        <v>5047.092643</v>
      </c>
      <c r="H142" s="324">
        <v>100</v>
      </c>
      <c r="I142" s="100">
        <v>2937</v>
      </c>
      <c r="J142" s="324">
        <v>35.5</v>
      </c>
      <c r="K142" s="567">
        <v>1.853</v>
      </c>
      <c r="L142" s="100">
        <v>7491.2136899999996</v>
      </c>
      <c r="M142" s="567">
        <v>148.426316294983</v>
      </c>
      <c r="N142" s="100">
        <v>1653.6230149999999</v>
      </c>
      <c r="O142" s="1537">
        <v>-1653.6230149999999</v>
      </c>
      <c r="R142" s="569"/>
    </row>
    <row r="143" spans="1:19" ht="11.25" customHeight="1">
      <c r="A143" s="12"/>
      <c r="B143" s="829" t="s">
        <v>1094</v>
      </c>
      <c r="C143" s="829"/>
      <c r="D143" s="619">
        <v>177678.01214100001</v>
      </c>
      <c r="E143" s="619">
        <v>33399.397802</v>
      </c>
      <c r="F143" s="830">
        <v>48.374502238182203</v>
      </c>
      <c r="G143" s="619">
        <v>193834.80458</v>
      </c>
      <c r="H143" s="830">
        <v>4.0999999999999996</v>
      </c>
      <c r="I143" s="619">
        <v>50256</v>
      </c>
      <c r="J143" s="830">
        <v>26.8</v>
      </c>
      <c r="K143" s="831">
        <v>2.1890000000000001</v>
      </c>
      <c r="L143" s="619">
        <v>77564.865036999996</v>
      </c>
      <c r="M143" s="831">
        <v>40.015963699123603</v>
      </c>
      <c r="N143" s="619">
        <v>2470.1171469999999</v>
      </c>
      <c r="O143" s="619">
        <v>-1653.6230149999999</v>
      </c>
      <c r="R143" s="569"/>
      <c r="S143" s="569"/>
    </row>
    <row r="144" spans="1:19" ht="15" customHeight="1">
      <c r="A144" s="12"/>
      <c r="B144" s="919" t="s">
        <v>1095</v>
      </c>
      <c r="C144" s="219"/>
      <c r="D144" s="37"/>
      <c r="E144" s="3"/>
      <c r="F144" s="3"/>
      <c r="G144" s="3"/>
      <c r="H144" s="928"/>
      <c r="I144" s="929"/>
      <c r="J144" s="930"/>
      <c r="K144" s="931"/>
      <c r="L144" s="3"/>
      <c r="M144" s="72"/>
      <c r="O144" s="2"/>
    </row>
    <row r="145" spans="1:15" ht="11.25" customHeight="1">
      <c r="A145" s="12"/>
      <c r="B145" s="219"/>
      <c r="C145" s="219" t="s">
        <v>1077</v>
      </c>
      <c r="D145" s="100">
        <v>58174.284173</v>
      </c>
      <c r="E145" s="100">
        <v>130593.200816</v>
      </c>
      <c r="F145" s="324">
        <v>47.7</v>
      </c>
      <c r="G145" s="100">
        <v>120412.24638900001</v>
      </c>
      <c r="H145" s="324">
        <v>0.1</v>
      </c>
      <c r="I145" s="100">
        <v>515</v>
      </c>
      <c r="J145" s="324">
        <v>25.8</v>
      </c>
      <c r="K145" s="324">
        <v>2.0870000000000002</v>
      </c>
      <c r="L145" s="100">
        <v>16551.608441</v>
      </c>
      <c r="M145" s="324">
        <v>13.7457849490897</v>
      </c>
      <c r="N145" s="100">
        <v>25.431377000000001</v>
      </c>
      <c r="O145" s="100"/>
    </row>
    <row r="146" spans="1:15" ht="11.25" customHeight="1">
      <c r="A146" s="12"/>
      <c r="B146" s="219"/>
      <c r="C146" s="219" t="s">
        <v>1078</v>
      </c>
      <c r="D146" s="100">
        <v>32755.254723999999</v>
      </c>
      <c r="E146" s="100">
        <v>81097.702866000007</v>
      </c>
      <c r="F146" s="324">
        <v>46.3</v>
      </c>
      <c r="G146" s="100">
        <v>70338.365997999994</v>
      </c>
      <c r="H146" s="324">
        <v>0.1</v>
      </c>
      <c r="I146" s="100">
        <v>344</v>
      </c>
      <c r="J146" s="324">
        <v>26.9</v>
      </c>
      <c r="K146" s="324">
        <v>2.0499999999999998</v>
      </c>
      <c r="L146" s="100">
        <v>7922.5632850000002</v>
      </c>
      <c r="M146" s="324">
        <v>11.263502034189001</v>
      </c>
      <c r="N146" s="100">
        <v>10.298325999999999</v>
      </c>
      <c r="O146" s="100"/>
    </row>
    <row r="147" spans="1:15" ht="11.25" customHeight="1">
      <c r="A147" s="12"/>
      <c r="B147" s="219"/>
      <c r="C147" s="219" t="s">
        <v>1079</v>
      </c>
      <c r="D147" s="100">
        <v>25419.029449000001</v>
      </c>
      <c r="E147" s="100">
        <v>49495.497949999997</v>
      </c>
      <c r="F147" s="324">
        <v>49.8</v>
      </c>
      <c r="G147" s="100">
        <v>50073.880390999999</v>
      </c>
      <c r="H147" s="324">
        <v>0.1</v>
      </c>
      <c r="I147" s="100">
        <v>171</v>
      </c>
      <c r="J147" s="324">
        <v>24.2</v>
      </c>
      <c r="K147" s="324">
        <v>2.1379999999999999</v>
      </c>
      <c r="L147" s="100">
        <v>8629.0451560000001</v>
      </c>
      <c r="M147" s="324">
        <v>17.2326272472204</v>
      </c>
      <c r="N147" s="100">
        <v>15.133051</v>
      </c>
      <c r="O147" s="100"/>
    </row>
    <row r="148" spans="1:15" ht="11.25" customHeight="1">
      <c r="A148" s="12"/>
      <c r="B148" s="219"/>
      <c r="C148" s="219" t="s">
        <v>1080</v>
      </c>
      <c r="D148" s="100">
        <v>44921.665506999998</v>
      </c>
      <c r="E148" s="100">
        <v>41913.284745999998</v>
      </c>
      <c r="F148" s="324">
        <v>49.7</v>
      </c>
      <c r="G148" s="100">
        <v>65759.706141999995</v>
      </c>
      <c r="H148" s="324">
        <v>0.2</v>
      </c>
      <c r="I148" s="100">
        <v>267</v>
      </c>
      <c r="J148" s="324">
        <v>25.6</v>
      </c>
      <c r="K148" s="324">
        <v>2.1389999999999998</v>
      </c>
      <c r="L148" s="100">
        <v>15298.493192</v>
      </c>
      <c r="M148" s="324">
        <v>23.2642359425463</v>
      </c>
      <c r="N148" s="100">
        <v>33.118257</v>
      </c>
      <c r="O148" s="100"/>
    </row>
    <row r="149" spans="1:15" ht="11.25" customHeight="1">
      <c r="A149" s="12"/>
      <c r="B149" s="219"/>
      <c r="C149" s="219" t="s">
        <v>1081</v>
      </c>
      <c r="D149" s="100">
        <v>124756.716311</v>
      </c>
      <c r="E149" s="100">
        <v>98902.574110000001</v>
      </c>
      <c r="F149" s="324">
        <v>53.5</v>
      </c>
      <c r="G149" s="100">
        <v>177644.62568500001</v>
      </c>
      <c r="H149" s="324">
        <v>0.4</v>
      </c>
      <c r="I149" s="100">
        <v>1447</v>
      </c>
      <c r="J149" s="324">
        <v>23.7</v>
      </c>
      <c r="K149" s="324">
        <v>2.391</v>
      </c>
      <c r="L149" s="100">
        <v>55925.135724</v>
      </c>
      <c r="M149" s="324">
        <v>31.4814678509704</v>
      </c>
      <c r="N149" s="100">
        <v>155.62061299999999</v>
      </c>
      <c r="O149" s="100"/>
    </row>
    <row r="150" spans="1:15" ht="11.25" customHeight="1">
      <c r="A150" s="12"/>
      <c r="B150" s="219"/>
      <c r="C150" s="219" t="s">
        <v>1082</v>
      </c>
      <c r="D150" s="100">
        <v>103088.200824</v>
      </c>
      <c r="E150" s="100">
        <v>48421.042836000001</v>
      </c>
      <c r="F150" s="324">
        <v>50.9</v>
      </c>
      <c r="G150" s="100">
        <v>127718.20232500001</v>
      </c>
      <c r="H150" s="324">
        <v>0.6</v>
      </c>
      <c r="I150" s="100">
        <v>1121</v>
      </c>
      <c r="J150" s="324">
        <v>25.1</v>
      </c>
      <c r="K150" s="324">
        <v>2.0569999999999999</v>
      </c>
      <c r="L150" s="100">
        <v>50509.910108999997</v>
      </c>
      <c r="M150" s="324">
        <v>39.547933802316798</v>
      </c>
      <c r="N150" s="100">
        <v>195.29964100000001</v>
      </c>
      <c r="O150" s="100"/>
    </row>
    <row r="151" spans="1:15" ht="11.25" customHeight="1">
      <c r="A151" s="12"/>
      <c r="B151" s="219"/>
      <c r="C151" s="219" t="s">
        <v>1083</v>
      </c>
      <c r="D151" s="100">
        <v>171150.923316</v>
      </c>
      <c r="E151" s="100">
        <v>86325.644276000006</v>
      </c>
      <c r="F151" s="324">
        <v>48.7</v>
      </c>
      <c r="G151" s="100">
        <v>213227.00750099999</v>
      </c>
      <c r="H151" s="324">
        <v>1.3</v>
      </c>
      <c r="I151" s="100">
        <v>2221</v>
      </c>
      <c r="J151" s="324">
        <v>23.4</v>
      </c>
      <c r="K151" s="324">
        <v>2.2149999999999999</v>
      </c>
      <c r="L151" s="100">
        <v>108223.934824</v>
      </c>
      <c r="M151" s="324">
        <v>50.755265992040201</v>
      </c>
      <c r="N151" s="100">
        <v>648.34793200000001</v>
      </c>
      <c r="O151" s="100"/>
    </row>
    <row r="152" spans="1:15" ht="11.25" customHeight="1">
      <c r="A152" s="12"/>
      <c r="B152" s="219"/>
      <c r="C152" s="219" t="s">
        <v>1084</v>
      </c>
      <c r="D152" s="100">
        <v>145330.719507</v>
      </c>
      <c r="E152" s="100">
        <v>69069.567737999998</v>
      </c>
      <c r="F152" s="324">
        <v>50.3</v>
      </c>
      <c r="G152" s="100">
        <v>180081.00386600001</v>
      </c>
      <c r="H152" s="324">
        <v>1.2</v>
      </c>
      <c r="I152" s="100">
        <v>1760</v>
      </c>
      <c r="J152" s="324">
        <v>23.6</v>
      </c>
      <c r="K152" s="324">
        <v>2.262</v>
      </c>
      <c r="L152" s="100">
        <v>89426.284996999995</v>
      </c>
      <c r="M152" s="324">
        <v>49.658921861376903</v>
      </c>
      <c r="N152" s="100">
        <v>492.62361199999998</v>
      </c>
      <c r="O152" s="100"/>
    </row>
    <row r="153" spans="1:15" ht="11.25" customHeight="1">
      <c r="A153" s="12"/>
      <c r="B153" s="219"/>
      <c r="C153" s="219" t="s">
        <v>1085</v>
      </c>
      <c r="D153" s="100">
        <v>25820.203808999999</v>
      </c>
      <c r="E153" s="100">
        <v>17256.076538000001</v>
      </c>
      <c r="F153" s="324">
        <v>42.5</v>
      </c>
      <c r="G153" s="100">
        <v>33146.003635000001</v>
      </c>
      <c r="H153" s="324">
        <v>2.1</v>
      </c>
      <c r="I153" s="100">
        <v>461</v>
      </c>
      <c r="J153" s="324">
        <v>22.7</v>
      </c>
      <c r="K153" s="324">
        <v>1.958</v>
      </c>
      <c r="L153" s="100">
        <v>18797.649827000001</v>
      </c>
      <c r="M153" s="324">
        <v>56.711662841763903</v>
      </c>
      <c r="N153" s="100">
        <v>155.72432000000001</v>
      </c>
      <c r="O153" s="100"/>
    </row>
    <row r="154" spans="1:15" ht="11.25" customHeight="1">
      <c r="A154" s="12"/>
      <c r="B154" s="219"/>
      <c r="C154" s="219" t="s">
        <v>1086</v>
      </c>
      <c r="D154" s="100">
        <v>53800.325921000003</v>
      </c>
      <c r="E154" s="100">
        <v>29727.159597000002</v>
      </c>
      <c r="F154" s="324">
        <v>55.2</v>
      </c>
      <c r="G154" s="100">
        <v>70199.604225999996</v>
      </c>
      <c r="H154" s="324">
        <v>4</v>
      </c>
      <c r="I154" s="100">
        <v>961</v>
      </c>
      <c r="J154" s="324">
        <v>22.5</v>
      </c>
      <c r="K154" s="324">
        <v>2.2530000000000001</v>
      </c>
      <c r="L154" s="100">
        <v>48258.561491</v>
      </c>
      <c r="M154" s="324">
        <v>68.744777158054603</v>
      </c>
      <c r="N154" s="100">
        <v>629.73868200000004</v>
      </c>
      <c r="O154" s="100"/>
    </row>
    <row r="155" spans="1:15" ht="11.25" customHeight="1">
      <c r="A155" s="12"/>
      <c r="B155" s="219"/>
      <c r="C155" s="219" t="s">
        <v>1087</v>
      </c>
      <c r="D155" s="100">
        <v>42244.637466</v>
      </c>
      <c r="E155" s="100">
        <v>23603.179719</v>
      </c>
      <c r="F155" s="324">
        <v>56.4</v>
      </c>
      <c r="G155" s="100">
        <v>55546.799303</v>
      </c>
      <c r="H155" s="324">
        <v>3.3</v>
      </c>
      <c r="I155" s="100">
        <v>720</v>
      </c>
      <c r="J155" s="324">
        <v>22.4</v>
      </c>
      <c r="K155" s="324">
        <v>2.3359999999999999</v>
      </c>
      <c r="L155" s="100">
        <v>36325.204075000001</v>
      </c>
      <c r="M155" s="324">
        <v>65.395674513757498</v>
      </c>
      <c r="N155" s="100">
        <v>411.76872800000001</v>
      </c>
      <c r="O155" s="100"/>
    </row>
    <row r="156" spans="1:15" ht="11.25" customHeight="1">
      <c r="A156" s="12"/>
      <c r="B156" s="219"/>
      <c r="C156" s="219" t="s">
        <v>1088</v>
      </c>
      <c r="D156" s="100">
        <v>11555.688455</v>
      </c>
      <c r="E156" s="100">
        <v>6123.9798780000001</v>
      </c>
      <c r="F156" s="324">
        <v>50.6</v>
      </c>
      <c r="G156" s="100">
        <v>14652.804923</v>
      </c>
      <c r="H156" s="324">
        <v>6.5</v>
      </c>
      <c r="I156" s="100">
        <v>241</v>
      </c>
      <c r="J156" s="324">
        <v>22.6</v>
      </c>
      <c r="K156" s="324">
        <v>1.9410000000000001</v>
      </c>
      <c r="L156" s="100">
        <v>11933.357416000001</v>
      </c>
      <c r="M156" s="324">
        <v>81.440771775161096</v>
      </c>
      <c r="N156" s="100">
        <v>217.969954</v>
      </c>
      <c r="O156" s="100"/>
    </row>
    <row r="157" spans="1:15" ht="11.25" customHeight="1">
      <c r="A157" s="12"/>
      <c r="B157" s="219"/>
      <c r="C157" s="219" t="s">
        <v>1089</v>
      </c>
      <c r="D157" s="100">
        <v>3518.847538</v>
      </c>
      <c r="E157" s="100">
        <v>3535.0687579999999</v>
      </c>
      <c r="F157" s="324">
        <v>54</v>
      </c>
      <c r="G157" s="100">
        <v>5428.13886</v>
      </c>
      <c r="H157" s="324">
        <v>15.9</v>
      </c>
      <c r="I157" s="100">
        <v>59</v>
      </c>
      <c r="J157" s="324">
        <v>21.8</v>
      </c>
      <c r="K157" s="324">
        <v>2.5110000000000001</v>
      </c>
      <c r="L157" s="100">
        <v>6018.6616290000002</v>
      </c>
      <c r="M157" s="324">
        <v>110.878917880152</v>
      </c>
      <c r="N157" s="100">
        <v>194.13219000000001</v>
      </c>
      <c r="O157" s="100"/>
    </row>
    <row r="158" spans="1:15" ht="11.25" customHeight="1">
      <c r="A158" s="12"/>
      <c r="B158" s="219"/>
      <c r="C158" s="219" t="s">
        <v>1090</v>
      </c>
      <c r="D158" s="100">
        <v>2293.3558750000002</v>
      </c>
      <c r="E158" s="100">
        <v>2931.4797050000002</v>
      </c>
      <c r="F158" s="324">
        <v>58.4</v>
      </c>
      <c r="G158" s="100">
        <v>4004.4640890000001</v>
      </c>
      <c r="H158" s="324">
        <v>12.5</v>
      </c>
      <c r="I158" s="100">
        <v>42</v>
      </c>
      <c r="J158" s="324">
        <v>20.2</v>
      </c>
      <c r="K158" s="324">
        <v>2.3820000000000001</v>
      </c>
      <c r="L158" s="100">
        <v>3793.7665860000002</v>
      </c>
      <c r="M158" s="324">
        <v>94.738434449224499</v>
      </c>
      <c r="N158" s="100">
        <v>100.19734099999999</v>
      </c>
      <c r="O158" s="100"/>
    </row>
    <row r="159" spans="1:15" ht="11.25" customHeight="1">
      <c r="A159" s="12"/>
      <c r="B159" s="219"/>
      <c r="C159" s="219" t="s">
        <v>1091</v>
      </c>
      <c r="D159" s="100">
        <v>1216.7716949999999</v>
      </c>
      <c r="E159" s="100">
        <v>293.572226</v>
      </c>
      <c r="F159" s="324">
        <v>41.9</v>
      </c>
      <c r="G159" s="100">
        <v>1339.9031709999999</v>
      </c>
      <c r="H159" s="324">
        <v>24.8</v>
      </c>
      <c r="I159" s="100">
        <v>9</v>
      </c>
      <c r="J159" s="324">
        <v>27.9</v>
      </c>
      <c r="K159" s="324">
        <v>2.972</v>
      </c>
      <c r="L159" s="100">
        <v>2206.4721100000002</v>
      </c>
      <c r="M159" s="324">
        <v>164.67399717796499</v>
      </c>
      <c r="N159" s="100">
        <v>92.708805999999996</v>
      </c>
      <c r="O159" s="100"/>
    </row>
    <row r="160" spans="1:15" ht="11.25" customHeight="1">
      <c r="A160" s="12"/>
      <c r="B160" s="219"/>
      <c r="C160" s="219" t="s">
        <v>1092</v>
      </c>
      <c r="D160" s="100">
        <v>8.7199679999999997</v>
      </c>
      <c r="E160" s="100">
        <v>310.01682699999998</v>
      </c>
      <c r="F160" s="324">
        <v>24.2</v>
      </c>
      <c r="G160" s="100">
        <v>83.771600000000007</v>
      </c>
      <c r="H160" s="324">
        <v>38.6</v>
      </c>
      <c r="I160" s="100">
        <v>8</v>
      </c>
      <c r="J160" s="324">
        <v>3.9</v>
      </c>
      <c r="K160" s="324">
        <v>1.288</v>
      </c>
      <c r="L160" s="100">
        <v>18.422933</v>
      </c>
      <c r="M160" s="324">
        <v>21.991860009836302</v>
      </c>
      <c r="N160" s="100">
        <v>1.226043</v>
      </c>
      <c r="O160" s="100"/>
    </row>
    <row r="161" spans="1:15" ht="11.25" customHeight="1">
      <c r="A161" s="12"/>
      <c r="B161" s="219"/>
      <c r="C161" s="219" t="s">
        <v>1093</v>
      </c>
      <c r="D161" s="100">
        <v>9721.1905590000006</v>
      </c>
      <c r="E161" s="100">
        <v>2527.0823</v>
      </c>
      <c r="F161" s="324">
        <v>43.2</v>
      </c>
      <c r="G161" s="100">
        <v>10811.890342999999</v>
      </c>
      <c r="H161" s="324">
        <v>100</v>
      </c>
      <c r="I161" s="100">
        <v>140</v>
      </c>
      <c r="J161" s="324">
        <v>30</v>
      </c>
      <c r="K161" s="324">
        <v>1.599</v>
      </c>
      <c r="L161" s="100">
        <v>17440.175328000001</v>
      </c>
      <c r="M161" s="324">
        <v>161.30551434321001</v>
      </c>
      <c r="N161" s="100">
        <v>2432.4055370000001</v>
      </c>
      <c r="O161" s="100">
        <v>-2432.7013200000001</v>
      </c>
    </row>
    <row r="162" spans="1:15" ht="11.25" customHeight="1">
      <c r="A162" s="12"/>
      <c r="B162" s="829" t="s">
        <v>1096</v>
      </c>
      <c r="C162" s="829"/>
      <c r="D162" s="619">
        <v>569132.15414899995</v>
      </c>
      <c r="E162" s="619">
        <v>441945.057439</v>
      </c>
      <c r="F162" s="830">
        <v>50.248161753240502</v>
      </c>
      <c r="G162" s="619">
        <v>791201.42147099995</v>
      </c>
      <c r="H162" s="830">
        <v>2.4</v>
      </c>
      <c r="I162" s="619">
        <v>6731</v>
      </c>
      <c r="J162" s="830">
        <v>24.5</v>
      </c>
      <c r="K162" s="830">
        <v>2.2000000000000002</v>
      </c>
      <c r="L162" s="619">
        <v>318226.48073800001</v>
      </c>
      <c r="M162" s="830">
        <v>40.220665952085099</v>
      </c>
      <c r="N162" s="619">
        <v>4314.0942290000003</v>
      </c>
      <c r="O162" s="619">
        <v>-2432.7013200000001</v>
      </c>
    </row>
    <row r="163" spans="1:15" ht="15" customHeight="1">
      <c r="A163" s="12"/>
      <c r="B163" s="919" t="s">
        <v>1097</v>
      </c>
      <c r="C163" s="219"/>
      <c r="E163" s="3"/>
      <c r="F163" s="3"/>
      <c r="G163" s="3"/>
      <c r="H163" s="928"/>
      <c r="I163" s="3"/>
      <c r="J163" s="930"/>
      <c r="K163" s="932"/>
      <c r="L163" s="3"/>
      <c r="M163" s="72"/>
      <c r="O163" s="2"/>
    </row>
    <row r="164" spans="1:15" ht="11.25" customHeight="1">
      <c r="A164" s="12"/>
      <c r="B164" s="219"/>
      <c r="C164" s="219" t="s">
        <v>1077</v>
      </c>
      <c r="D164" s="100">
        <v>160.39763199999999</v>
      </c>
      <c r="E164" s="100">
        <v>5.6745219999999996</v>
      </c>
      <c r="F164" s="324">
        <v>50</v>
      </c>
      <c r="G164" s="100">
        <v>163.234893</v>
      </c>
      <c r="H164" s="324">
        <v>0.1</v>
      </c>
      <c r="I164" s="100">
        <v>4</v>
      </c>
      <c r="J164" s="324">
        <v>46.2</v>
      </c>
      <c r="K164" s="324">
        <v>3.7519999999999998</v>
      </c>
      <c r="L164" s="100">
        <v>70.532257000000001</v>
      </c>
      <c r="M164" s="324">
        <v>43.209056411731801</v>
      </c>
      <c r="N164" s="100">
        <v>9.7617999999999996E-2</v>
      </c>
      <c r="O164" s="100"/>
    </row>
    <row r="165" spans="1:15" ht="11.25" customHeight="1">
      <c r="A165" s="12"/>
      <c r="B165" s="219"/>
      <c r="C165" s="219" t="s">
        <v>1078</v>
      </c>
      <c r="D165" s="100">
        <v>7.2199999999999999E-3</v>
      </c>
      <c r="E165" s="100">
        <v>5.6745219999999996</v>
      </c>
      <c r="F165" s="324">
        <v>50</v>
      </c>
      <c r="G165" s="100">
        <v>2.844481</v>
      </c>
      <c r="H165" s="324">
        <v>0.1</v>
      </c>
      <c r="I165" s="100">
        <v>3</v>
      </c>
      <c r="J165" s="324">
        <v>27.6</v>
      </c>
      <c r="K165" s="324">
        <v>1.1419999999999999</v>
      </c>
      <c r="L165" s="100">
        <v>0.32730900000000002</v>
      </c>
      <c r="M165" s="324">
        <v>11.506809150773</v>
      </c>
      <c r="N165" s="100">
        <v>6.8300000000000001E-4</v>
      </c>
      <c r="O165" s="100"/>
    </row>
    <row r="166" spans="1:15" ht="11.25" customHeight="1">
      <c r="A166" s="12"/>
      <c r="B166" s="219"/>
      <c r="C166" s="219" t="s">
        <v>1079</v>
      </c>
      <c r="D166" s="100">
        <v>160.390412</v>
      </c>
      <c r="E166" s="100"/>
      <c r="F166" s="324"/>
      <c r="G166" s="100">
        <v>160.390412</v>
      </c>
      <c r="H166" s="324">
        <v>0.1</v>
      </c>
      <c r="I166" s="100">
        <v>1</v>
      </c>
      <c r="J166" s="324">
        <v>46.5</v>
      </c>
      <c r="K166" s="324">
        <v>3.798</v>
      </c>
      <c r="L166" s="100">
        <v>70.204948000000002</v>
      </c>
      <c r="M166" s="324">
        <v>43.771287276199502</v>
      </c>
      <c r="N166" s="100">
        <v>9.6934999999999993E-2</v>
      </c>
      <c r="O166" s="100"/>
    </row>
    <row r="167" spans="1:15" ht="11.25" customHeight="1">
      <c r="A167" s="12"/>
      <c r="B167" s="219"/>
      <c r="C167" s="219" t="s">
        <v>1080</v>
      </c>
      <c r="D167" s="100">
        <v>447.522468</v>
      </c>
      <c r="E167" s="100">
        <v>53.197730999999997</v>
      </c>
      <c r="F167" s="324">
        <v>60</v>
      </c>
      <c r="G167" s="100">
        <v>479.44110599999999</v>
      </c>
      <c r="H167" s="324">
        <v>0.2</v>
      </c>
      <c r="I167" s="100">
        <v>4</v>
      </c>
      <c r="J167" s="324">
        <v>35.6</v>
      </c>
      <c r="K167" s="324">
        <v>4.7229999999999999</v>
      </c>
      <c r="L167" s="100">
        <v>205.883467</v>
      </c>
      <c r="M167" s="324">
        <v>42.942389466288297</v>
      </c>
      <c r="N167" s="100">
        <v>0.40299699999999999</v>
      </c>
      <c r="O167" s="100"/>
    </row>
    <row r="168" spans="1:15" ht="11.25" customHeight="1">
      <c r="A168" s="12"/>
      <c r="B168" s="219"/>
      <c r="C168" s="219" t="s">
        <v>1081</v>
      </c>
      <c r="D168" s="100">
        <v>1370.677216</v>
      </c>
      <c r="E168" s="100">
        <v>431.21640400000001</v>
      </c>
      <c r="F168" s="324">
        <v>53</v>
      </c>
      <c r="G168" s="100">
        <v>1599.3710490000001</v>
      </c>
      <c r="H168" s="324">
        <v>0.3</v>
      </c>
      <c r="I168" s="100">
        <v>24</v>
      </c>
      <c r="J168" s="324">
        <v>27.4</v>
      </c>
      <c r="K168" s="324">
        <v>2.7210000000000001</v>
      </c>
      <c r="L168" s="100">
        <v>528.52349900000002</v>
      </c>
      <c r="M168" s="324">
        <v>33.045708769735299</v>
      </c>
      <c r="N168" s="100">
        <v>1.510032</v>
      </c>
      <c r="O168" s="100"/>
    </row>
    <row r="169" spans="1:15" ht="11.25" customHeight="1">
      <c r="A169" s="12"/>
      <c r="B169" s="219"/>
      <c r="C169" s="219" t="s">
        <v>1082</v>
      </c>
      <c r="D169" s="100">
        <v>1443.428298</v>
      </c>
      <c r="E169" s="100">
        <v>31.758607000000001</v>
      </c>
      <c r="F169" s="324">
        <v>56.2</v>
      </c>
      <c r="G169" s="100">
        <v>1461.2898250000001</v>
      </c>
      <c r="H169" s="324">
        <v>0.6</v>
      </c>
      <c r="I169" s="100">
        <v>32</v>
      </c>
      <c r="J169" s="324">
        <v>26</v>
      </c>
      <c r="K169" s="324">
        <v>1.9059999999999999</v>
      </c>
      <c r="L169" s="100">
        <v>515.18412000000001</v>
      </c>
      <c r="M169" s="324">
        <v>35.2554374352124</v>
      </c>
      <c r="N169" s="100">
        <v>2.2682419999999999</v>
      </c>
      <c r="O169" s="100"/>
    </row>
    <row r="170" spans="1:15" ht="11.25" customHeight="1">
      <c r="A170" s="12"/>
      <c r="B170" s="219"/>
      <c r="C170" s="219" t="s">
        <v>1083</v>
      </c>
      <c r="D170" s="100">
        <v>1171.185035</v>
      </c>
      <c r="E170" s="100">
        <v>139.49015299999999</v>
      </c>
      <c r="F170" s="324">
        <v>61.2</v>
      </c>
      <c r="G170" s="100">
        <v>1256.6089489999999</v>
      </c>
      <c r="H170" s="324">
        <v>1.2</v>
      </c>
      <c r="I170" s="100">
        <v>36</v>
      </c>
      <c r="J170" s="324">
        <v>24.9</v>
      </c>
      <c r="K170" s="324">
        <v>1.7050000000000001</v>
      </c>
      <c r="L170" s="100">
        <v>519.77663800000005</v>
      </c>
      <c r="M170" s="324">
        <v>41.363435968973</v>
      </c>
      <c r="N170" s="100">
        <v>3.7555290000000001</v>
      </c>
      <c r="O170" s="100"/>
    </row>
    <row r="171" spans="1:15" ht="11.25" customHeight="1">
      <c r="A171" s="12"/>
      <c r="B171" s="219"/>
      <c r="C171" s="219" t="s">
        <v>1084</v>
      </c>
      <c r="D171" s="100">
        <v>1065.930218</v>
      </c>
      <c r="E171" s="100">
        <v>95.959408999999994</v>
      </c>
      <c r="F171" s="324">
        <v>60.2</v>
      </c>
      <c r="G171" s="100">
        <v>1123.741955</v>
      </c>
      <c r="H171" s="324">
        <v>1.1000000000000001</v>
      </c>
      <c r="I171" s="100">
        <v>30</v>
      </c>
      <c r="J171" s="324">
        <v>25.3</v>
      </c>
      <c r="K171" s="324">
        <v>1.7270000000000001</v>
      </c>
      <c r="L171" s="100">
        <v>460.87988899999999</v>
      </c>
      <c r="M171" s="324">
        <v>41.0129644932586</v>
      </c>
      <c r="N171" s="100">
        <v>3.1572170000000002</v>
      </c>
      <c r="O171" s="100"/>
    </row>
    <row r="172" spans="1:15" ht="11.25" customHeight="1">
      <c r="A172" s="12"/>
      <c r="B172" s="219"/>
      <c r="C172" s="219" t="s">
        <v>1085</v>
      </c>
      <c r="D172" s="100">
        <v>105.254817</v>
      </c>
      <c r="E172" s="100">
        <v>43.530743999999999</v>
      </c>
      <c r="F172" s="324">
        <v>63.4</v>
      </c>
      <c r="G172" s="100">
        <v>132.86699400000001</v>
      </c>
      <c r="H172" s="324">
        <v>2.2000000000000002</v>
      </c>
      <c r="I172" s="100">
        <v>6</v>
      </c>
      <c r="J172" s="324">
        <v>21.6</v>
      </c>
      <c r="K172" s="324">
        <v>1.514</v>
      </c>
      <c r="L172" s="100">
        <v>58.896749</v>
      </c>
      <c r="M172" s="324">
        <v>44.327599524077399</v>
      </c>
      <c r="N172" s="100">
        <v>0.59831199999999995</v>
      </c>
      <c r="O172" s="100"/>
    </row>
    <row r="173" spans="1:15" ht="11.25" customHeight="1">
      <c r="A173" s="12"/>
      <c r="B173" s="219"/>
      <c r="C173" s="219" t="s">
        <v>1086</v>
      </c>
      <c r="D173" s="100">
        <v>263.67909700000001</v>
      </c>
      <c r="E173" s="100">
        <v>16.989249999999998</v>
      </c>
      <c r="F173" s="324">
        <v>34.9</v>
      </c>
      <c r="G173" s="100">
        <v>269.60987299999999</v>
      </c>
      <c r="H173" s="324">
        <v>3.7</v>
      </c>
      <c r="I173" s="100">
        <v>21</v>
      </c>
      <c r="J173" s="324">
        <v>23.4</v>
      </c>
      <c r="K173" s="324">
        <v>1.8680000000000001</v>
      </c>
      <c r="L173" s="100">
        <v>135.683851</v>
      </c>
      <c r="M173" s="324">
        <v>50.325994923783803</v>
      </c>
      <c r="N173" s="100">
        <v>2.6070069999999999</v>
      </c>
      <c r="O173" s="100"/>
    </row>
    <row r="174" spans="1:15" ht="11.25" customHeight="1">
      <c r="A174" s="12"/>
      <c r="B174" s="219"/>
      <c r="C174" s="219" t="s">
        <v>1087</v>
      </c>
      <c r="D174" s="100">
        <v>215.03170600000001</v>
      </c>
      <c r="E174" s="100">
        <v>6.7595200000000002</v>
      </c>
      <c r="F174" s="324">
        <v>40.799999999999997</v>
      </c>
      <c r="G174" s="100">
        <v>217.79126600000001</v>
      </c>
      <c r="H174" s="324">
        <v>2.8</v>
      </c>
      <c r="I174" s="100">
        <v>15</v>
      </c>
      <c r="J174" s="324">
        <v>21.6</v>
      </c>
      <c r="K174" s="324">
        <v>1.976</v>
      </c>
      <c r="L174" s="100">
        <v>98.186074000000005</v>
      </c>
      <c r="M174" s="324">
        <v>45.082649916732699</v>
      </c>
      <c r="N174" s="100">
        <v>1.289391</v>
      </c>
      <c r="O174" s="100"/>
    </row>
    <row r="175" spans="1:15" ht="11.25" customHeight="1">
      <c r="A175" s="12"/>
      <c r="B175" s="219"/>
      <c r="C175" s="219" t="s">
        <v>1088</v>
      </c>
      <c r="D175" s="100">
        <v>48.647390999999999</v>
      </c>
      <c r="E175" s="100">
        <v>10.22973</v>
      </c>
      <c r="F175" s="324">
        <v>31</v>
      </c>
      <c r="G175" s="100">
        <v>51.818607</v>
      </c>
      <c r="H175" s="324">
        <v>7.4</v>
      </c>
      <c r="I175" s="100">
        <v>6</v>
      </c>
      <c r="J175" s="324">
        <v>31.3</v>
      </c>
      <c r="K175" s="324">
        <v>1.4179999999999999</v>
      </c>
      <c r="L175" s="100">
        <v>37.497776999999999</v>
      </c>
      <c r="M175" s="324">
        <v>72.363537290765095</v>
      </c>
      <c r="N175" s="100">
        <v>1.3176159999999999</v>
      </c>
      <c r="O175" s="100"/>
    </row>
    <row r="176" spans="1:15" ht="11.25" customHeight="1">
      <c r="A176" s="12"/>
      <c r="B176" s="219"/>
      <c r="C176" s="219" t="s">
        <v>1089</v>
      </c>
      <c r="D176" s="100">
        <v>1.831178</v>
      </c>
      <c r="E176" s="100"/>
      <c r="F176" s="324"/>
      <c r="G176" s="100">
        <v>1.831178</v>
      </c>
      <c r="H176" s="324">
        <v>20.8</v>
      </c>
      <c r="I176" s="100">
        <v>1</v>
      </c>
      <c r="J176" s="324">
        <v>27.4</v>
      </c>
      <c r="K176" s="324">
        <v>1.0569999999999999</v>
      </c>
      <c r="L176" s="100">
        <v>1.6102810000000001</v>
      </c>
      <c r="M176" s="324">
        <v>87.936890897553397</v>
      </c>
      <c r="N176" s="100">
        <v>0.104423</v>
      </c>
      <c r="O176" s="100"/>
    </row>
    <row r="177" spans="1:15" ht="11.25" customHeight="1">
      <c r="A177" s="12"/>
      <c r="B177" s="219"/>
      <c r="C177" s="219" t="s">
        <v>1090</v>
      </c>
      <c r="D177" s="100"/>
      <c r="E177" s="100"/>
      <c r="F177" s="324"/>
      <c r="G177" s="100"/>
      <c r="H177" s="324"/>
      <c r="I177" s="100"/>
      <c r="J177" s="324"/>
      <c r="K177" s="324"/>
      <c r="L177" s="100"/>
      <c r="M177" s="324"/>
      <c r="N177" s="100"/>
      <c r="O177" s="100"/>
    </row>
    <row r="178" spans="1:15" ht="11.25" customHeight="1">
      <c r="A178" s="12"/>
      <c r="B178" s="219"/>
      <c r="C178" s="219" t="s">
        <v>1091</v>
      </c>
      <c r="D178" s="100">
        <v>1.831178</v>
      </c>
      <c r="E178" s="100"/>
      <c r="F178" s="324"/>
      <c r="G178" s="100">
        <v>1.831178</v>
      </c>
      <c r="H178" s="324">
        <v>20.8</v>
      </c>
      <c r="I178" s="100">
        <v>1</v>
      </c>
      <c r="J178" s="324">
        <v>27.4</v>
      </c>
      <c r="K178" s="324">
        <v>1.0569999999999999</v>
      </c>
      <c r="L178" s="100">
        <v>1.6102810000000001</v>
      </c>
      <c r="M178" s="324">
        <v>87.936890897553397</v>
      </c>
      <c r="N178" s="100">
        <v>0.104423</v>
      </c>
      <c r="O178" s="100"/>
    </row>
    <row r="179" spans="1:15" ht="11.25" customHeight="1">
      <c r="A179" s="12"/>
      <c r="B179" s="219"/>
      <c r="C179" s="219" t="s">
        <v>1092</v>
      </c>
      <c r="D179" s="100"/>
      <c r="E179" s="100"/>
      <c r="F179" s="324"/>
      <c r="G179" s="100"/>
      <c r="H179" s="324"/>
      <c r="I179" s="100"/>
      <c r="J179" s="324"/>
      <c r="K179" s="324"/>
      <c r="L179" s="100"/>
      <c r="M179" s="324"/>
      <c r="N179" s="100"/>
      <c r="O179" s="100"/>
    </row>
    <row r="180" spans="1:15" ht="11.25" customHeight="1">
      <c r="A180" s="12"/>
      <c r="B180" s="219"/>
      <c r="C180" s="219" t="s">
        <v>1093</v>
      </c>
      <c r="D180" s="100">
        <v>1675.0297439999999</v>
      </c>
      <c r="E180" s="100">
        <v>8.5000000000000006E-2</v>
      </c>
      <c r="F180" s="324">
        <v>20</v>
      </c>
      <c r="G180" s="100">
        <v>1675.046744</v>
      </c>
      <c r="H180" s="324">
        <v>100</v>
      </c>
      <c r="I180" s="100">
        <v>10</v>
      </c>
      <c r="J180" s="324">
        <v>43.3</v>
      </c>
      <c r="K180" s="324">
        <v>4.6509999999999998</v>
      </c>
      <c r="L180" s="100">
        <v>250.34053399999999</v>
      </c>
      <c r="M180" s="324">
        <v>14.945286446286801</v>
      </c>
      <c r="N180" s="100">
        <v>931.45261500000004</v>
      </c>
      <c r="O180" s="100">
        <v>-931.45261500000004</v>
      </c>
    </row>
    <row r="181" spans="1:15" ht="11.25" customHeight="1">
      <c r="A181" s="12"/>
      <c r="B181" s="829" t="s">
        <v>1098</v>
      </c>
      <c r="C181" s="829"/>
      <c r="D181" s="619">
        <v>6533.7506679999997</v>
      </c>
      <c r="E181" s="619">
        <v>678.41166699999997</v>
      </c>
      <c r="F181" s="830">
        <v>54.934631472015603</v>
      </c>
      <c r="G181" s="619">
        <v>6906.4336169999997</v>
      </c>
      <c r="H181" s="830">
        <v>24.6</v>
      </c>
      <c r="I181" s="619">
        <v>132</v>
      </c>
      <c r="J181" s="830">
        <v>31.4</v>
      </c>
      <c r="K181" s="830">
        <v>2.9609999999999999</v>
      </c>
      <c r="L181" s="619">
        <v>2227.5346469999999</v>
      </c>
      <c r="M181" s="830">
        <v>32.253037827178801</v>
      </c>
      <c r="N181" s="619">
        <v>942.19846299999995</v>
      </c>
      <c r="O181" s="619">
        <v>-931.45261500000004</v>
      </c>
    </row>
    <row r="182" spans="1:15" ht="15" customHeight="1">
      <c r="A182" s="12"/>
      <c r="B182" s="919" t="s">
        <v>1099</v>
      </c>
      <c r="C182" s="219"/>
      <c r="E182" s="3"/>
      <c r="F182" s="3"/>
      <c r="G182" s="3"/>
      <c r="H182" s="928"/>
      <c r="I182" s="3"/>
      <c r="J182" s="930"/>
      <c r="K182" s="932"/>
      <c r="L182" s="3"/>
      <c r="M182" s="72"/>
      <c r="O182" s="2"/>
    </row>
    <row r="183" spans="1:15" ht="11.25" customHeight="1">
      <c r="A183" s="12"/>
      <c r="B183" s="219"/>
      <c r="C183" s="219" t="s">
        <v>1077</v>
      </c>
      <c r="D183" s="100"/>
      <c r="E183" s="100"/>
      <c r="F183" s="324"/>
      <c r="G183" s="100"/>
      <c r="H183" s="324"/>
      <c r="I183" s="100"/>
      <c r="J183" s="324"/>
      <c r="K183" s="324"/>
      <c r="L183" s="100"/>
      <c r="M183" s="324"/>
      <c r="N183" s="100"/>
      <c r="O183" s="100"/>
    </row>
    <row r="184" spans="1:15" ht="11.25" customHeight="1">
      <c r="A184" s="12"/>
      <c r="B184" s="219"/>
      <c r="C184" s="219" t="s">
        <v>1078</v>
      </c>
      <c r="D184" s="100"/>
      <c r="E184" s="100"/>
      <c r="F184" s="324"/>
      <c r="G184" s="100"/>
      <c r="H184" s="324"/>
      <c r="I184" s="100"/>
      <c r="J184" s="324"/>
      <c r="K184" s="324"/>
      <c r="L184" s="100"/>
      <c r="M184" s="324"/>
      <c r="N184" s="100"/>
      <c r="O184" s="100"/>
    </row>
    <row r="185" spans="1:15" ht="11.25" customHeight="1">
      <c r="A185" s="12"/>
      <c r="B185" s="219"/>
      <c r="C185" s="219" t="s">
        <v>1079</v>
      </c>
      <c r="D185" s="100"/>
      <c r="E185" s="100"/>
      <c r="F185" s="324"/>
      <c r="G185" s="100"/>
      <c r="H185" s="324"/>
      <c r="I185" s="100"/>
      <c r="J185" s="324"/>
      <c r="K185" s="324"/>
      <c r="L185" s="100"/>
      <c r="M185" s="324"/>
      <c r="N185" s="100"/>
      <c r="O185" s="100"/>
    </row>
    <row r="186" spans="1:15" ht="11.25" customHeight="1">
      <c r="A186" s="12"/>
      <c r="B186" s="219"/>
      <c r="C186" s="219" t="s">
        <v>1080</v>
      </c>
      <c r="D186" s="100">
        <v>88941.988654000001</v>
      </c>
      <c r="E186" s="100">
        <v>13690.073469000001</v>
      </c>
      <c r="F186" s="324">
        <v>100</v>
      </c>
      <c r="G186" s="100">
        <v>102632.062123</v>
      </c>
      <c r="H186" s="324">
        <v>0.2</v>
      </c>
      <c r="I186" s="100">
        <v>33544</v>
      </c>
      <c r="J186" s="324">
        <v>18</v>
      </c>
      <c r="K186" s="324">
        <v>4.8070000000000004</v>
      </c>
      <c r="L186" s="100">
        <v>7984.4927850000004</v>
      </c>
      <c r="M186" s="324">
        <v>7.7797255748704899</v>
      </c>
      <c r="N186" s="100">
        <v>37.762819999999998</v>
      </c>
      <c r="O186" s="100"/>
    </row>
    <row r="187" spans="1:15" ht="11.25" customHeight="1">
      <c r="A187" s="12"/>
      <c r="B187" s="219"/>
      <c r="C187" s="219" t="s">
        <v>1081</v>
      </c>
      <c r="D187" s="100">
        <v>272527.69201900001</v>
      </c>
      <c r="E187" s="100">
        <v>48566.145994999999</v>
      </c>
      <c r="F187" s="324">
        <v>100</v>
      </c>
      <c r="G187" s="100">
        <v>321093.83801499999</v>
      </c>
      <c r="H187" s="324">
        <v>0.3</v>
      </c>
      <c r="I187" s="100">
        <v>150034</v>
      </c>
      <c r="J187" s="324">
        <v>20.3</v>
      </c>
      <c r="K187" s="324">
        <v>4.8470000000000004</v>
      </c>
      <c r="L187" s="100">
        <v>37835.442971999997</v>
      </c>
      <c r="M187" s="324">
        <v>11.783297744328699</v>
      </c>
      <c r="N187" s="100">
        <v>199.594313</v>
      </c>
      <c r="O187" s="100"/>
    </row>
    <row r="188" spans="1:15" ht="11.25" customHeight="1">
      <c r="A188" s="12"/>
      <c r="B188" s="219"/>
      <c r="C188" s="219" t="s">
        <v>1082</v>
      </c>
      <c r="D188" s="100">
        <v>200516.89528500001</v>
      </c>
      <c r="E188" s="100">
        <v>32798.707741999999</v>
      </c>
      <c r="F188" s="324">
        <v>100</v>
      </c>
      <c r="G188" s="100">
        <v>233315.603026</v>
      </c>
      <c r="H188" s="324">
        <v>0.6</v>
      </c>
      <c r="I188" s="100">
        <v>106828</v>
      </c>
      <c r="J188" s="324">
        <v>20.3</v>
      </c>
      <c r="K188" s="324">
        <v>4.8639999999999999</v>
      </c>
      <c r="L188" s="100">
        <v>45758.816138000002</v>
      </c>
      <c r="M188" s="324">
        <v>19.612411490928299</v>
      </c>
      <c r="N188" s="100">
        <v>296.64080200000001</v>
      </c>
      <c r="O188" s="100"/>
    </row>
    <row r="189" spans="1:15" ht="11.25" customHeight="1">
      <c r="A189" s="12"/>
      <c r="B189" s="219"/>
      <c r="C189" s="219" t="s">
        <v>1083</v>
      </c>
      <c r="D189" s="100">
        <v>189859.92089400001</v>
      </c>
      <c r="E189" s="100">
        <v>21933.117617</v>
      </c>
      <c r="F189" s="324">
        <v>100</v>
      </c>
      <c r="G189" s="100">
        <v>211793.03851099999</v>
      </c>
      <c r="H189" s="324">
        <v>1.4</v>
      </c>
      <c r="I189" s="100">
        <v>87603</v>
      </c>
      <c r="J189" s="324">
        <v>20.2</v>
      </c>
      <c r="K189" s="324">
        <v>4.8760000000000003</v>
      </c>
      <c r="L189" s="100">
        <v>69963.245727999994</v>
      </c>
      <c r="M189" s="324">
        <v>33.033779684107202</v>
      </c>
      <c r="N189" s="100">
        <v>597.19395199999997</v>
      </c>
      <c r="O189" s="100"/>
    </row>
    <row r="190" spans="1:15" ht="11.25" customHeight="1">
      <c r="A190" s="12"/>
      <c r="B190" s="219"/>
      <c r="C190" s="219" t="s">
        <v>1084</v>
      </c>
      <c r="D190" s="100">
        <v>180447.96799899999</v>
      </c>
      <c r="E190" s="100">
        <v>21784.450322000001</v>
      </c>
      <c r="F190" s="324">
        <v>100</v>
      </c>
      <c r="G190" s="100">
        <v>202232.418321</v>
      </c>
      <c r="H190" s="324">
        <v>1.4</v>
      </c>
      <c r="I190" s="100">
        <v>83302</v>
      </c>
      <c r="J190" s="324">
        <v>20</v>
      </c>
      <c r="K190" s="324">
        <v>4.8730000000000002</v>
      </c>
      <c r="L190" s="100">
        <v>65136.669227999999</v>
      </c>
      <c r="M190" s="324">
        <v>32.208816849833497</v>
      </c>
      <c r="N190" s="100">
        <v>550.00714100000005</v>
      </c>
      <c r="O190" s="100"/>
    </row>
    <row r="191" spans="1:15" ht="11.25" customHeight="1">
      <c r="A191" s="12"/>
      <c r="B191" s="219"/>
      <c r="C191" s="219" t="s">
        <v>1085</v>
      </c>
      <c r="D191" s="100">
        <v>9411.9528950000004</v>
      </c>
      <c r="E191" s="100">
        <v>148.667295</v>
      </c>
      <c r="F191" s="324">
        <v>100</v>
      </c>
      <c r="G191" s="100">
        <v>9560.6201899999996</v>
      </c>
      <c r="H191" s="324">
        <v>2.1</v>
      </c>
      <c r="I191" s="100">
        <v>4301</v>
      </c>
      <c r="J191" s="324">
        <v>24</v>
      </c>
      <c r="K191" s="324">
        <v>4.9279999999999999</v>
      </c>
      <c r="L191" s="100">
        <v>4826.5765000000001</v>
      </c>
      <c r="M191" s="324">
        <v>50.483926817304102</v>
      </c>
      <c r="N191" s="100">
        <v>47.186810999999999</v>
      </c>
      <c r="O191" s="100"/>
    </row>
    <row r="192" spans="1:15" ht="11.25" customHeight="1">
      <c r="A192" s="12"/>
      <c r="B192" s="219"/>
      <c r="C192" s="219" t="s">
        <v>1086</v>
      </c>
      <c r="D192" s="100">
        <v>51183.707449000001</v>
      </c>
      <c r="E192" s="100">
        <v>4913.3816870000001</v>
      </c>
      <c r="F192" s="324">
        <v>100</v>
      </c>
      <c r="G192" s="100">
        <v>56097.089137000003</v>
      </c>
      <c r="H192" s="324">
        <v>3.3</v>
      </c>
      <c r="I192" s="100">
        <v>22697</v>
      </c>
      <c r="J192" s="324">
        <v>20.100000000000001</v>
      </c>
      <c r="K192" s="324">
        <v>4.899</v>
      </c>
      <c r="L192" s="100">
        <v>31216.635687999998</v>
      </c>
      <c r="M192" s="324">
        <v>55.647514279685502</v>
      </c>
      <c r="N192" s="100">
        <v>380.97863799999999</v>
      </c>
      <c r="O192" s="100"/>
    </row>
    <row r="193" spans="1:19" ht="11.25" customHeight="1">
      <c r="A193" s="12"/>
      <c r="B193" s="219"/>
      <c r="C193" s="219" t="s">
        <v>1087</v>
      </c>
      <c r="D193" s="100">
        <v>46579.613042999998</v>
      </c>
      <c r="E193" s="100">
        <v>4703.7081459999999</v>
      </c>
      <c r="F193" s="324">
        <v>100</v>
      </c>
      <c r="G193" s="100">
        <v>51283.321190000002</v>
      </c>
      <c r="H193" s="324">
        <v>3</v>
      </c>
      <c r="I193" s="100">
        <v>20648</v>
      </c>
      <c r="J193" s="324">
        <v>19.899999999999999</v>
      </c>
      <c r="K193" s="324">
        <v>4.8970000000000002</v>
      </c>
      <c r="L193" s="100">
        <v>27032.360724999999</v>
      </c>
      <c r="M193" s="324">
        <v>52.711798100687702</v>
      </c>
      <c r="N193" s="100">
        <v>311.22747900000002</v>
      </c>
      <c r="O193" s="100"/>
    </row>
    <row r="194" spans="1:19" ht="11.25" customHeight="1">
      <c r="A194" s="12"/>
      <c r="B194" s="219"/>
      <c r="C194" s="219" t="s">
        <v>1088</v>
      </c>
      <c r="D194" s="100">
        <v>4604.0944060000002</v>
      </c>
      <c r="E194" s="100">
        <v>209.673541</v>
      </c>
      <c r="F194" s="324">
        <v>100</v>
      </c>
      <c r="G194" s="100">
        <v>4813.7679470000003</v>
      </c>
      <c r="H194" s="324">
        <v>6.7</v>
      </c>
      <c r="I194" s="100">
        <v>2049</v>
      </c>
      <c r="J194" s="324">
        <v>21.6</v>
      </c>
      <c r="K194" s="324">
        <v>4.9219999999999997</v>
      </c>
      <c r="L194" s="100">
        <v>4184.2749629999998</v>
      </c>
      <c r="M194" s="324">
        <v>86.923071678344897</v>
      </c>
      <c r="N194" s="100">
        <v>69.751159000000001</v>
      </c>
      <c r="O194" s="100"/>
    </row>
    <row r="195" spans="1:19" ht="11.25" customHeight="1">
      <c r="A195" s="12"/>
      <c r="B195" s="219"/>
      <c r="C195" s="219" t="s">
        <v>1089</v>
      </c>
      <c r="D195" s="100">
        <v>2299.6061180000002</v>
      </c>
      <c r="E195" s="100">
        <v>72.070777000000007</v>
      </c>
      <c r="F195" s="324">
        <v>100</v>
      </c>
      <c r="G195" s="100">
        <v>2371.6768950000001</v>
      </c>
      <c r="H195" s="324">
        <v>14.4</v>
      </c>
      <c r="I195" s="100">
        <v>958</v>
      </c>
      <c r="J195" s="324">
        <v>21.8</v>
      </c>
      <c r="K195" s="324">
        <v>4.9119999999999999</v>
      </c>
      <c r="L195" s="100">
        <v>2768.2063480000002</v>
      </c>
      <c r="M195" s="324">
        <v>116.71937074716899</v>
      </c>
      <c r="N195" s="100">
        <v>74.799645999999996</v>
      </c>
      <c r="O195" s="100"/>
    </row>
    <row r="196" spans="1:19" ht="11.25" customHeight="1">
      <c r="A196" s="12"/>
      <c r="B196" s="219"/>
      <c r="C196" s="219" t="s">
        <v>1090</v>
      </c>
      <c r="D196" s="100">
        <v>2186.4717609999998</v>
      </c>
      <c r="E196" s="100">
        <v>71.466983999999997</v>
      </c>
      <c r="F196" s="324">
        <v>100</v>
      </c>
      <c r="G196" s="100">
        <v>2257.9387449999999</v>
      </c>
      <c r="H196" s="324">
        <v>13.8</v>
      </c>
      <c r="I196" s="100">
        <v>905</v>
      </c>
      <c r="J196" s="324">
        <v>21.7</v>
      </c>
      <c r="K196" s="324">
        <v>4.9260000000000002</v>
      </c>
      <c r="L196" s="100">
        <v>2609.2728910000001</v>
      </c>
      <c r="M196" s="324">
        <v>115.559950276685</v>
      </c>
      <c r="N196" s="100">
        <v>67.702849999999998</v>
      </c>
      <c r="O196" s="100"/>
    </row>
    <row r="197" spans="1:19" ht="11.25" customHeight="1">
      <c r="A197" s="12"/>
      <c r="B197" s="219"/>
      <c r="C197" s="219" t="s">
        <v>1091</v>
      </c>
      <c r="D197" s="100">
        <v>81.927308999999994</v>
      </c>
      <c r="E197" s="100">
        <v>0.49710300000000002</v>
      </c>
      <c r="F197" s="324">
        <v>100</v>
      </c>
      <c r="G197" s="100">
        <v>82.424412000000004</v>
      </c>
      <c r="H197" s="324">
        <v>24</v>
      </c>
      <c r="I197" s="100">
        <v>37</v>
      </c>
      <c r="J197" s="324">
        <v>21.9</v>
      </c>
      <c r="K197" s="324">
        <v>4.702</v>
      </c>
      <c r="L197" s="100">
        <v>110.678436</v>
      </c>
      <c r="M197" s="324">
        <v>134.27870859424499</v>
      </c>
      <c r="N197" s="100">
        <v>4.3536849999999996</v>
      </c>
      <c r="O197" s="100"/>
    </row>
    <row r="198" spans="1:19" ht="11.25" customHeight="1">
      <c r="A198" s="12"/>
      <c r="B198" s="219"/>
      <c r="C198" s="219" t="s">
        <v>1092</v>
      </c>
      <c r="D198" s="100">
        <v>31.207048</v>
      </c>
      <c r="E198" s="100">
        <v>0.10668999999999999</v>
      </c>
      <c r="F198" s="324">
        <v>100</v>
      </c>
      <c r="G198" s="100">
        <v>31.313738000000001</v>
      </c>
      <c r="H198" s="324">
        <v>34.799999999999997</v>
      </c>
      <c r="I198" s="100">
        <v>16</v>
      </c>
      <c r="J198" s="324">
        <v>25.3</v>
      </c>
      <c r="K198" s="324">
        <v>4.4859999999999998</v>
      </c>
      <c r="L198" s="100">
        <v>48.255020999999999</v>
      </c>
      <c r="M198" s="324">
        <v>154.10175878715</v>
      </c>
      <c r="N198" s="100">
        <v>2.7431109999999999</v>
      </c>
      <c r="O198" s="100"/>
    </row>
    <row r="199" spans="1:19" ht="11.25" customHeight="1">
      <c r="A199" s="12"/>
      <c r="B199" s="219"/>
      <c r="C199" s="219" t="s">
        <v>1093</v>
      </c>
      <c r="D199" s="100">
        <v>2987.1446449999999</v>
      </c>
      <c r="E199" s="100">
        <v>45.410545999999997</v>
      </c>
      <c r="F199" s="324">
        <v>100</v>
      </c>
      <c r="G199" s="100">
        <v>3032.5551909999999</v>
      </c>
      <c r="H199" s="324">
        <v>100</v>
      </c>
      <c r="I199" s="100">
        <v>1509</v>
      </c>
      <c r="J199" s="324">
        <v>22.2</v>
      </c>
      <c r="K199" s="324">
        <v>4.79</v>
      </c>
      <c r="L199" s="100">
        <v>6990.5790610000004</v>
      </c>
      <c r="M199" s="324">
        <v>230.51778519139901</v>
      </c>
      <c r="N199" s="100">
        <v>132.03312099999999</v>
      </c>
      <c r="O199" s="100">
        <v>-132.03312099999999</v>
      </c>
    </row>
    <row r="200" spans="1:19" ht="11.25" customHeight="1">
      <c r="A200" s="12"/>
      <c r="B200" s="829" t="s">
        <v>1100</v>
      </c>
      <c r="C200" s="829"/>
      <c r="D200" s="619">
        <v>808316.95506399998</v>
      </c>
      <c r="E200" s="619">
        <v>122018.907833</v>
      </c>
      <c r="F200" s="830">
        <v>100</v>
      </c>
      <c r="G200" s="619">
        <v>930335.86289800005</v>
      </c>
      <c r="H200" s="830">
        <v>1.2</v>
      </c>
      <c r="I200" s="619">
        <v>403173</v>
      </c>
      <c r="J200" s="830">
        <v>20</v>
      </c>
      <c r="K200" s="830">
        <v>4.8570000000000002</v>
      </c>
      <c r="L200" s="619">
        <v>202517.41871999999</v>
      </c>
      <c r="M200" s="830">
        <v>21.768205096292601</v>
      </c>
      <c r="N200" s="619">
        <v>1719.0032920000001</v>
      </c>
      <c r="O200" s="619">
        <v>-132.03312099999999</v>
      </c>
      <c r="S200" s="575"/>
    </row>
    <row r="201" spans="1:19" ht="15" customHeight="1">
      <c r="A201" s="12"/>
      <c r="B201" s="919" t="s">
        <v>1101</v>
      </c>
      <c r="C201" s="219"/>
      <c r="D201" s="37"/>
      <c r="E201" s="566"/>
      <c r="F201" s="566"/>
      <c r="G201" s="566"/>
      <c r="H201" s="928"/>
      <c r="I201" s="638"/>
      <c r="J201" s="930"/>
      <c r="K201" s="932"/>
      <c r="L201" s="566"/>
      <c r="M201" s="72"/>
      <c r="N201" s="37"/>
      <c r="O201" s="73"/>
      <c r="S201" s="575"/>
    </row>
    <row r="202" spans="1:19" ht="11.25" customHeight="1">
      <c r="A202" s="12"/>
      <c r="B202" s="219"/>
      <c r="C202" s="219" t="s">
        <v>1077</v>
      </c>
      <c r="D202" s="100">
        <v>1723.240098</v>
      </c>
      <c r="E202" s="100">
        <v>143.78340900000001</v>
      </c>
      <c r="F202" s="324">
        <v>20</v>
      </c>
      <c r="G202" s="100">
        <v>1751.9967790000001</v>
      </c>
      <c r="H202" s="324">
        <v>0.1</v>
      </c>
      <c r="I202" s="100">
        <v>6666</v>
      </c>
      <c r="J202" s="324">
        <v>23</v>
      </c>
      <c r="K202" s="324">
        <v>3.3860000000000001</v>
      </c>
      <c r="L202" s="100">
        <v>118.304937</v>
      </c>
      <c r="M202" s="324">
        <v>6.7525773116732397</v>
      </c>
      <c r="N202" s="100">
        <v>0.47082099999999999</v>
      </c>
      <c r="O202" s="100"/>
      <c r="S202" s="575"/>
    </row>
    <row r="203" spans="1:19" ht="11.25" customHeight="1">
      <c r="A203" s="12"/>
      <c r="B203" s="219"/>
      <c r="C203" s="219" t="s">
        <v>1078</v>
      </c>
      <c r="D203" s="100"/>
      <c r="E203" s="100"/>
      <c r="F203" s="324"/>
      <c r="G203" s="100"/>
      <c r="H203" s="324"/>
      <c r="I203" s="100"/>
      <c r="J203" s="324"/>
      <c r="K203" s="324"/>
      <c r="L203" s="100"/>
      <c r="M203" s="324"/>
      <c r="N203" s="100"/>
      <c r="O203" s="100"/>
    </row>
    <row r="204" spans="1:19" ht="11.25" customHeight="1">
      <c r="A204" s="12"/>
      <c r="B204" s="219"/>
      <c r="C204" s="219" t="s">
        <v>1079</v>
      </c>
      <c r="D204" s="100">
        <v>1723.240098</v>
      </c>
      <c r="E204" s="100">
        <v>143.78340900000001</v>
      </c>
      <c r="F204" s="324">
        <v>20</v>
      </c>
      <c r="G204" s="100">
        <v>1751.9967790000001</v>
      </c>
      <c r="H204" s="324">
        <v>0.1</v>
      </c>
      <c r="I204" s="100">
        <v>6666</v>
      </c>
      <c r="J204" s="324">
        <v>23</v>
      </c>
      <c r="K204" s="324">
        <v>3.3860000000000001</v>
      </c>
      <c r="L204" s="100">
        <v>118.304937</v>
      </c>
      <c r="M204" s="324">
        <v>6.7525773116732397</v>
      </c>
      <c r="N204" s="100">
        <v>0.47082099999999999</v>
      </c>
      <c r="O204" s="100"/>
    </row>
    <row r="205" spans="1:19" ht="11.25" customHeight="1">
      <c r="A205" s="12"/>
      <c r="B205" s="219"/>
      <c r="C205" s="219" t="s">
        <v>1080</v>
      </c>
      <c r="D205" s="100">
        <v>8637.6750250000005</v>
      </c>
      <c r="E205" s="100">
        <v>35030.102126999998</v>
      </c>
      <c r="F205" s="324">
        <v>64.599999999999994</v>
      </c>
      <c r="G205" s="100">
        <v>31271.384577000001</v>
      </c>
      <c r="H205" s="324">
        <v>0.2</v>
      </c>
      <c r="I205" s="100">
        <v>869512</v>
      </c>
      <c r="J205" s="324">
        <v>34.700000000000003</v>
      </c>
      <c r="K205" s="324">
        <v>1.1839999999999999</v>
      </c>
      <c r="L205" s="100">
        <v>4273.3443340000003</v>
      </c>
      <c r="M205" s="324">
        <v>13.665350581064599</v>
      </c>
      <c r="N205" s="100">
        <v>19.147987000000001</v>
      </c>
      <c r="O205" s="100"/>
    </row>
    <row r="206" spans="1:19" ht="11.25" customHeight="1">
      <c r="A206" s="12"/>
      <c r="B206" s="219"/>
      <c r="C206" s="219" t="s">
        <v>1081</v>
      </c>
      <c r="D206" s="100">
        <v>6383.6425639999998</v>
      </c>
      <c r="E206" s="100">
        <v>1414.753819</v>
      </c>
      <c r="F206" s="324">
        <v>63.9</v>
      </c>
      <c r="G206" s="100">
        <v>7288.1442790000001</v>
      </c>
      <c r="H206" s="324">
        <v>0.4</v>
      </c>
      <c r="I206" s="100">
        <v>71971</v>
      </c>
      <c r="J206" s="324">
        <v>32.1</v>
      </c>
      <c r="K206" s="324">
        <v>2.4209999999999998</v>
      </c>
      <c r="L206" s="100">
        <v>1486.5890770000001</v>
      </c>
      <c r="M206" s="324">
        <v>20.397360701042199</v>
      </c>
      <c r="N206" s="100">
        <v>8.6445570000000007</v>
      </c>
      <c r="O206" s="100"/>
    </row>
    <row r="207" spans="1:19" ht="11.25" customHeight="1">
      <c r="A207" s="12"/>
      <c r="B207" s="219"/>
      <c r="C207" s="219" t="s">
        <v>1082</v>
      </c>
      <c r="D207" s="100">
        <v>3756.85457</v>
      </c>
      <c r="E207" s="100">
        <v>486.677775</v>
      </c>
      <c r="F207" s="324">
        <v>61.4</v>
      </c>
      <c r="G207" s="100">
        <v>4055.791682</v>
      </c>
      <c r="H207" s="324">
        <v>0.6</v>
      </c>
      <c r="I207" s="100">
        <v>29242</v>
      </c>
      <c r="J207" s="324">
        <v>30.3</v>
      </c>
      <c r="K207" s="324">
        <v>2.7010000000000001</v>
      </c>
      <c r="L207" s="100">
        <v>1051.7367099999999</v>
      </c>
      <c r="M207" s="324">
        <v>25.931724123497499</v>
      </c>
      <c r="N207" s="100">
        <v>7.6255110000000004</v>
      </c>
      <c r="O207" s="100"/>
    </row>
    <row r="208" spans="1:19" ht="11.25" customHeight="1">
      <c r="A208" s="12"/>
      <c r="B208" s="219"/>
      <c r="C208" s="219" t="s">
        <v>1083</v>
      </c>
      <c r="D208" s="100">
        <v>11002.887175</v>
      </c>
      <c r="E208" s="100">
        <v>949.76437599999997</v>
      </c>
      <c r="F208" s="324">
        <v>48.4</v>
      </c>
      <c r="G208" s="100">
        <v>11462.799395</v>
      </c>
      <c r="H208" s="324">
        <v>1.4</v>
      </c>
      <c r="I208" s="100">
        <v>62957</v>
      </c>
      <c r="J208" s="324">
        <v>28.5</v>
      </c>
      <c r="K208" s="324">
        <v>2.9750000000000001</v>
      </c>
      <c r="L208" s="100">
        <v>3931.414319</v>
      </c>
      <c r="M208" s="324">
        <v>34.2971571212775</v>
      </c>
      <c r="N208" s="100">
        <v>46.531688000000003</v>
      </c>
      <c r="O208" s="100"/>
    </row>
    <row r="209" spans="1:20" ht="11.25" customHeight="1">
      <c r="A209" s="12"/>
      <c r="B209" s="219"/>
      <c r="C209" s="219" t="s">
        <v>1084</v>
      </c>
      <c r="D209" s="100">
        <v>7949.9677110000002</v>
      </c>
      <c r="E209" s="100">
        <v>823.24728100000004</v>
      </c>
      <c r="F209" s="324">
        <v>52.8</v>
      </c>
      <c r="G209" s="100">
        <v>8384.5765119999996</v>
      </c>
      <c r="H209" s="324">
        <v>1.2</v>
      </c>
      <c r="I209" s="100">
        <v>51504</v>
      </c>
      <c r="J209" s="324">
        <v>28.9</v>
      </c>
      <c r="K209" s="324">
        <v>2.9079999999999999</v>
      </c>
      <c r="L209" s="100">
        <v>2764.6069149999998</v>
      </c>
      <c r="M209" s="324">
        <v>32.9725289171528</v>
      </c>
      <c r="N209" s="100">
        <v>28.773716</v>
      </c>
      <c r="O209" s="100"/>
    </row>
    <row r="210" spans="1:20" ht="11.25" customHeight="1">
      <c r="A210" s="12"/>
      <c r="B210" s="219"/>
      <c r="C210" s="219" t="s">
        <v>1085</v>
      </c>
      <c r="D210" s="100">
        <v>3052.9194640000001</v>
      </c>
      <c r="E210" s="100">
        <v>126.517095</v>
      </c>
      <c r="F210" s="324">
        <v>20</v>
      </c>
      <c r="G210" s="100">
        <v>3078.2228829999999</v>
      </c>
      <c r="H210" s="324">
        <v>2.1</v>
      </c>
      <c r="I210" s="100">
        <v>11453</v>
      </c>
      <c r="J210" s="324">
        <v>27.5</v>
      </c>
      <c r="K210" s="324">
        <v>3.1579999999999999</v>
      </c>
      <c r="L210" s="100">
        <v>1166.8074039999999</v>
      </c>
      <c r="M210" s="324">
        <v>37.905228060121601</v>
      </c>
      <c r="N210" s="100">
        <v>17.757971999999999</v>
      </c>
      <c r="O210" s="100"/>
    </row>
    <row r="211" spans="1:20" ht="11.25" customHeight="1">
      <c r="A211" s="12"/>
      <c r="B211" s="219"/>
      <c r="C211" s="219" t="s">
        <v>1086</v>
      </c>
      <c r="D211" s="100">
        <v>7524.233741</v>
      </c>
      <c r="E211" s="100">
        <v>1274.967731</v>
      </c>
      <c r="F211" s="324">
        <v>53.8</v>
      </c>
      <c r="G211" s="100">
        <v>8209.7405249999993</v>
      </c>
      <c r="H211" s="324">
        <v>4.3</v>
      </c>
      <c r="I211" s="100">
        <v>69991</v>
      </c>
      <c r="J211" s="324">
        <v>32.799999999999997</v>
      </c>
      <c r="K211" s="324">
        <v>2.8140000000000001</v>
      </c>
      <c r="L211" s="100">
        <v>4127.6215860000002</v>
      </c>
      <c r="M211" s="324">
        <v>50.277125975305999</v>
      </c>
      <c r="N211" s="100">
        <v>118.17136000000001</v>
      </c>
      <c r="O211" s="100"/>
    </row>
    <row r="212" spans="1:20" ht="11.25" customHeight="1">
      <c r="A212" s="12"/>
      <c r="B212" s="219"/>
      <c r="C212" s="219" t="s">
        <v>1087</v>
      </c>
      <c r="D212" s="100">
        <v>5299.4485930000001</v>
      </c>
      <c r="E212" s="100">
        <v>974.48331800000005</v>
      </c>
      <c r="F212" s="324">
        <v>55</v>
      </c>
      <c r="G212" s="100">
        <v>5835.175467</v>
      </c>
      <c r="H212" s="324">
        <v>3.4</v>
      </c>
      <c r="I212" s="100">
        <v>48303</v>
      </c>
      <c r="J212" s="324">
        <v>31.9</v>
      </c>
      <c r="K212" s="324">
        <v>2.8519999999999999</v>
      </c>
      <c r="L212" s="100">
        <v>2778.6744130000002</v>
      </c>
      <c r="M212" s="324">
        <v>47.619380577574702</v>
      </c>
      <c r="N212" s="100">
        <v>63.290830999999997</v>
      </c>
      <c r="O212" s="100"/>
    </row>
    <row r="213" spans="1:20" ht="11.25" customHeight="1">
      <c r="A213" s="12"/>
      <c r="B213" s="219"/>
      <c r="C213" s="219" t="s">
        <v>1088</v>
      </c>
      <c r="D213" s="100">
        <v>2224.7851479999999</v>
      </c>
      <c r="E213" s="100">
        <v>300.48441300000002</v>
      </c>
      <c r="F213" s="324">
        <v>49.8</v>
      </c>
      <c r="G213" s="100">
        <v>2374.5650580000001</v>
      </c>
      <c r="H213" s="324">
        <v>6.6</v>
      </c>
      <c r="I213" s="100">
        <v>21688</v>
      </c>
      <c r="J213" s="324">
        <v>35.1</v>
      </c>
      <c r="K213" s="324">
        <v>2.72</v>
      </c>
      <c r="L213" s="100">
        <v>1348.947173</v>
      </c>
      <c r="M213" s="324">
        <v>56.8081791844509</v>
      </c>
      <c r="N213" s="100">
        <v>54.880529000000003</v>
      </c>
      <c r="O213" s="100"/>
      <c r="P213" s="3"/>
      <c r="Q213" s="3"/>
      <c r="R213" s="3"/>
      <c r="S213" s="3"/>
      <c r="T213" s="3"/>
    </row>
    <row r="214" spans="1:20" ht="11.25" customHeight="1">
      <c r="A214" s="12"/>
      <c r="B214" s="219"/>
      <c r="C214" s="219" t="s">
        <v>1089</v>
      </c>
      <c r="D214" s="100">
        <v>889.65092300000003</v>
      </c>
      <c r="E214" s="100">
        <v>137.39783199999999</v>
      </c>
      <c r="F214" s="324">
        <v>67.400000000000006</v>
      </c>
      <c r="G214" s="100">
        <v>982.31169499999999</v>
      </c>
      <c r="H214" s="324">
        <v>16.5</v>
      </c>
      <c r="I214" s="100">
        <v>11702</v>
      </c>
      <c r="J214" s="324">
        <v>38.9</v>
      </c>
      <c r="K214" s="324">
        <v>2.036</v>
      </c>
      <c r="L214" s="100">
        <v>830.35092299999997</v>
      </c>
      <c r="M214" s="324">
        <v>84.530289848580097</v>
      </c>
      <c r="N214" s="100">
        <v>63.902416000000002</v>
      </c>
      <c r="O214" s="100"/>
      <c r="P214" s="3"/>
      <c r="Q214" s="3"/>
      <c r="R214" s="3"/>
      <c r="S214" s="3"/>
      <c r="T214" s="3"/>
    </row>
    <row r="215" spans="1:20" ht="11.25" customHeight="1">
      <c r="A215" s="12"/>
      <c r="B215" s="219"/>
      <c r="C215" s="219" t="s">
        <v>1090</v>
      </c>
      <c r="D215" s="100">
        <v>811.53543300000001</v>
      </c>
      <c r="E215" s="100">
        <v>133.158581</v>
      </c>
      <c r="F215" s="324">
        <v>69</v>
      </c>
      <c r="G215" s="100">
        <v>903.34835399999997</v>
      </c>
      <c r="H215" s="324">
        <v>15.7</v>
      </c>
      <c r="I215" s="100">
        <v>11302</v>
      </c>
      <c r="J215" s="324">
        <v>39.299999999999997</v>
      </c>
      <c r="K215" s="324">
        <v>1.974</v>
      </c>
      <c r="L215" s="100">
        <v>762.41562299999998</v>
      </c>
      <c r="M215" s="324">
        <v>84.398850080818306</v>
      </c>
      <c r="N215" s="100">
        <v>57.183993000000001</v>
      </c>
      <c r="O215" s="100"/>
      <c r="P215" s="3"/>
      <c r="Q215" s="3"/>
      <c r="R215" s="3"/>
      <c r="S215" s="3"/>
      <c r="T215" s="3"/>
    </row>
    <row r="216" spans="1:20" ht="11.25" customHeight="1">
      <c r="A216" s="12"/>
      <c r="B216" s="219"/>
      <c r="C216" s="219" t="s">
        <v>1091</v>
      </c>
      <c r="D216" s="100">
        <v>67.574162999999999</v>
      </c>
      <c r="E216" s="100">
        <v>3.8504710000000002</v>
      </c>
      <c r="F216" s="324">
        <v>20</v>
      </c>
      <c r="G216" s="100">
        <v>68.344257999999996</v>
      </c>
      <c r="H216" s="324">
        <v>23.6</v>
      </c>
      <c r="I216" s="100">
        <v>345</v>
      </c>
      <c r="J216" s="324">
        <v>33.799999999999997</v>
      </c>
      <c r="K216" s="324">
        <v>2.7589999999999999</v>
      </c>
      <c r="L216" s="100">
        <v>57.917088</v>
      </c>
      <c r="M216" s="324">
        <v>84.743165987697196</v>
      </c>
      <c r="N216" s="100">
        <v>5.4517090000000001</v>
      </c>
      <c r="O216" s="100"/>
      <c r="P216" s="3"/>
      <c r="Q216" s="3"/>
      <c r="R216" s="3"/>
      <c r="S216" s="3"/>
      <c r="T216" s="3"/>
    </row>
    <row r="217" spans="1:20" ht="11.25" customHeight="1">
      <c r="A217" s="12"/>
      <c r="B217" s="219"/>
      <c r="C217" s="219" t="s">
        <v>1092</v>
      </c>
      <c r="D217" s="100">
        <v>10.541327000000001</v>
      </c>
      <c r="E217" s="100">
        <v>0.38878000000000001</v>
      </c>
      <c r="F217" s="324">
        <v>20</v>
      </c>
      <c r="G217" s="100">
        <v>10.619083</v>
      </c>
      <c r="H217" s="324">
        <v>35</v>
      </c>
      <c r="I217" s="100">
        <v>55</v>
      </c>
      <c r="J217" s="324">
        <v>34</v>
      </c>
      <c r="K217" s="324">
        <v>2.6560000000000001</v>
      </c>
      <c r="L217" s="100">
        <v>10.018212</v>
      </c>
      <c r="M217" s="324">
        <v>94.341592395501607</v>
      </c>
      <c r="N217" s="100">
        <v>1.2667139999999999</v>
      </c>
      <c r="O217" s="100"/>
      <c r="P217" s="3"/>
      <c r="Q217" s="3"/>
      <c r="R217" s="3"/>
      <c r="S217" s="3"/>
      <c r="T217" s="3"/>
    </row>
    <row r="218" spans="1:20" ht="11.25" customHeight="1">
      <c r="A218" s="12"/>
      <c r="B218" s="219"/>
      <c r="C218" s="219" t="s">
        <v>1093</v>
      </c>
      <c r="D218" s="100">
        <v>1337.5815110000001</v>
      </c>
      <c r="E218" s="100">
        <v>191.23051699999999</v>
      </c>
      <c r="F218" s="324">
        <v>77.400000000000006</v>
      </c>
      <c r="G218" s="100">
        <v>1485.60259</v>
      </c>
      <c r="H218" s="324">
        <v>100</v>
      </c>
      <c r="I218" s="100">
        <v>13390</v>
      </c>
      <c r="J218" s="324">
        <v>36.799999999999997</v>
      </c>
      <c r="K218" s="324">
        <v>2.0859999999999999</v>
      </c>
      <c r="L218" s="100">
        <v>4975.1757939999998</v>
      </c>
      <c r="M218" s="324">
        <v>334.89277869392998</v>
      </c>
      <c r="N218" s="100">
        <v>156.23746</v>
      </c>
      <c r="O218" s="100">
        <v>-156.23746</v>
      </c>
      <c r="P218" s="3"/>
      <c r="Q218" s="3"/>
      <c r="R218" s="3"/>
      <c r="S218" s="3"/>
      <c r="T218" s="3"/>
    </row>
    <row r="219" spans="1:20" ht="11.25" customHeight="1">
      <c r="A219" s="12"/>
      <c r="B219" s="829" t="s">
        <v>1102</v>
      </c>
      <c r="C219" s="829"/>
      <c r="D219" s="619">
        <v>41255.765607000001</v>
      </c>
      <c r="E219" s="619">
        <v>39628.677585999998</v>
      </c>
      <c r="F219" s="830">
        <v>63.721545744122899</v>
      </c>
      <c r="G219" s="619">
        <v>66507.771521999995</v>
      </c>
      <c r="H219" s="830">
        <v>3.4</v>
      </c>
      <c r="I219" s="619">
        <v>1135431</v>
      </c>
      <c r="J219" s="830">
        <v>32.6</v>
      </c>
      <c r="K219" s="830">
        <v>2.0129999999999999</v>
      </c>
      <c r="L219" s="619">
        <v>20794.537680000001</v>
      </c>
      <c r="M219" s="830">
        <v>31.266327534552001</v>
      </c>
      <c r="N219" s="619">
        <v>420.73180000000002</v>
      </c>
      <c r="O219" s="619">
        <v>-156.23746</v>
      </c>
      <c r="P219" s="3"/>
      <c r="Q219" s="3"/>
      <c r="R219" s="3"/>
      <c r="S219" s="3"/>
      <c r="T219" s="3"/>
    </row>
    <row r="220" spans="1:20" ht="11.25" customHeight="1">
      <c r="A220" s="12"/>
      <c r="B220" s="1239" t="s">
        <v>1103</v>
      </c>
      <c r="C220" s="1239"/>
      <c r="D220" s="640">
        <v>1602916.637632</v>
      </c>
      <c r="E220" s="640">
        <v>637670.45232599997</v>
      </c>
      <c r="F220" s="1240">
        <v>60.512393988009997</v>
      </c>
      <c r="G220" s="640">
        <v>1988786.294089</v>
      </c>
      <c r="H220" s="1240">
        <v>2.1</v>
      </c>
      <c r="I220" s="640">
        <v>1595723</v>
      </c>
      <c r="J220" s="1240">
        <v>22.9</v>
      </c>
      <c r="K220" s="1240">
        <v>3.4380000000000002</v>
      </c>
      <c r="L220" s="640">
        <v>621330.83682199998</v>
      </c>
      <c r="M220" s="1240">
        <v>31.241709512414602</v>
      </c>
      <c r="N220" s="640">
        <v>9866.144929</v>
      </c>
      <c r="O220" s="640">
        <v>-5306.0475299999998</v>
      </c>
      <c r="P220" s="3"/>
      <c r="Q220" s="3"/>
      <c r="R220" s="3"/>
      <c r="S220" s="3"/>
      <c r="T220" s="3"/>
    </row>
    <row r="221" spans="1:20" ht="11.25" customHeight="1">
      <c r="D221" s="3"/>
      <c r="E221" s="3"/>
      <c r="F221" s="3"/>
      <c r="G221" s="3"/>
      <c r="H221" s="3"/>
      <c r="I221" s="3"/>
      <c r="J221" s="3"/>
      <c r="K221" s="3"/>
      <c r="L221" s="3"/>
      <c r="M221" s="3"/>
      <c r="N221" s="3"/>
      <c r="O221" s="3"/>
      <c r="P221" s="3"/>
      <c r="Q221" s="3"/>
      <c r="R221" s="3"/>
      <c r="S221" s="3"/>
      <c r="T221" s="3"/>
    </row>
    <row r="222" spans="1:20" ht="11.25" customHeight="1">
      <c r="D222" s="3"/>
      <c r="E222" s="3"/>
      <c r="F222" s="3"/>
      <c r="G222" s="1059"/>
      <c r="H222" s="3"/>
      <c r="I222" s="3"/>
      <c r="J222" s="3"/>
      <c r="K222" s="3"/>
      <c r="L222" s="3"/>
      <c r="M222" s="3"/>
      <c r="N222" s="3"/>
      <c r="O222" s="3"/>
      <c r="P222" s="3"/>
      <c r="Q222" s="3"/>
      <c r="R222" s="3"/>
      <c r="S222" s="3"/>
      <c r="T222" s="3"/>
    </row>
    <row r="223" spans="1:20" ht="11.25" customHeight="1">
      <c r="D223" s="3"/>
      <c r="E223" s="3"/>
      <c r="F223" s="3"/>
      <c r="G223" s="3"/>
      <c r="H223" s="3"/>
      <c r="I223" s="3"/>
      <c r="J223" s="3"/>
      <c r="K223" s="3"/>
      <c r="L223" s="3"/>
      <c r="M223" s="3"/>
      <c r="N223" s="3"/>
      <c r="O223" s="3"/>
      <c r="P223" s="3"/>
      <c r="Q223" s="3"/>
      <c r="R223" s="3"/>
      <c r="S223" s="3"/>
      <c r="T223" s="3"/>
    </row>
    <row r="224" spans="1:20"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sheetData>
  <mergeCells count="5">
    <mergeCell ref="B3:H3"/>
    <mergeCell ref="B9:O9"/>
    <mergeCell ref="B7:O7"/>
    <mergeCell ref="B12:C12"/>
    <mergeCell ref="B119:C119"/>
  </mergeCells>
  <hyperlinks>
    <hyperlink ref="B3" location="Contents!A1" display="Back to index page" xr:uid="{00000000-0004-0000-1900-000000000000}"/>
    <hyperlink ref="B3:H3" location="CONTENTS!A1" display="Back to contents page" xr:uid="{00000000-0004-0000-1900-000001000000}"/>
  </hyperlinks>
  <pageMargins left="0.23622047244094491" right="0.23622047244094491" top="0.74803149606299213" bottom="0.74803149606299213" header="0.31496062992125984" footer="0.31496062992125984"/>
  <pageSetup paperSize="9" scale="62" orientation="landscape" r:id="rId1"/>
  <rowBreaks count="3" manualBreakCount="3">
    <brk id="55" max="15" man="1"/>
    <brk id="117" max="15" man="1"/>
    <brk id="162" max="15" man="1"/>
  </rowBreaks>
  <colBreaks count="1" manualBreakCount="1">
    <brk id="16" max="1048575" man="1"/>
  </colBreaks>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pageSetUpPr fitToPage="1"/>
  </sheetPr>
  <dimension ref="A1:T119"/>
  <sheetViews>
    <sheetView showGridLines="0" showRowColHeaders="0" zoomScale="121" zoomScaleNormal="121" zoomScaleSheetLayoutView="100" workbookViewId="0"/>
  </sheetViews>
  <sheetFormatPr baseColWidth="10" defaultColWidth="9.109375" defaultRowHeight="14.4"/>
  <cols>
    <col min="1" max="1" width="2.6640625" customWidth="1"/>
    <col min="2" max="2" width="6.44140625" customWidth="1"/>
    <col min="3" max="3" width="9.6640625" customWidth="1"/>
    <col min="4" max="4" width="68" customWidth="1"/>
    <col min="5" max="5" width="9.6640625" style="316" customWidth="1"/>
    <col min="6" max="6" width="48.44140625" style="316" customWidth="1"/>
    <col min="7" max="7" width="14" customWidth="1"/>
    <col min="8" max="8" width="19.44140625" customWidth="1"/>
  </cols>
  <sheetData>
    <row r="1" spans="1:7">
      <c r="B1" s="232"/>
      <c r="C1" s="232"/>
      <c r="D1" s="314"/>
      <c r="E1" s="315"/>
      <c r="F1" s="315"/>
      <c r="G1" s="4"/>
    </row>
    <row r="2" spans="1:7" ht="21">
      <c r="B2" s="1484" t="s">
        <v>25</v>
      </c>
      <c r="C2" s="233"/>
      <c r="G2" s="1486"/>
    </row>
    <row r="3" spans="1:7">
      <c r="B3" s="787" t="s">
        <v>26</v>
      </c>
      <c r="C3" s="788"/>
      <c r="D3" s="787"/>
      <c r="E3" s="789"/>
      <c r="F3" s="2215" t="s">
        <v>2761</v>
      </c>
      <c r="G3" s="2215"/>
    </row>
    <row r="4" spans="1:7" s="317" customFormat="1" ht="12">
      <c r="B4" s="1487" t="s">
        <v>28</v>
      </c>
      <c r="C4" s="1488"/>
      <c r="D4" s="1489"/>
      <c r="E4" s="1490" t="s">
        <v>29</v>
      </c>
      <c r="F4" s="1490" t="s">
        <v>30</v>
      </c>
      <c r="G4" s="1491" t="s">
        <v>31</v>
      </c>
    </row>
    <row r="5" spans="1:7" s="317" customFormat="1" ht="12">
      <c r="B5" s="281"/>
      <c r="C5" s="282"/>
      <c r="D5" s="283"/>
      <c r="E5" s="284"/>
      <c r="F5" s="284"/>
      <c r="G5" s="283"/>
    </row>
    <row r="6" spans="1:7" ht="20.25" customHeight="1">
      <c r="B6" s="2216" t="s">
        <v>32</v>
      </c>
      <c r="C6" s="2216"/>
      <c r="D6" s="2216"/>
      <c r="E6" s="2216"/>
      <c r="F6" s="2216"/>
      <c r="G6" s="2216"/>
    </row>
    <row r="7" spans="1:7" s="234" customFormat="1" ht="12" customHeight="1">
      <c r="A7" s="234" t="s">
        <v>33</v>
      </c>
      <c r="B7" s="1935"/>
      <c r="C7" s="778" t="s">
        <v>34</v>
      </c>
      <c r="D7" s="779" t="s">
        <v>35</v>
      </c>
      <c r="E7" s="1030" t="s">
        <v>36</v>
      </c>
      <c r="F7" s="779" t="s">
        <v>37</v>
      </c>
      <c r="G7" s="1386" t="s">
        <v>38</v>
      </c>
    </row>
    <row r="8" spans="1:7" s="234" customFormat="1" ht="12" customHeight="1">
      <c r="B8" s="1935"/>
      <c r="C8" s="778" t="s">
        <v>39</v>
      </c>
      <c r="D8" s="779" t="s">
        <v>40</v>
      </c>
      <c r="E8" s="1030" t="s">
        <v>36</v>
      </c>
      <c r="F8" s="779" t="s">
        <v>41</v>
      </c>
      <c r="G8" s="1032" t="s">
        <v>38</v>
      </c>
    </row>
    <row r="9" spans="1:7" s="1936" customFormat="1" ht="12" customHeight="1">
      <c r="B9" s="1935"/>
      <c r="C9" s="778" t="s">
        <v>42</v>
      </c>
      <c r="D9" s="779" t="s">
        <v>43</v>
      </c>
      <c r="E9" s="779"/>
      <c r="F9" s="779" t="s">
        <v>44</v>
      </c>
      <c r="G9" s="1386" t="s">
        <v>45</v>
      </c>
    </row>
    <row r="10" spans="1:7" ht="19.5" customHeight="1">
      <c r="B10" s="313" t="s">
        <v>46</v>
      </c>
      <c r="C10" s="313"/>
      <c r="D10" s="313"/>
      <c r="E10" s="224"/>
      <c r="F10" s="224"/>
      <c r="G10" s="313"/>
    </row>
    <row r="11" spans="1:7" s="779" customFormat="1" ht="12" customHeight="1">
      <c r="B11" s="1933"/>
      <c r="C11" s="778" t="s">
        <v>47</v>
      </c>
      <c r="D11" s="779" t="s">
        <v>48</v>
      </c>
      <c r="E11" s="1030" t="s">
        <v>49</v>
      </c>
      <c r="F11" s="779" t="s">
        <v>50</v>
      </c>
      <c r="G11" s="1032" t="s">
        <v>45</v>
      </c>
    </row>
    <row r="12" spans="1:7" s="779" customFormat="1" ht="12" customHeight="1">
      <c r="B12" s="1933"/>
      <c r="C12" s="778" t="s">
        <v>51</v>
      </c>
      <c r="D12" s="779" t="s">
        <v>52</v>
      </c>
      <c r="E12" s="1030" t="s">
        <v>49</v>
      </c>
      <c r="F12" s="779" t="s">
        <v>53</v>
      </c>
      <c r="G12" s="1032" t="s">
        <v>45</v>
      </c>
    </row>
    <row r="13" spans="1:7" s="234" customFormat="1" ht="12" customHeight="1">
      <c r="B13" s="1935"/>
      <c r="C13" s="778" t="s">
        <v>54</v>
      </c>
      <c r="D13" s="779" t="s">
        <v>55</v>
      </c>
      <c r="E13" s="1030" t="s">
        <v>49</v>
      </c>
      <c r="F13" s="1030" t="s">
        <v>56</v>
      </c>
      <c r="G13" s="1032" t="s">
        <v>57</v>
      </c>
    </row>
    <row r="14" spans="1:7" s="234" customFormat="1" ht="12" customHeight="1">
      <c r="B14" s="1935"/>
      <c r="C14" s="778" t="s">
        <v>58</v>
      </c>
      <c r="D14" s="779" t="s">
        <v>59</v>
      </c>
      <c r="E14" s="1030" t="s">
        <v>49</v>
      </c>
      <c r="F14" s="1030" t="s">
        <v>60</v>
      </c>
      <c r="G14" s="1032" t="s">
        <v>57</v>
      </c>
    </row>
    <row r="15" spans="1:7" s="1936" customFormat="1" ht="12" customHeight="1">
      <c r="B15" s="1933"/>
      <c r="C15" s="778" t="s">
        <v>61</v>
      </c>
      <c r="D15" s="779" t="s">
        <v>62</v>
      </c>
      <c r="E15" s="779"/>
      <c r="F15" s="779" t="s">
        <v>63</v>
      </c>
      <c r="G15" s="1032" t="s">
        <v>45</v>
      </c>
    </row>
    <row r="16" spans="1:7" s="1936" customFormat="1" ht="12" customHeight="1">
      <c r="B16" s="1933"/>
      <c r="C16" s="778" t="s">
        <v>64</v>
      </c>
      <c r="D16" s="779" t="s">
        <v>65</v>
      </c>
      <c r="E16" s="779"/>
      <c r="F16" s="779" t="s">
        <v>63</v>
      </c>
      <c r="G16" s="1032" t="s">
        <v>45</v>
      </c>
    </row>
    <row r="17" spans="2:20" s="69" customFormat="1" ht="20.25" customHeight="1">
      <c r="B17" s="2216" t="s">
        <v>66</v>
      </c>
      <c r="C17" s="2216"/>
      <c r="D17" s="2216"/>
      <c r="E17" s="2216"/>
      <c r="F17" s="2216"/>
      <c r="G17" s="2216"/>
    </row>
    <row r="18" spans="2:20" s="779" customFormat="1" ht="19.5" customHeight="1">
      <c r="B18" s="1933"/>
      <c r="C18" s="1385" t="s">
        <v>67</v>
      </c>
      <c r="D18" s="1233" t="s">
        <v>68</v>
      </c>
      <c r="E18" s="779" t="s">
        <v>69</v>
      </c>
      <c r="F18" s="779" t="s">
        <v>70</v>
      </c>
      <c r="G18" s="1032" t="s">
        <v>57</v>
      </c>
      <c r="H18" s="234"/>
    </row>
    <row r="19" spans="2:20" s="779" customFormat="1" ht="12" customHeight="1">
      <c r="B19" s="1933"/>
      <c r="C19" s="778" t="s">
        <v>71</v>
      </c>
      <c r="D19" s="779" t="s">
        <v>72</v>
      </c>
      <c r="E19" s="779" t="s">
        <v>69</v>
      </c>
      <c r="F19" s="779" t="s">
        <v>73</v>
      </c>
      <c r="G19" s="1032" t="s">
        <v>57</v>
      </c>
      <c r="H19" s="234"/>
    </row>
    <row r="20" spans="2:20" s="779" customFormat="1" ht="12" customHeight="1">
      <c r="B20" s="1933"/>
      <c r="C20" s="778" t="s">
        <v>74</v>
      </c>
      <c r="D20" s="779" t="s">
        <v>75</v>
      </c>
      <c r="E20" s="779" t="s">
        <v>69</v>
      </c>
      <c r="F20" s="779" t="s">
        <v>76</v>
      </c>
      <c r="G20" s="1032" t="s">
        <v>57</v>
      </c>
      <c r="H20" s="234"/>
    </row>
    <row r="21" spans="2:20" s="779" customFormat="1" ht="12" customHeight="1">
      <c r="B21" s="1933"/>
      <c r="C21" s="778" t="s">
        <v>77</v>
      </c>
      <c r="D21" s="779" t="s">
        <v>78</v>
      </c>
      <c r="E21" s="1030" t="s">
        <v>69</v>
      </c>
      <c r="F21" s="779" t="s">
        <v>79</v>
      </c>
      <c r="G21" s="1032" t="s">
        <v>57</v>
      </c>
      <c r="H21" s="234"/>
    </row>
    <row r="22" spans="2:20" s="69" customFormat="1" ht="20.25" customHeight="1">
      <c r="B22" s="313" t="s">
        <v>80</v>
      </c>
      <c r="C22" s="313"/>
      <c r="D22" s="313"/>
      <c r="E22" s="224"/>
      <c r="F22" s="224"/>
      <c r="G22" s="313"/>
      <c r="T22" s="66"/>
    </row>
    <row r="23" spans="2:20" s="779" customFormat="1" ht="12" customHeight="1">
      <c r="B23" s="1933"/>
      <c r="C23" s="778" t="s">
        <v>81</v>
      </c>
      <c r="D23" s="779" t="s">
        <v>82</v>
      </c>
      <c r="E23" s="779" t="s">
        <v>83</v>
      </c>
      <c r="F23" s="779" t="s">
        <v>84</v>
      </c>
      <c r="G23" s="1032" t="s">
        <v>38</v>
      </c>
    </row>
    <row r="24" spans="2:20" s="779" customFormat="1" ht="12" customHeight="1">
      <c r="B24" s="1933"/>
      <c r="C24" s="778" t="s">
        <v>85</v>
      </c>
      <c r="D24" s="779" t="s">
        <v>86</v>
      </c>
      <c r="E24" s="779" t="s">
        <v>83</v>
      </c>
      <c r="F24" s="779" t="s">
        <v>87</v>
      </c>
      <c r="G24" s="1032" t="s">
        <v>57</v>
      </c>
      <c r="H24" s="234"/>
    </row>
    <row r="25" spans="2:20" s="779" customFormat="1" ht="12" customHeight="1">
      <c r="B25" s="1933"/>
      <c r="C25" s="778" t="s">
        <v>88</v>
      </c>
      <c r="D25" s="779" t="s">
        <v>89</v>
      </c>
      <c r="E25" s="1030" t="s">
        <v>83</v>
      </c>
      <c r="F25" s="779" t="s">
        <v>90</v>
      </c>
      <c r="G25" s="1032" t="s">
        <v>38</v>
      </c>
    </row>
    <row r="26" spans="2:20" s="779" customFormat="1" ht="12" customHeight="1">
      <c r="B26" s="1933"/>
      <c r="C26" s="778" t="s">
        <v>91</v>
      </c>
      <c r="D26" s="779" t="s">
        <v>92</v>
      </c>
      <c r="E26" s="779" t="s">
        <v>83</v>
      </c>
      <c r="F26" s="779" t="s">
        <v>93</v>
      </c>
      <c r="G26" s="1032" t="s">
        <v>38</v>
      </c>
    </row>
    <row r="27" spans="2:20" s="779" customFormat="1" ht="12" customHeight="1">
      <c r="B27" s="1933"/>
      <c r="C27" s="778" t="s">
        <v>94</v>
      </c>
      <c r="D27" s="779" t="s">
        <v>95</v>
      </c>
      <c r="E27" s="779" t="s">
        <v>83</v>
      </c>
      <c r="F27" s="779" t="s">
        <v>84</v>
      </c>
      <c r="G27" s="1032" t="s">
        <v>38</v>
      </c>
    </row>
    <row r="28" spans="2:20" s="779" customFormat="1" ht="12" customHeight="1">
      <c r="B28" s="1933"/>
      <c r="C28" s="778" t="s">
        <v>96</v>
      </c>
      <c r="D28" s="779" t="s">
        <v>97</v>
      </c>
      <c r="E28" s="779" t="s">
        <v>83</v>
      </c>
      <c r="F28" s="779" t="s">
        <v>98</v>
      </c>
      <c r="G28" s="1032" t="s">
        <v>38</v>
      </c>
    </row>
    <row r="29" spans="2:20" s="779" customFormat="1" ht="12" customHeight="1">
      <c r="B29" s="1933"/>
      <c r="C29" s="778" t="s">
        <v>99</v>
      </c>
      <c r="D29" s="779" t="s">
        <v>100</v>
      </c>
      <c r="E29" s="779" t="s">
        <v>83</v>
      </c>
      <c r="F29" s="1233" t="s">
        <v>101</v>
      </c>
      <c r="G29" s="1032" t="s">
        <v>38</v>
      </c>
    </row>
    <row r="30" spans="2:20" s="779" customFormat="1" ht="12" customHeight="1">
      <c r="B30" s="1933"/>
      <c r="C30" s="1387" t="s">
        <v>262</v>
      </c>
      <c r="D30" s="1438" t="s">
        <v>263</v>
      </c>
      <c r="E30" s="779" t="s">
        <v>83</v>
      </c>
      <c r="F30" s="1233" t="s">
        <v>2634</v>
      </c>
      <c r="G30" s="1032" t="s">
        <v>38</v>
      </c>
    </row>
    <row r="31" spans="2:20" s="69" customFormat="1" ht="20.25" customHeight="1">
      <c r="B31" s="313" t="s">
        <v>102</v>
      </c>
      <c r="C31" s="313"/>
      <c r="D31" s="313"/>
      <c r="E31" s="224"/>
      <c r="F31" s="224"/>
      <c r="G31" s="1890"/>
    </row>
    <row r="32" spans="2:20" s="779" customFormat="1" ht="12" customHeight="1">
      <c r="B32" s="1933"/>
      <c r="C32" s="778" t="s">
        <v>103</v>
      </c>
      <c r="D32" s="779" t="s">
        <v>104</v>
      </c>
      <c r="E32" s="779" t="s">
        <v>105</v>
      </c>
      <c r="F32" s="779" t="s">
        <v>106</v>
      </c>
      <c r="G32" s="1032" t="s">
        <v>38</v>
      </c>
    </row>
    <row r="33" spans="2:7" s="69" customFormat="1" ht="20.25" customHeight="1">
      <c r="B33" s="313" t="s">
        <v>107</v>
      </c>
      <c r="C33" s="313"/>
      <c r="D33" s="313"/>
      <c r="E33" s="313"/>
      <c r="F33" s="313"/>
      <c r="G33" s="1890"/>
    </row>
    <row r="34" spans="2:7" s="779" customFormat="1" ht="12" customHeight="1">
      <c r="B34" s="1933"/>
      <c r="C34" s="778" t="s">
        <v>108</v>
      </c>
      <c r="D34" s="779" t="s">
        <v>109</v>
      </c>
      <c r="E34" s="779" t="s">
        <v>110</v>
      </c>
      <c r="F34" s="779" t="s">
        <v>111</v>
      </c>
      <c r="G34" s="1032" t="s">
        <v>38</v>
      </c>
    </row>
    <row r="35" spans="2:7" s="779" customFormat="1" ht="12" customHeight="1">
      <c r="B35" s="1933"/>
      <c r="C35" s="778" t="s">
        <v>112</v>
      </c>
      <c r="D35" s="779" t="s">
        <v>107</v>
      </c>
      <c r="E35" s="779" t="s">
        <v>110</v>
      </c>
      <c r="F35" s="779" t="s">
        <v>113</v>
      </c>
      <c r="G35" s="1032" t="s">
        <v>38</v>
      </c>
    </row>
    <row r="36" spans="2:7" s="69" customFormat="1" ht="20.25" customHeight="1">
      <c r="B36" s="313" t="s">
        <v>114</v>
      </c>
      <c r="C36" s="313"/>
      <c r="D36" s="313"/>
      <c r="E36" s="224"/>
      <c r="F36" s="224"/>
      <c r="G36" s="1890"/>
    </row>
    <row r="37" spans="2:7" s="779" customFormat="1" ht="12" customHeight="1">
      <c r="B37" s="1933"/>
      <c r="C37" s="778" t="s">
        <v>115</v>
      </c>
      <c r="D37" s="779" t="s">
        <v>116</v>
      </c>
      <c r="E37" s="779" t="s">
        <v>117</v>
      </c>
      <c r="F37" s="779" t="s">
        <v>118</v>
      </c>
      <c r="G37" s="1032" t="s">
        <v>38</v>
      </c>
    </row>
    <row r="38" spans="2:7" s="779" customFormat="1" ht="12" customHeight="1">
      <c r="B38" s="1933"/>
      <c r="C38" s="778" t="s">
        <v>119</v>
      </c>
      <c r="D38" s="779" t="s">
        <v>120</v>
      </c>
      <c r="E38" s="779" t="s">
        <v>117</v>
      </c>
      <c r="F38" s="779" t="s">
        <v>121</v>
      </c>
      <c r="G38" s="1032" t="s">
        <v>57</v>
      </c>
    </row>
    <row r="39" spans="2:7" s="779" customFormat="1" ht="12" customHeight="1">
      <c r="B39" s="1933"/>
      <c r="C39" s="778" t="s">
        <v>122</v>
      </c>
      <c r="D39" s="779" t="s">
        <v>123</v>
      </c>
      <c r="E39" s="779" t="s">
        <v>117</v>
      </c>
      <c r="F39" s="779" t="s">
        <v>124</v>
      </c>
      <c r="G39" s="1032" t="s">
        <v>38</v>
      </c>
    </row>
    <row r="40" spans="2:7" s="779" customFormat="1" ht="12" customHeight="1">
      <c r="B40" s="1933"/>
      <c r="C40" s="778" t="s">
        <v>125</v>
      </c>
      <c r="D40" s="779" t="s">
        <v>126</v>
      </c>
      <c r="E40" s="779" t="s">
        <v>117</v>
      </c>
      <c r="F40" s="779" t="s">
        <v>127</v>
      </c>
      <c r="G40" s="1032" t="s">
        <v>45</v>
      </c>
    </row>
    <row r="41" spans="2:7" s="779" customFormat="1" ht="12" customHeight="1">
      <c r="B41" s="1933"/>
      <c r="C41" s="778" t="s">
        <v>128</v>
      </c>
      <c r="D41" s="779" t="s">
        <v>129</v>
      </c>
      <c r="E41" s="779" t="s">
        <v>117</v>
      </c>
      <c r="F41" s="779" t="s">
        <v>130</v>
      </c>
      <c r="G41" s="1032" t="s">
        <v>57</v>
      </c>
    </row>
    <row r="42" spans="2:7" s="69" customFormat="1" ht="20.25" customHeight="1">
      <c r="B42" s="313" t="s">
        <v>133</v>
      </c>
      <c r="C42" s="313"/>
      <c r="D42" s="66"/>
      <c r="E42" s="224"/>
      <c r="F42" s="224"/>
      <c r="G42" s="1890"/>
    </row>
    <row r="43" spans="2:7" s="779" customFormat="1" ht="12" customHeight="1">
      <c r="B43" s="1933"/>
      <c r="C43" s="778" t="s">
        <v>134</v>
      </c>
      <c r="D43" s="779" t="s">
        <v>135</v>
      </c>
      <c r="E43" s="779" t="s">
        <v>136</v>
      </c>
      <c r="F43" s="779" t="s">
        <v>137</v>
      </c>
      <c r="G43" s="1032" t="s">
        <v>38</v>
      </c>
    </row>
    <row r="44" spans="2:7" s="779" customFormat="1" ht="12" customHeight="1">
      <c r="B44" s="1933"/>
      <c r="C44" s="778" t="s">
        <v>138</v>
      </c>
      <c r="D44" s="779" t="s">
        <v>139</v>
      </c>
      <c r="E44" s="779" t="s">
        <v>136</v>
      </c>
      <c r="F44" s="779" t="s">
        <v>140</v>
      </c>
      <c r="G44" s="1032" t="s">
        <v>38</v>
      </c>
    </row>
    <row r="45" spans="2:7" s="779" customFormat="1" ht="12" customHeight="1">
      <c r="B45" s="1933"/>
      <c r="C45" s="778" t="s">
        <v>141</v>
      </c>
      <c r="D45" s="779" t="s">
        <v>142</v>
      </c>
      <c r="E45" s="779" t="s">
        <v>136</v>
      </c>
      <c r="F45" s="779" t="s">
        <v>143</v>
      </c>
      <c r="G45" s="1032" t="s">
        <v>38</v>
      </c>
    </row>
    <row r="46" spans="2:7" s="779" customFormat="1" ht="12" customHeight="1">
      <c r="B46" s="1933"/>
      <c r="C46" s="778" t="s">
        <v>144</v>
      </c>
      <c r="D46" s="779" t="s">
        <v>145</v>
      </c>
      <c r="E46" s="779" t="s">
        <v>136</v>
      </c>
      <c r="F46" s="779" t="s">
        <v>146</v>
      </c>
      <c r="G46" s="1032" t="s">
        <v>38</v>
      </c>
    </row>
    <row r="47" spans="2:7" s="779" customFormat="1" ht="12" customHeight="1">
      <c r="B47" s="1933"/>
      <c r="C47" s="778" t="s">
        <v>147</v>
      </c>
      <c r="D47" s="779" t="s">
        <v>148</v>
      </c>
      <c r="E47" s="779" t="s">
        <v>136</v>
      </c>
      <c r="F47" s="779" t="s">
        <v>149</v>
      </c>
      <c r="G47" s="1032" t="s">
        <v>38</v>
      </c>
    </row>
    <row r="48" spans="2:7" s="779" customFormat="1" ht="12" customHeight="1">
      <c r="B48" s="1933"/>
      <c r="C48" s="778" t="s">
        <v>150</v>
      </c>
      <c r="D48" s="779" t="s">
        <v>151</v>
      </c>
      <c r="E48" s="779" t="s">
        <v>152</v>
      </c>
      <c r="F48" s="779" t="s">
        <v>127</v>
      </c>
      <c r="G48" s="1032" t="s">
        <v>45</v>
      </c>
    </row>
    <row r="49" spans="1:10" s="779" customFormat="1" ht="12" customHeight="1">
      <c r="B49" s="1933"/>
      <c r="C49" s="778" t="s">
        <v>153</v>
      </c>
      <c r="D49" s="779" t="s">
        <v>154</v>
      </c>
      <c r="E49" s="779" t="s">
        <v>136</v>
      </c>
      <c r="F49" s="781" t="s">
        <v>155</v>
      </c>
      <c r="G49" s="1032" t="s">
        <v>38</v>
      </c>
    </row>
    <row r="50" spans="1:10" s="69" customFormat="1" ht="20.25" customHeight="1">
      <c r="B50" s="313" t="s">
        <v>156</v>
      </c>
      <c r="C50" s="313"/>
      <c r="D50" s="313"/>
      <c r="E50" s="224"/>
      <c r="F50" s="224"/>
      <c r="G50" s="1890"/>
    </row>
    <row r="51" spans="1:10" s="779" customFormat="1" ht="12" customHeight="1">
      <c r="B51" s="1933"/>
      <c r="C51" s="778" t="s">
        <v>157</v>
      </c>
      <c r="D51" s="779" t="s">
        <v>158</v>
      </c>
      <c r="E51" s="779" t="s">
        <v>159</v>
      </c>
      <c r="F51" s="779" t="s">
        <v>160</v>
      </c>
      <c r="G51" s="1032" t="s">
        <v>38</v>
      </c>
    </row>
    <row r="52" spans="1:10" s="69" customFormat="1" ht="20.25" customHeight="1">
      <c r="B52" s="313" t="s">
        <v>692</v>
      </c>
      <c r="C52" s="313"/>
      <c r="D52" s="313"/>
      <c r="E52" s="224"/>
      <c r="F52" s="224"/>
      <c r="G52" s="1890"/>
    </row>
    <row r="53" spans="1:10" s="779" customFormat="1" ht="12" customHeight="1">
      <c r="B53" s="1933"/>
      <c r="C53" s="778" t="s">
        <v>289</v>
      </c>
      <c r="D53" s="779" t="s">
        <v>290</v>
      </c>
      <c r="E53" s="779" t="s">
        <v>291</v>
      </c>
      <c r="F53" s="779" t="s">
        <v>3008</v>
      </c>
      <c r="G53" s="1032" t="s">
        <v>38</v>
      </c>
    </row>
    <row r="54" spans="1:10" s="779" customFormat="1" ht="18.600000000000001" customHeight="1">
      <c r="B54" s="1933"/>
      <c r="C54" s="778" t="s">
        <v>294</v>
      </c>
      <c r="D54" s="1233" t="s">
        <v>2931</v>
      </c>
      <c r="E54" s="779" t="s">
        <v>291</v>
      </c>
      <c r="F54" s="779" t="s">
        <v>3008</v>
      </c>
      <c r="G54" s="1032" t="s">
        <v>38</v>
      </c>
    </row>
    <row r="55" spans="1:10" s="69" customFormat="1" ht="20.25" customHeight="1">
      <c r="B55" s="313" t="s">
        <v>161</v>
      </c>
      <c r="C55" s="313"/>
      <c r="D55" s="313"/>
      <c r="E55" s="224"/>
      <c r="F55" s="224"/>
      <c r="G55" s="1890"/>
    </row>
    <row r="56" spans="1:10" s="779" customFormat="1" ht="12" customHeight="1">
      <c r="B56" s="1933"/>
      <c r="C56" s="778" t="s">
        <v>162</v>
      </c>
      <c r="D56" s="779" t="s">
        <v>163</v>
      </c>
      <c r="E56" s="1030" t="s">
        <v>164</v>
      </c>
      <c r="F56" s="779" t="s">
        <v>165</v>
      </c>
      <c r="G56" s="1032" t="s">
        <v>38</v>
      </c>
    </row>
    <row r="57" spans="1:10" s="779" customFormat="1" ht="12" customHeight="1">
      <c r="B57" s="1933"/>
      <c r="C57" s="778" t="s">
        <v>166</v>
      </c>
      <c r="D57" s="779" t="s">
        <v>167</v>
      </c>
      <c r="E57" s="1030" t="s">
        <v>164</v>
      </c>
      <c r="F57" s="779" t="s">
        <v>168</v>
      </c>
      <c r="G57" s="1032" t="s">
        <v>38</v>
      </c>
    </row>
    <row r="58" spans="1:10" s="512" customFormat="1" ht="20.25" customHeight="1">
      <c r="A58" s="69"/>
      <c r="B58" s="313" t="s">
        <v>169</v>
      </c>
      <c r="C58" s="313"/>
      <c r="D58" s="313"/>
      <c r="E58" s="224"/>
      <c r="F58" s="224"/>
      <c r="G58" s="1890"/>
      <c r="H58" s="69"/>
      <c r="I58" s="69"/>
      <c r="J58" s="69"/>
    </row>
    <row r="59" spans="1:10" s="1934" customFormat="1" ht="12" customHeight="1">
      <c r="A59" s="779"/>
      <c r="B59" s="1933"/>
      <c r="C59" s="778" t="s">
        <v>170</v>
      </c>
      <c r="D59" s="779" t="s">
        <v>171</v>
      </c>
      <c r="E59" s="781" t="s">
        <v>172</v>
      </c>
      <c r="F59" s="781" t="s">
        <v>173</v>
      </c>
      <c r="G59" s="1032" t="s">
        <v>38</v>
      </c>
    </row>
    <row r="60" spans="1:10" s="779" customFormat="1" ht="19.5" customHeight="1">
      <c r="B60" s="1933"/>
      <c r="C60" s="778" t="s">
        <v>174</v>
      </c>
      <c r="D60" s="779" t="s">
        <v>175</v>
      </c>
      <c r="E60" s="781" t="s">
        <v>172</v>
      </c>
      <c r="F60" s="1384" t="s">
        <v>176</v>
      </c>
      <c r="G60" s="1032" t="s">
        <v>38</v>
      </c>
    </row>
    <row r="61" spans="1:10" s="779" customFormat="1" ht="12" customHeight="1">
      <c r="B61" s="1933"/>
      <c r="C61" s="778" t="s">
        <v>177</v>
      </c>
      <c r="D61" s="779" t="s">
        <v>178</v>
      </c>
      <c r="E61" s="781" t="s">
        <v>172</v>
      </c>
      <c r="F61" s="781" t="s">
        <v>173</v>
      </c>
      <c r="G61" s="1032" t="s">
        <v>38</v>
      </c>
    </row>
    <row r="62" spans="1:10" s="512" customFormat="1" ht="20.25" customHeight="1">
      <c r="A62" s="69"/>
      <c r="B62" s="313" t="s">
        <v>179</v>
      </c>
      <c r="C62" s="313"/>
      <c r="D62" s="313"/>
      <c r="E62" s="224"/>
      <c r="F62" s="224"/>
      <c r="G62" s="313"/>
      <c r="H62" s="69"/>
      <c r="I62" s="69"/>
      <c r="J62" s="69"/>
    </row>
    <row r="63" spans="1:10" s="1934" customFormat="1" ht="12" customHeight="1">
      <c r="A63" s="779"/>
      <c r="B63" s="1933"/>
      <c r="C63" s="779" t="s">
        <v>180</v>
      </c>
      <c r="D63" s="779" t="s">
        <v>181</v>
      </c>
      <c r="E63" s="1030" t="s">
        <v>182</v>
      </c>
      <c r="F63" s="1030" t="s">
        <v>183</v>
      </c>
      <c r="G63" s="1032" t="s">
        <v>45</v>
      </c>
    </row>
    <row r="64" spans="1:10" s="779" customFormat="1" ht="12" customHeight="1">
      <c r="B64" s="1933"/>
      <c r="C64" s="779" t="s">
        <v>184</v>
      </c>
      <c r="D64" s="779" t="s">
        <v>185</v>
      </c>
      <c r="E64" s="1030" t="s">
        <v>182</v>
      </c>
      <c r="F64" s="1030" t="s">
        <v>186</v>
      </c>
      <c r="G64" s="1032" t="s">
        <v>38</v>
      </c>
    </row>
    <row r="65" spans="1:10" s="512" customFormat="1" ht="20.25" customHeight="1">
      <c r="A65" s="69"/>
      <c r="B65" s="313" t="s">
        <v>187</v>
      </c>
      <c r="C65" s="313"/>
      <c r="D65" s="313"/>
      <c r="E65" s="224"/>
      <c r="F65" s="285"/>
      <c r="G65" s="313"/>
      <c r="H65" s="69"/>
      <c r="I65" s="69"/>
      <c r="J65" s="69"/>
    </row>
    <row r="66" spans="1:10" s="779" customFormat="1" ht="12" customHeight="1">
      <c r="B66" s="1933"/>
      <c r="C66" s="779" t="s">
        <v>188</v>
      </c>
      <c r="D66" s="779" t="s">
        <v>189</v>
      </c>
      <c r="E66" s="1030" t="s">
        <v>69</v>
      </c>
      <c r="F66" s="779" t="s">
        <v>190</v>
      </c>
      <c r="G66" s="1032" t="s">
        <v>45</v>
      </c>
    </row>
    <row r="67" spans="1:10" s="779" customFormat="1" ht="12" customHeight="1">
      <c r="B67" s="1933"/>
      <c r="C67" s="779" t="s">
        <v>191</v>
      </c>
      <c r="D67" s="779" t="s">
        <v>192</v>
      </c>
      <c r="E67" s="1030" t="s">
        <v>69</v>
      </c>
      <c r="F67" s="779" t="s">
        <v>190</v>
      </c>
      <c r="G67" s="1032" t="s">
        <v>38</v>
      </c>
    </row>
    <row r="68" spans="1:10" s="779" customFormat="1" ht="12" customHeight="1">
      <c r="B68" s="1933"/>
      <c r="C68" s="779" t="s">
        <v>193</v>
      </c>
      <c r="D68" s="779" t="s">
        <v>194</v>
      </c>
      <c r="E68" s="1030" t="s">
        <v>69</v>
      </c>
      <c r="G68" s="1032" t="s">
        <v>38</v>
      </c>
    </row>
    <row r="69" spans="1:10" s="512" customFormat="1" ht="20.25" customHeight="1">
      <c r="A69" s="69"/>
      <c r="B69" s="313" t="s">
        <v>195</v>
      </c>
      <c r="C69" s="313"/>
      <c r="D69" s="66"/>
      <c r="E69" s="224"/>
      <c r="F69" s="224"/>
      <c r="G69" s="313"/>
      <c r="H69" s="69"/>
      <c r="I69" s="69"/>
      <c r="J69" s="69"/>
    </row>
    <row r="70" spans="1:10" s="779" customFormat="1" ht="12" customHeight="1">
      <c r="B70" s="1933"/>
      <c r="C70" s="778" t="s">
        <v>196</v>
      </c>
      <c r="D70" s="779" t="s">
        <v>195</v>
      </c>
      <c r="E70" s="1030" t="s">
        <v>197</v>
      </c>
      <c r="F70" s="779" t="s">
        <v>198</v>
      </c>
      <c r="G70" s="1032" t="s">
        <v>57</v>
      </c>
      <c r="H70" s="234"/>
    </row>
    <row r="71" spans="1:10" s="779" customFormat="1" ht="12" customHeight="1">
      <c r="B71" s="1933"/>
      <c r="C71" s="778" t="s">
        <v>199</v>
      </c>
      <c r="D71" s="779" t="s">
        <v>200</v>
      </c>
      <c r="E71" s="1030" t="s">
        <v>197</v>
      </c>
      <c r="F71" s="779" t="s">
        <v>198</v>
      </c>
      <c r="G71" s="1032" t="s">
        <v>57</v>
      </c>
      <c r="H71" s="234"/>
    </row>
    <row r="72" spans="1:10" s="779" customFormat="1" ht="12" customHeight="1">
      <c r="B72" s="1933"/>
      <c r="C72" s="778" t="s">
        <v>201</v>
      </c>
      <c r="D72" s="779" t="s">
        <v>202</v>
      </c>
      <c r="E72" s="1030" t="s">
        <v>197</v>
      </c>
      <c r="F72" s="779" t="s">
        <v>198</v>
      </c>
      <c r="G72" s="1032" t="s">
        <v>57</v>
      </c>
      <c r="H72" s="234"/>
    </row>
    <row r="73" spans="1:10" s="512" customFormat="1" ht="20.25" customHeight="1">
      <c r="A73" s="69"/>
      <c r="B73" s="313" t="s">
        <v>203</v>
      </c>
      <c r="C73" s="313"/>
      <c r="D73" s="66"/>
      <c r="E73" s="224"/>
      <c r="F73" s="224"/>
      <c r="G73" s="313"/>
      <c r="H73" s="69"/>
      <c r="I73" s="69"/>
      <c r="J73" s="69"/>
    </row>
    <row r="74" spans="1:10" s="66" customFormat="1" ht="12" customHeight="1">
      <c r="B74" s="176"/>
      <c r="C74" s="778" t="s">
        <v>204</v>
      </c>
      <c r="D74" s="779" t="s">
        <v>205</v>
      </c>
      <c r="E74" s="779" t="s">
        <v>206</v>
      </c>
      <c r="F74" s="779" t="s">
        <v>207</v>
      </c>
      <c r="G74" s="1032" t="s">
        <v>57</v>
      </c>
      <c r="H74"/>
    </row>
    <row r="75" spans="1:10" s="512" customFormat="1" ht="20.25" customHeight="1">
      <c r="A75" s="69"/>
      <c r="B75" s="313" t="s">
        <v>208</v>
      </c>
      <c r="C75" s="313"/>
      <c r="D75" s="313"/>
      <c r="E75" s="224"/>
      <c r="F75" s="224"/>
      <c r="G75" s="313"/>
      <c r="H75" s="69"/>
      <c r="I75" s="69"/>
      <c r="J75" s="69"/>
    </row>
    <row r="76" spans="1:10" s="66" customFormat="1" ht="12" customHeight="1">
      <c r="B76" s="313"/>
      <c r="C76" s="778" t="s">
        <v>209</v>
      </c>
      <c r="D76" s="779" t="s">
        <v>208</v>
      </c>
      <c r="E76" s="1030" t="s">
        <v>210</v>
      </c>
      <c r="F76" s="779" t="s">
        <v>211</v>
      </c>
      <c r="G76" s="1032" t="s">
        <v>57</v>
      </c>
      <c r="H76" s="69"/>
    </row>
    <row r="77" spans="1:10" s="66" customFormat="1" ht="12" customHeight="1">
      <c r="B77" s="313"/>
      <c r="C77" s="778" t="s">
        <v>212</v>
      </c>
      <c r="D77" s="779" t="s">
        <v>213</v>
      </c>
      <c r="E77" s="1030" t="s">
        <v>210</v>
      </c>
      <c r="F77" s="779" t="s">
        <v>214</v>
      </c>
      <c r="G77" s="1032" t="s">
        <v>57</v>
      </c>
      <c r="H77" s="69"/>
    </row>
    <row r="78" spans="1:10" s="66" customFormat="1" ht="20.25" customHeight="1">
      <c r="B78" s="313"/>
      <c r="C78" s="778" t="s">
        <v>215</v>
      </c>
      <c r="D78" s="1233" t="s">
        <v>216</v>
      </c>
      <c r="E78" s="1030" t="s">
        <v>210</v>
      </c>
      <c r="F78" s="779" t="s">
        <v>217</v>
      </c>
      <c r="G78" s="1032" t="s">
        <v>57</v>
      </c>
      <c r="H78" s="69"/>
    </row>
    <row r="79" spans="1:10" s="66" customFormat="1" ht="12" customHeight="1">
      <c r="B79" s="313"/>
      <c r="C79" s="778" t="s">
        <v>218</v>
      </c>
      <c r="D79" s="779" t="s">
        <v>219</v>
      </c>
      <c r="E79" s="1030" t="s">
        <v>210</v>
      </c>
      <c r="F79" s="779" t="s">
        <v>220</v>
      </c>
      <c r="G79" s="1032" t="s">
        <v>57</v>
      </c>
      <c r="H79" s="69"/>
    </row>
    <row r="80" spans="1:10" s="66" customFormat="1" ht="12" customHeight="1">
      <c r="B80" s="313"/>
      <c r="C80" s="778" t="s">
        <v>221</v>
      </c>
      <c r="D80" s="779" t="s">
        <v>222</v>
      </c>
      <c r="E80" s="1030" t="s">
        <v>210</v>
      </c>
      <c r="F80" s="779" t="s">
        <v>223</v>
      </c>
      <c r="G80" s="1032" t="s">
        <v>57</v>
      </c>
      <c r="H80" s="69"/>
    </row>
    <row r="81" spans="1:20" s="66" customFormat="1" ht="20.25" customHeight="1">
      <c r="B81" s="313"/>
      <c r="C81" s="778" t="s">
        <v>224</v>
      </c>
      <c r="D81" s="318" t="s">
        <v>225</v>
      </c>
      <c r="E81" s="1030" t="s">
        <v>210</v>
      </c>
      <c r="F81" s="779" t="s">
        <v>226</v>
      </c>
      <c r="G81" s="1032" t="s">
        <v>57</v>
      </c>
      <c r="H81" s="69"/>
    </row>
    <row r="82" spans="1:20" s="66" customFormat="1" ht="20.25" customHeight="1">
      <c r="B82" s="313" t="s">
        <v>2943</v>
      </c>
      <c r="C82" s="778"/>
      <c r="D82" s="318"/>
      <c r="E82" s="1030"/>
      <c r="F82" s="779"/>
      <c r="G82" s="780"/>
      <c r="H82" s="69"/>
    </row>
    <row r="83" spans="1:20" s="66" customFormat="1" ht="12" customHeight="1">
      <c r="A83" s="1434"/>
      <c r="B83" s="1435"/>
      <c r="C83" s="1436" t="s">
        <v>227</v>
      </c>
      <c r="D83" s="1932" t="s">
        <v>228</v>
      </c>
      <c r="E83" s="1437" t="s">
        <v>229</v>
      </c>
      <c r="F83" s="1438" t="s">
        <v>230</v>
      </c>
      <c r="G83" s="1032" t="s">
        <v>38</v>
      </c>
      <c r="H83" s="1439"/>
      <c r="I83" s="1434"/>
      <c r="J83" s="1434"/>
      <c r="K83" s="1434"/>
      <c r="L83" s="1434"/>
      <c r="M83" s="1434"/>
      <c r="N83" s="1434"/>
      <c r="O83" s="1434"/>
      <c r="P83" s="1434"/>
      <c r="Q83" s="1434"/>
      <c r="R83" s="1434"/>
      <c r="S83" s="1434"/>
      <c r="T83" s="1434"/>
    </row>
    <row r="84" spans="1:20" s="66" customFormat="1" ht="19.5" customHeight="1">
      <c r="B84" s="313"/>
      <c r="C84" s="778" t="s">
        <v>231</v>
      </c>
      <c r="D84" s="1233" t="s">
        <v>232</v>
      </c>
      <c r="E84" s="1030" t="s">
        <v>229</v>
      </c>
      <c r="F84" s="779" t="s">
        <v>230</v>
      </c>
      <c r="G84" s="1032" t="s">
        <v>38</v>
      </c>
      <c r="H84" s="69"/>
    </row>
    <row r="85" spans="1:20" s="66" customFormat="1" ht="19.5" customHeight="1">
      <c r="B85" s="313"/>
      <c r="C85" s="778" t="s">
        <v>233</v>
      </c>
      <c r="D85" s="1233" t="s">
        <v>234</v>
      </c>
      <c r="E85" s="1030" t="s">
        <v>229</v>
      </c>
      <c r="F85" s="779" t="s">
        <v>230</v>
      </c>
      <c r="G85" s="1032" t="s">
        <v>38</v>
      </c>
      <c r="H85" s="69"/>
    </row>
    <row r="86" spans="1:20" ht="12" customHeight="1">
      <c r="C86" s="1387" t="s">
        <v>235</v>
      </c>
      <c r="D86" s="1233" t="s">
        <v>236</v>
      </c>
      <c r="E86" s="1387" t="s">
        <v>229</v>
      </c>
      <c r="F86" s="779" t="s">
        <v>230</v>
      </c>
      <c r="G86" s="1960" t="s">
        <v>38</v>
      </c>
    </row>
    <row r="87" spans="1:20" s="66" customFormat="1" ht="12" customHeight="1">
      <c r="B87" s="313"/>
      <c r="C87" s="778" t="s">
        <v>237</v>
      </c>
      <c r="D87" s="779" t="s">
        <v>238</v>
      </c>
      <c r="E87" s="1030" t="s">
        <v>229</v>
      </c>
      <c r="F87" s="779" t="s">
        <v>230</v>
      </c>
      <c r="G87" s="1031" t="s">
        <v>38</v>
      </c>
      <c r="H87" s="69"/>
    </row>
    <row r="88" spans="1:20" s="66" customFormat="1" ht="12" customHeight="1">
      <c r="B88" s="313"/>
      <c r="C88" s="778" t="s">
        <v>239</v>
      </c>
      <c r="D88" s="779" t="s">
        <v>240</v>
      </c>
      <c r="E88" s="1030" t="s">
        <v>229</v>
      </c>
      <c r="F88" s="779" t="s">
        <v>230</v>
      </c>
      <c r="G88" s="1031" t="s">
        <v>38</v>
      </c>
      <c r="H88" s="69"/>
    </row>
    <row r="89" spans="1:20" s="66" customFormat="1" ht="12" customHeight="1">
      <c r="B89" s="313"/>
      <c r="C89" s="778" t="s">
        <v>241</v>
      </c>
      <c r="D89" s="779" t="s">
        <v>242</v>
      </c>
      <c r="E89" s="1030" t="s">
        <v>229</v>
      </c>
      <c r="F89" s="779" t="s">
        <v>230</v>
      </c>
      <c r="G89" s="1031" t="s">
        <v>38</v>
      </c>
      <c r="H89" s="69"/>
    </row>
    <row r="90" spans="1:20" s="66" customFormat="1" ht="12" customHeight="1">
      <c r="B90" s="313"/>
      <c r="C90" s="778" t="s">
        <v>243</v>
      </c>
      <c r="D90" s="779" t="s">
        <v>244</v>
      </c>
      <c r="E90" s="1030" t="s">
        <v>229</v>
      </c>
      <c r="F90" s="779" t="s">
        <v>230</v>
      </c>
      <c r="G90" s="1031" t="s">
        <v>38</v>
      </c>
      <c r="H90" s="69"/>
    </row>
    <row r="91" spans="1:20" s="66" customFormat="1" ht="12" customHeight="1">
      <c r="B91" s="313"/>
      <c r="C91" s="778" t="s">
        <v>245</v>
      </c>
      <c r="D91" s="779" t="s">
        <v>246</v>
      </c>
      <c r="E91" s="1030" t="s">
        <v>229</v>
      </c>
      <c r="F91" s="779" t="s">
        <v>230</v>
      </c>
      <c r="G91" s="1031" t="s">
        <v>38</v>
      </c>
      <c r="H91" s="69"/>
    </row>
    <row r="92" spans="1:20" s="66" customFormat="1" ht="12" customHeight="1">
      <c r="B92" s="313"/>
      <c r="C92" s="778" t="s">
        <v>247</v>
      </c>
      <c r="D92" s="779" t="s">
        <v>248</v>
      </c>
      <c r="E92" s="1030" t="s">
        <v>229</v>
      </c>
      <c r="F92" s="779" t="s">
        <v>230</v>
      </c>
      <c r="G92" s="1031" t="s">
        <v>38</v>
      </c>
      <c r="H92" s="69"/>
    </row>
    <row r="93" spans="1:20" s="512" customFormat="1" ht="19.5" customHeight="1">
      <c r="A93" s="69"/>
      <c r="B93" s="313" t="s">
        <v>249</v>
      </c>
      <c r="C93" s="313"/>
      <c r="D93" s="313"/>
      <c r="E93" s="224"/>
      <c r="F93" s="224"/>
      <c r="G93" s="1890"/>
      <c r="H93" s="69"/>
      <c r="I93" s="69"/>
      <c r="J93" s="69"/>
      <c r="K93" s="69"/>
      <c r="L93" s="69"/>
      <c r="M93" s="69"/>
      <c r="N93" s="69"/>
      <c r="O93" s="69"/>
      <c r="P93" s="69"/>
      <c r="Q93" s="69"/>
      <c r="R93" s="69"/>
      <c r="S93" s="69"/>
      <c r="T93" s="69"/>
    </row>
    <row r="94" spans="1:20" s="66" customFormat="1" ht="12" customHeight="1">
      <c r="A94" s="313"/>
      <c r="B94" s="313"/>
      <c r="C94" s="574" t="s">
        <v>250</v>
      </c>
      <c r="D94" s="66" t="s">
        <v>251</v>
      </c>
      <c r="E94" s="285" t="s">
        <v>252</v>
      </c>
      <c r="F94" s="66" t="s">
        <v>253</v>
      </c>
      <c r="G94" s="1031" t="s">
        <v>38</v>
      </c>
    </row>
    <row r="95" spans="1:20" s="512" customFormat="1" ht="19.5" customHeight="1">
      <c r="A95" s="69"/>
      <c r="B95" s="313" t="s">
        <v>254</v>
      </c>
      <c r="C95" s="313"/>
      <c r="D95" s="313"/>
      <c r="E95" s="224"/>
      <c r="F95" s="224"/>
      <c r="G95" s="313"/>
      <c r="H95" s="69"/>
      <c r="I95" s="69"/>
      <c r="J95" s="69"/>
      <c r="K95" s="69"/>
      <c r="L95" s="69"/>
      <c r="M95" s="69"/>
      <c r="N95" s="69"/>
      <c r="O95" s="69"/>
      <c r="P95" s="69"/>
      <c r="Q95" s="69"/>
      <c r="R95" s="69"/>
      <c r="S95" s="69"/>
      <c r="T95" s="69"/>
    </row>
    <row r="96" spans="1:20" s="66" customFormat="1" ht="12" customHeight="1">
      <c r="B96" s="176"/>
      <c r="C96" s="574" t="s">
        <v>2663</v>
      </c>
      <c r="D96" s="66" t="s">
        <v>2940</v>
      </c>
      <c r="E96" s="66" t="s">
        <v>36</v>
      </c>
      <c r="F96" s="66" t="s">
        <v>255</v>
      </c>
      <c r="G96" s="1031" t="s">
        <v>45</v>
      </c>
    </row>
    <row r="97" spans="1:16" s="66" customFormat="1" ht="12" customHeight="1">
      <c r="A97" s="313"/>
      <c r="B97" s="313"/>
      <c r="C97" s="574" t="s">
        <v>256</v>
      </c>
      <c r="D97" s="66" t="s">
        <v>2941</v>
      </c>
      <c r="E97" s="285"/>
      <c r="G97" s="1031" t="s">
        <v>45</v>
      </c>
    </row>
    <row r="98" spans="1:16" s="66" customFormat="1" ht="19.5" customHeight="1">
      <c r="A98" s="313"/>
      <c r="B98" s="313" t="s">
        <v>257</v>
      </c>
      <c r="C98" s="574"/>
      <c r="E98" s="285"/>
      <c r="G98" s="67"/>
    </row>
    <row r="99" spans="1:16" s="779" customFormat="1" ht="12" customHeight="1">
      <c r="A99" s="1937"/>
      <c r="C99" s="778"/>
      <c r="D99" s="779" t="s">
        <v>258</v>
      </c>
      <c r="E99" s="1030"/>
      <c r="F99" s="779" t="s">
        <v>259</v>
      </c>
      <c r="G99" s="1032" t="s">
        <v>45</v>
      </c>
    </row>
    <row r="100" spans="1:16" s="779" customFormat="1" ht="12" customHeight="1">
      <c r="A100" s="1937"/>
      <c r="B100" s="1937"/>
      <c r="C100" s="778"/>
      <c r="D100" s="779" t="s">
        <v>260</v>
      </c>
      <c r="E100" s="1030"/>
      <c r="F100" s="779" t="s">
        <v>259</v>
      </c>
      <c r="G100" s="1032" t="s">
        <v>38</v>
      </c>
    </row>
    <row r="101" spans="1:16" s="512" customFormat="1" ht="19.5" customHeight="1">
      <c r="A101" s="69"/>
      <c r="B101" s="313" t="s">
        <v>2939</v>
      </c>
      <c r="C101" s="313"/>
      <c r="D101" s="313"/>
      <c r="E101" s="224"/>
      <c r="F101" s="224" t="s">
        <v>261</v>
      </c>
      <c r="G101" s="313"/>
      <c r="H101" s="69"/>
      <c r="I101" s="69"/>
      <c r="J101" s="69"/>
      <c r="K101" s="69"/>
      <c r="L101" s="69"/>
      <c r="M101" s="69"/>
      <c r="N101" s="69"/>
      <c r="O101" s="69"/>
      <c r="P101" s="69"/>
    </row>
    <row r="102" spans="1:16" s="234" customFormat="1" ht="12" customHeight="1">
      <c r="B102" s="1938"/>
      <c r="C102" s="1387" t="s">
        <v>265</v>
      </c>
      <c r="D102" s="779" t="s">
        <v>266</v>
      </c>
      <c r="E102" s="779" t="s">
        <v>83</v>
      </c>
      <c r="F102" s="779" t="s">
        <v>264</v>
      </c>
      <c r="G102" s="780" t="s">
        <v>38</v>
      </c>
    </row>
    <row r="103" spans="1:16" s="234" customFormat="1" ht="12" customHeight="1">
      <c r="B103" s="1387"/>
      <c r="C103" s="1387" t="s">
        <v>267</v>
      </c>
      <c r="D103" s="779" t="s">
        <v>268</v>
      </c>
      <c r="E103" s="779" t="s">
        <v>117</v>
      </c>
      <c r="F103" s="779" t="s">
        <v>2773</v>
      </c>
      <c r="G103" s="780" t="s">
        <v>38</v>
      </c>
      <c r="H103" s="1938"/>
    </row>
    <row r="104" spans="1:16" s="1938" customFormat="1" ht="19.5" customHeight="1">
      <c r="B104" s="778"/>
      <c r="C104" s="778" t="s">
        <v>269</v>
      </c>
      <c r="D104" s="1233" t="s">
        <v>270</v>
      </c>
      <c r="E104" s="779" t="s">
        <v>117</v>
      </c>
      <c r="F104" s="779" t="s">
        <v>271</v>
      </c>
      <c r="G104" s="780" t="s">
        <v>57</v>
      </c>
      <c r="H104" s="779"/>
      <c r="I104" s="234"/>
    </row>
    <row r="105" spans="1:16" s="1938" customFormat="1">
      <c r="B105" s="778"/>
      <c r="C105" s="778" t="s">
        <v>131</v>
      </c>
      <c r="D105" s="1233" t="s">
        <v>2928</v>
      </c>
      <c r="E105" s="779" t="s">
        <v>132</v>
      </c>
      <c r="F105" s="779"/>
      <c r="G105" s="780"/>
      <c r="H105" s="779"/>
      <c r="I105" s="234"/>
    </row>
    <row r="106" spans="1:16" s="779" customFormat="1" ht="12" customHeight="1">
      <c r="B106" s="1938"/>
      <c r="C106" s="779" t="s">
        <v>272</v>
      </c>
      <c r="D106" s="779" t="s">
        <v>273</v>
      </c>
      <c r="E106" s="779" t="s">
        <v>83</v>
      </c>
      <c r="F106" s="779" t="s">
        <v>264</v>
      </c>
      <c r="G106" s="780" t="s">
        <v>38</v>
      </c>
      <c r="H106" s="234"/>
      <c r="I106" s="234"/>
    </row>
    <row r="107" spans="1:16" s="234" customFormat="1" ht="12" customHeight="1">
      <c r="B107" s="1938"/>
      <c r="C107" s="779" t="s">
        <v>274</v>
      </c>
      <c r="D107" s="779" t="s">
        <v>275</v>
      </c>
      <c r="E107" s="779" t="s">
        <v>83</v>
      </c>
      <c r="F107" s="779" t="s">
        <v>264</v>
      </c>
      <c r="G107" s="780" t="s">
        <v>38</v>
      </c>
    </row>
    <row r="108" spans="1:16" s="234" customFormat="1">
      <c r="B108" s="1938"/>
      <c r="C108" s="779" t="s">
        <v>276</v>
      </c>
      <c r="D108" s="779" t="s">
        <v>277</v>
      </c>
      <c r="E108" s="779" t="s">
        <v>83</v>
      </c>
      <c r="F108" s="779" t="s">
        <v>264</v>
      </c>
      <c r="G108" s="780" t="s">
        <v>38</v>
      </c>
    </row>
    <row r="109" spans="1:16" s="234" customFormat="1" ht="12" customHeight="1">
      <c r="B109" s="779"/>
      <c r="C109" s="779" t="s">
        <v>278</v>
      </c>
      <c r="D109" s="779" t="s">
        <v>279</v>
      </c>
      <c r="E109" s="779" t="s">
        <v>159</v>
      </c>
      <c r="F109" s="779" t="s">
        <v>280</v>
      </c>
      <c r="G109" s="780" t="s">
        <v>38</v>
      </c>
      <c r="H109" s="779"/>
    </row>
    <row r="110" spans="1:16" s="779" customFormat="1" ht="12" customHeight="1">
      <c r="A110" s="1938"/>
      <c r="C110" s="779" t="s">
        <v>281</v>
      </c>
      <c r="D110" s="779" t="s">
        <v>282</v>
      </c>
      <c r="E110" s="779" t="s">
        <v>159</v>
      </c>
      <c r="F110" s="779" t="s">
        <v>280</v>
      </c>
      <c r="G110" s="780" t="s">
        <v>45</v>
      </c>
    </row>
    <row r="111" spans="1:16" s="779" customFormat="1" ht="12" customHeight="1">
      <c r="C111" s="779" t="s">
        <v>283</v>
      </c>
      <c r="D111" s="779" t="s">
        <v>284</v>
      </c>
      <c r="E111" s="779" t="s">
        <v>159</v>
      </c>
      <c r="F111" s="779" t="s">
        <v>280</v>
      </c>
      <c r="G111" s="780" t="s">
        <v>38</v>
      </c>
    </row>
    <row r="112" spans="1:16" s="779" customFormat="1" ht="12" customHeight="1">
      <c r="C112" s="779" t="s">
        <v>285</v>
      </c>
      <c r="D112" s="779" t="s">
        <v>286</v>
      </c>
      <c r="E112" s="779" t="s">
        <v>159</v>
      </c>
      <c r="F112" s="779" t="s">
        <v>280</v>
      </c>
      <c r="G112" s="780" t="s">
        <v>38</v>
      </c>
    </row>
    <row r="113" spans="1:16" s="1939" customFormat="1" ht="12" customHeight="1">
      <c r="A113" s="779"/>
      <c r="B113" s="1387"/>
      <c r="C113" s="1387" t="s">
        <v>287</v>
      </c>
      <c r="D113" s="779" t="s">
        <v>288</v>
      </c>
      <c r="E113" s="779" t="s">
        <v>152</v>
      </c>
      <c r="F113" s="779" t="s">
        <v>2773</v>
      </c>
      <c r="G113" s="780" t="s">
        <v>38</v>
      </c>
      <c r="H113" s="779"/>
      <c r="I113" s="779"/>
      <c r="J113" s="779"/>
      <c r="K113" s="779"/>
      <c r="L113" s="779"/>
      <c r="M113" s="779"/>
      <c r="N113" s="779"/>
      <c r="O113" s="779"/>
      <c r="P113" s="779"/>
    </row>
    <row r="114" spans="1:16" s="1939" customFormat="1" ht="12" customHeight="1">
      <c r="A114" s="779"/>
      <c r="B114" s="1938"/>
      <c r="C114" s="779" t="s">
        <v>292</v>
      </c>
      <c r="D114" s="779" t="s">
        <v>293</v>
      </c>
      <c r="E114" s="779" t="s">
        <v>291</v>
      </c>
      <c r="F114" s="779" t="s">
        <v>2769</v>
      </c>
      <c r="G114" s="780" t="s">
        <v>38</v>
      </c>
      <c r="H114" s="779"/>
      <c r="I114" s="779"/>
      <c r="J114" s="779"/>
      <c r="K114" s="779"/>
      <c r="L114" s="779"/>
      <c r="M114" s="779"/>
      <c r="N114" s="779"/>
      <c r="O114" s="779"/>
      <c r="P114" s="779"/>
    </row>
    <row r="115" spans="1:16" s="1938" customFormat="1" ht="19.2">
      <c r="A115" s="779"/>
      <c r="C115" s="779" t="s">
        <v>295</v>
      </c>
      <c r="D115" s="1233" t="s">
        <v>2771</v>
      </c>
      <c r="E115" s="779" t="s">
        <v>291</v>
      </c>
      <c r="F115" s="779" t="s">
        <v>2770</v>
      </c>
      <c r="G115" s="780" t="s">
        <v>38</v>
      </c>
    </row>
    <row r="116" spans="1:16" s="1938" customFormat="1" ht="12" customHeight="1">
      <c r="C116" s="779" t="s">
        <v>296</v>
      </c>
      <c r="D116" s="779" t="s">
        <v>297</v>
      </c>
      <c r="E116" s="779" t="s">
        <v>291</v>
      </c>
      <c r="F116" s="779" t="s">
        <v>2774</v>
      </c>
      <c r="G116" s="780" t="s">
        <v>38</v>
      </c>
    </row>
    <row r="117" spans="1:16" s="1938" customFormat="1" ht="12" customHeight="1">
      <c r="C117" s="1387" t="s">
        <v>298</v>
      </c>
      <c r="D117" s="779" t="s">
        <v>299</v>
      </c>
      <c r="E117" s="779" t="s">
        <v>69</v>
      </c>
      <c r="F117" s="779" t="s">
        <v>2920</v>
      </c>
      <c r="G117" s="780" t="s">
        <v>45</v>
      </c>
      <c r="H117" s="234"/>
    </row>
    <row r="118" spans="1:16" s="234" customFormat="1" ht="12" customHeight="1">
      <c r="C118" s="1387" t="s">
        <v>300</v>
      </c>
      <c r="D118" s="1387" t="s">
        <v>301</v>
      </c>
      <c r="E118" s="1387" t="s">
        <v>229</v>
      </c>
      <c r="F118" s="1387" t="s">
        <v>2820</v>
      </c>
      <c r="G118" s="1388" t="s">
        <v>38</v>
      </c>
      <c r="J118" s="1938"/>
      <c r="K118" s="1938"/>
      <c r="L118" s="1938"/>
      <c r="M118" s="1938"/>
      <c r="N118" s="1938"/>
      <c r="O118" s="1938"/>
      <c r="P118" s="1938"/>
    </row>
    <row r="119" spans="1:16" ht="12" customHeight="1"/>
  </sheetData>
  <mergeCells count="3">
    <mergeCell ref="F3:G3"/>
    <mergeCell ref="B6:G6"/>
    <mergeCell ref="B17:G17"/>
  </mergeCells>
  <phoneticPr fontId="275" type="noConversion"/>
  <hyperlinks>
    <hyperlink ref="D15" location="'A02'!A1" display="Specification of risk exposure amounts and capital requirements, DNB Group and DNB Bank ASA" xr:uid="{D21545C7-2894-4B0E-AE2C-082D00C62D70}"/>
    <hyperlink ref="D16" location="'A03 '!A1" display="Specification of risk exposure amounts and capital requirements, associated companies" xr:uid="{DDD72339-98C7-430C-84E7-E7723F821FC6}"/>
    <hyperlink ref="D56" location="'CCyB1 '!A1" display="Geographical distribution of credit exposures relevant for the calculation of the countercyclical buffer" xr:uid="{4C13887A-6280-47E1-94DB-C52C8AB49191}"/>
    <hyperlink ref="D12" location="'KM1'!A1" display="KM1 – Key metrics (at consolidated group level)" xr:uid="{41A87136-7EBC-4B8C-8D5B-28FDD7747E6F}"/>
    <hyperlink ref="D59" location="'LR1'!A1" display="LR1 – Summary comparison of accounting assets vs leverage ratio exposure (January 2014 standard)" xr:uid="{68849D93-20BC-48AA-9C42-3BAE3769E304}"/>
    <hyperlink ref="D60" location="'LR2'!A1" display="LR2 – Leverage ratio common disclosure template (January 2014 standard)" xr:uid="{5F44CAB7-3543-4E06-B79C-61FB1178BA41}"/>
    <hyperlink ref="D63" location="'LIQ1'!A1" display="LIQ1 – Liquidity Coverage Ratio (LCR)" xr:uid="{B3C5F784-3C35-465F-93A7-87F7060ED0FF}"/>
    <hyperlink ref="D51" location="'MR1'!A1" display="EU MR1 – Market risk under the standardised approach" xr:uid="{7902FDA8-A770-4FD8-AB59-9253AA4FF19B}"/>
    <hyperlink ref="D34" location="'CR4'!A1" display="EU CR4 – Standardised approach – Credit risk exposure and CRM effects" xr:uid="{4D469368-3E68-48DC-AC21-637C7F29BB52}"/>
    <hyperlink ref="D35" location="'CR5'!A1" display="EU CR5 – Standardised approach" xr:uid="{5EDFBEAE-CF31-4302-A2F5-CCC3218CC5E0}"/>
    <hyperlink ref="D37" location="'CR6'!A1" display="EU CR6 – IRB approach – Credit risk exposures by exposure class and PD range" xr:uid="{44484BC4-86C8-4556-B912-3F5FD4C1D2C6}"/>
    <hyperlink ref="D43" location="'CCR1'!A1" display="EU CCR1 – Analysis of CCR exposure by approach" xr:uid="{7117FB2F-4938-4AC5-9C5D-3A536E882A23}"/>
    <hyperlink ref="D44" location="'CCR2'!A1" display="EU CCR2 – CVA capital charge" xr:uid="{046B341E-97B2-4F3A-877A-0C36FED782F1}"/>
    <hyperlink ref="D45" location="'CCR3'!A1" display="EU CCR3 – Standardised approach – CCR exposures by regulatory portfolio and risk" xr:uid="{A9030893-1493-4E2E-9390-A4F9E6A165FD}"/>
    <hyperlink ref="D46" location="'CCR4'!A1" display="EU CCR4 – IRB approach – CCR exposures by portfolio and PD scale" xr:uid="{7A2D4944-7B60-45C2-8D76-9E14D60FD28B}"/>
    <hyperlink ref="D32" location="'CR3'!A1" display="CRM Techniques - Overview" xr:uid="{39252FA9-8C5D-4F2B-BC08-1C93A32933B3}"/>
    <hyperlink ref="D49" location="'CCR8'!A1" display="EU CCR8 – Exposures to CCPs" xr:uid="{7F380D34-E335-47C2-AF69-B9FC32D36C43}"/>
    <hyperlink ref="D11" location="'OV1'!A1" display="Overview of RWA's" xr:uid="{F929C896-3E1D-4A11-9F5B-1BC9C04ED25F}"/>
    <hyperlink ref="D29" location="'CR1-A'!A1" display="Credit quality of exposures by exposure class and instrument" xr:uid="{477DC99F-6FD9-4591-8CAA-3661471F6B23}"/>
    <hyperlink ref="D40" location="'CR8'!A1" display="RWA flow statements of credit risk exposures under the IRB approach" xr:uid="{F1539AD9-5FCE-4C29-ABF6-4490C4352453}"/>
    <hyperlink ref="D96" location="CCA!A1" display="Disclosure of main features of regulatory capital instruments as at 30 June 2023" xr:uid="{355F40D1-EAFA-40E8-933B-4ED08CEF9CAE}"/>
    <hyperlink ref="D9" location="'A01'!A1" display="Own funds and capital ratios, DNB Bank ASA, DNB Bank Group, DNB Group" xr:uid="{FF7EC64C-30D7-4EF8-B41E-0D77355C7FAA}"/>
    <hyperlink ref="D66" location="'KM2'!A1" display="Key metrics  - TLAC requirements (at resolution group level)" xr:uid="{B763F20A-D3B5-451F-B95F-3FA0CD8B6734}"/>
    <hyperlink ref="D8" location="'CC2'!A1" display="Reconciliation of regulatory own funds to balance sheet in the audited financial statements" xr:uid="{49769C6A-8606-4FB4-853A-ED53E05838F7}"/>
    <hyperlink ref="D23" location="'CQ1'!A1" display="Credit quality of forborne exposures (T1)" xr:uid="{CD36EE2F-9B09-4876-BAF3-B5F007079B9C}"/>
    <hyperlink ref="D28" location="'CR1'!A1" display="Performing and non-performing exposures and related provisions (t4)" xr:uid="{84799606-6D69-4574-9EEA-6895C5EA71DB}"/>
    <hyperlink ref="D25" location="'CQ4'!A1" display="Quality of non-performing exposures by geography" xr:uid="{58E94AD8-8C07-44AB-ADF5-C8BA4283ABF7}"/>
    <hyperlink ref="D26" location="'CQ5'!A1" display="Credit quality of loans and advances by industry" xr:uid="{A364BAA2-9834-44D1-94B3-A48A07075F29}"/>
    <hyperlink ref="D27" location="'cq7'!A1" display="Collateral obtained by taking possession and execution processes (T9)" xr:uid="{9B6E35F7-6371-451F-B53B-397EF737D5DE}"/>
    <hyperlink ref="D67" location="'tlac1'!A1" display="Composition - MREL and, where applicable, G-SII Requirement for own funds and eligible liabilities " xr:uid="{CAAB8ECC-0161-47CA-B156-9180595C9D48}"/>
    <hyperlink ref="D61" location="'lr3'!A1" display="Split up of on balance sheet exposures (excluding deratives, SFTs and exempted exposures)" xr:uid="{E3CD0BD6-4675-46C5-BF99-D12D0E0DF416}"/>
    <hyperlink ref="C110" location="'CCR5-A'!A1" display="CCR5-A" xr:uid="{1ADE36A0-FF89-4313-8030-BF71D3E35400}"/>
    <hyperlink ref="D39" location="'CR7-A'!A1" display="IRB approach – Disclosure of the extent of the use of CRM techniques" xr:uid="{CEB056D9-83A6-4187-8EAD-BB49FED08F43}"/>
    <hyperlink ref="D47" location="'CCR5'!A1" display="Composition of collateral for CCR exposures" xr:uid="{74888737-F823-4E72-AD30-95BCBB35361D}"/>
    <hyperlink ref="D48" location="'CCR7'!A1" display="REA flow statements of CCR exposures under the IMM" xr:uid="{728E6146-5215-44C7-9555-55F6BF77B494}"/>
    <hyperlink ref="D57" location="CCyB2!A1" display="Amount of institution-specific countercyclical capital buffer" xr:uid="{81B2F74E-4DD3-4E59-983F-C5CC64273D85}"/>
    <hyperlink ref="D64" location="'LIQ2'!A1" display="Net Stable Funding Ratio" xr:uid="{9236E7E3-D5E5-4EA2-9439-D833E242AE37}"/>
    <hyperlink ref="D68" location="TLAC3b!A1" display="Creditor ranking - resolution entity" xr:uid="{E13EB86E-43BF-45C3-B28D-8315822924D6}"/>
    <hyperlink ref="D94" location="IRRBB1!A1" display="Interest rate risks of non-trading book activities" xr:uid="{D0C560A0-A9DA-46FF-A50A-FEE0B4EF03E2}"/>
    <hyperlink ref="D97" location="'CCA Footnotes'!A1" display="Disclosure of main features of regulatory capital instruments  -  footnotes" xr:uid="{CFFD0F5F-C51F-41E4-A1C3-897CA057BEC4}"/>
    <hyperlink ref="D13" location="'INS1'!A1" display="Insurance participations" xr:uid="{BF33C80B-64C3-4C4A-95FD-6A5D6E05FB90}"/>
    <hyperlink ref="D14" location="'INS2'!A1" display="Financial conglomerates information on own funds and capital adequacy ratio" xr:uid="{34440F24-9EA7-4756-90D3-A804F65A2373}"/>
    <hyperlink ref="D18" location="'LI1'!A1" display="'LI1'!A1" xr:uid="{AD8B3140-D0C2-459F-988C-C9697B665B76}"/>
    <hyperlink ref="D19" location="'LI2'!A1" display="Main sources of differences between regulatory exposure amounts and carrying values in financial statements" xr:uid="{117FD46B-693C-491F-99AC-41F001C58A87}"/>
    <hyperlink ref="D20" location="'LI3'!A1" display="Outline of the differences in the scopes of consolidation (entity by entity)" xr:uid="{0309E8D6-FDC5-4686-8C9B-55A4A74DCAC1}"/>
    <hyperlink ref="D21" location="'PV1'!A1" display="Prudent valuation adjustments (PVA)" xr:uid="{B65D2CC8-7C5C-4009-AA88-3CCAB87B3051}"/>
    <hyperlink ref="D24" location="'CQ3'!A1" display="Credit quality of performing and non-performing exposures by past due days " xr:uid="{75335F65-E5C1-4770-BF1A-E23F577625A3}"/>
    <hyperlink ref="D38" location="'CR6-A'!A1" display="Scope of the use of IRB and SA approaches" xr:uid="{6164B924-3819-4936-9C9E-60CD644CFE08}"/>
    <hyperlink ref="D41" location="'CR9'!A1" display="IRB approach – Back-testing of PD per exposure class (fixed PD scale)" xr:uid="{EA553560-9D48-407E-9491-F8715C83A23C}"/>
    <hyperlink ref="D70" location="'AE1'!A1" display="Encumbered and unencumbered assets" xr:uid="{F0E8F008-8B15-474E-9140-2F74E4678213}"/>
    <hyperlink ref="D71" location="'AE2'!A1" display="Collateral received and own debt securities issued" xr:uid="{0D105792-33B7-4598-9FB6-14591539C802}"/>
    <hyperlink ref="D72" location="'AE3'!A1" display="Sources of encumbrance" xr:uid="{A36D76E2-63F5-4DCA-A998-B47C89638306}"/>
    <hyperlink ref="D74" location="'OR1'!A1" display="Operational risk own funds requirements and risk-weighted exposure amounts" xr:uid="{7890B37C-356D-41D7-93A0-CEEA8EC61D64}"/>
    <hyperlink ref="D76" location="REMA!A1" display="Remuneration policy" xr:uid="{0DE7165F-F5BF-4641-BC92-B3131B74D181}"/>
    <hyperlink ref="D77" location="'REM1'!A1" display="Remuneration awarded for the financial year " xr:uid="{24C130C5-DC2A-452F-AB38-7B1FAF054B2F}"/>
    <hyperlink ref="D78" location="'REM2'!A1" display="Special payments  to staff whose professional activities have a material impact on institutions’ risk profile (identified staff)" xr:uid="{C4988D09-3ED6-4664-90C6-9A6319F51C8C}"/>
    <hyperlink ref="D79" location="'REM3'!A1" display="Deferred remuneration" xr:uid="{988ECEAD-AC57-43DB-9494-3A10CF41EADF}"/>
    <hyperlink ref="D80" location="'REM4'!A1" display="Remuneration of 1 million EUR or more per year" xr:uid="{1C3008B2-C505-42C6-903E-AC8BBD80F703}"/>
    <hyperlink ref="D81" location="'REM5'!A1" display="Information on remuneration of staff whose professional activities have a material impact on institutions’ risk profile (identified staff)" xr:uid="{9544682A-8F84-4FD9-B086-21D69112C290}"/>
    <hyperlink ref="D99" location="'Boligkreditt Key metrics '!A1" display="'Boligkreditt Key metrics '!A1" xr:uid="{278A2534-6947-4EAE-8209-BC34A2D4DB87}"/>
    <hyperlink ref="D100" location="'Boligkreditt Credit Risk'!A1" display="'Boligkreditt Credit Risk'!A1" xr:uid="{CD93587D-46AF-414D-A9CC-70F8C48B406C}"/>
    <hyperlink ref="D84" location="'ESG1'!A1" display="Banking book - Climate Change transition Risk: Credit Quality of exposures by sector, emissions and residual maturity" xr:uid="{CCCFB11C-6A60-447A-BCBA-C3E8A33A5554}"/>
    <hyperlink ref="D85" location="'ESG2'!A1" display="Banking book - Climate change transition risk: Loans collateralised by immovable property - Energy efficiency of the collateral" xr:uid="{6ED7332B-979D-4183-AD8E-EC54EC2769A5}"/>
    <hyperlink ref="D87" location="'ESG4'!A1" display="Banking book - Climate change transition risk: Exposures to top 20 carbon-intensive firms" xr:uid="{DC0C14C4-BC5F-47B9-814A-9AC590E08CCF}"/>
    <hyperlink ref="D88" location="'ESG5'!A1" display="Banking book - Climate change physical risk: Exposures subject to physical risk" xr:uid="{CA128E86-3A84-4348-9580-330D780F80F4}"/>
    <hyperlink ref="D89" location="'ESG6'!A1" display="Summary of GAR KPIs" xr:uid="{1F8EF353-CA63-48B7-AE5D-CF2A4FB99233}"/>
    <hyperlink ref="D90" location="'ESG7'!A1" display="Mitigating actions: Assets for the calculation of GAR" xr:uid="{621F7D93-7B7B-4287-877B-A1D84CAB8487}"/>
    <hyperlink ref="D91" location="'ESG8'!A1" display="GAR (%)" xr:uid="{15D58DAB-BDCA-4D84-85EB-8A0A6B6BF2FA}"/>
    <hyperlink ref="D92" location="'ESG10'!A1" display="Other climate change mitigating actions that are not covered in the EU Taxonomy" xr:uid="{21FF966F-E4BD-49E8-9349-ABF70B343918}"/>
    <hyperlink ref="D86" location="'ESG3'!A1" display="Banking book - Climate change transition risk: Alignment metrics" xr:uid="{EA1D1D7E-F963-4A5F-AD99-2F44E80BECA5}"/>
    <hyperlink ref="D83" location="'ESG Qualitative'!A1" display="Qualitative information in accordance with Article 449a CCR" xr:uid="{F565929A-010F-4EE0-BC29-B83AB4F6D349}"/>
    <hyperlink ref="D7" location="'CC1'!A1" display="Composition of regulatory own funds" xr:uid="{86A303C7-CDCF-465E-9AE5-87E3A9FFDFEF}"/>
    <hyperlink ref="D30" location="'CR2'!A1" display="Changes in the stock of non-performing loans and advances " xr:uid="{0125497F-2DFC-414F-A9A0-6F72108616AE}"/>
    <hyperlink ref="D53" location="'SEC1'!A1" display="Securitisation exposures in the non-trading book" xr:uid="{BBAC0B63-EBA0-4E21-BBAD-511E3B128473}"/>
    <hyperlink ref="D54" location="'SEC3'!A1" display="'SEC3'!A1" xr:uid="{0C746A57-37A5-4433-A6BA-EA40DC1DC43C}"/>
  </hyperlinks>
  <printOptions horizontalCentered="1" verticalCentered="1"/>
  <pageMargins left="0.25" right="0.25" top="0.75" bottom="0.75" header="0.3" footer="0.3"/>
  <pageSetup paperSize="9" scale="29" orientation="landscape" r:id="rId1"/>
  <rowBreaks count="3" manualBreakCount="3">
    <brk id="35" max="6" man="1"/>
    <brk id="68" max="6" man="1"/>
    <brk id="100" max="6"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tabColor rgb="FF007272"/>
    <pageSetUpPr autoPageBreaks="0" fitToPage="1"/>
  </sheetPr>
  <dimension ref="A1:R52"/>
  <sheetViews>
    <sheetView showGridLines="0" showRowColHeaders="0" zoomScaleNormal="100" zoomScaleSheetLayoutView="100" workbookViewId="0"/>
  </sheetViews>
  <sheetFormatPr baseColWidth="10" defaultColWidth="9.109375" defaultRowHeight="10.199999999999999"/>
  <cols>
    <col min="1" max="1" width="2.6640625" style="3" customWidth="1"/>
    <col min="2" max="2" width="4.88671875" style="3" customWidth="1"/>
    <col min="3" max="3" width="58.44140625" style="3" customWidth="1"/>
    <col min="4" max="4" width="26" style="3" customWidth="1"/>
    <col min="5" max="8" width="23.33203125" style="3" customWidth="1"/>
    <col min="9" max="9" width="9.33203125" style="3" bestFit="1" customWidth="1"/>
    <col min="10" max="10" width="13.44140625" style="3" customWidth="1"/>
    <col min="11" max="11" width="11.109375" style="3" bestFit="1" customWidth="1"/>
    <col min="12" max="16384" width="9.109375" style="3"/>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9" customHeight="1">
      <c r="A3" s="11"/>
      <c r="B3" s="2217" t="s">
        <v>302</v>
      </c>
      <c r="C3" s="2217"/>
      <c r="D3" s="2217"/>
      <c r="E3" s="2217"/>
      <c r="F3" s="2217"/>
      <c r="G3" s="2217"/>
      <c r="H3" s="2217"/>
    </row>
    <row r="4" spans="1:18" ht="5.25" customHeight="1"/>
    <row r="5" spans="1:18" ht="15.6">
      <c r="B5" s="1087" t="s">
        <v>1104</v>
      </c>
      <c r="C5" s="730"/>
      <c r="D5" s="730"/>
      <c r="E5" s="730"/>
      <c r="F5" s="730"/>
      <c r="G5" s="105"/>
      <c r="H5" s="105"/>
      <c r="I5" s="105"/>
    </row>
    <row r="6" spans="1:18" ht="12" customHeight="1"/>
    <row r="7" spans="1:18" ht="11.25" customHeight="1">
      <c r="B7" s="2222" t="s">
        <v>1105</v>
      </c>
      <c r="C7" s="2222"/>
      <c r="D7" s="2222"/>
      <c r="E7" s="2222"/>
      <c r="F7" s="2222"/>
      <c r="G7" s="2222"/>
      <c r="H7" s="2222"/>
    </row>
    <row r="8" spans="1:18" ht="11.25" customHeight="1">
      <c r="B8" s="609"/>
      <c r="C8" s="609"/>
      <c r="D8" s="609"/>
      <c r="E8" s="609"/>
      <c r="F8" s="609"/>
      <c r="G8" s="609"/>
      <c r="H8" s="609"/>
    </row>
    <row r="9" spans="1:18" ht="11.25" customHeight="1">
      <c r="B9" s="2276" t="s">
        <v>2761</v>
      </c>
      <c r="C9" s="2277"/>
      <c r="D9" s="1377" t="s">
        <v>314</v>
      </c>
      <c r="E9" s="1377" t="s">
        <v>316</v>
      </c>
      <c r="F9" s="1377" t="s">
        <v>318</v>
      </c>
      <c r="G9" s="650" t="s">
        <v>1106</v>
      </c>
      <c r="H9" s="650" t="s">
        <v>1107</v>
      </c>
    </row>
    <row r="10" spans="1:18" ht="11.25" customHeight="1">
      <c r="B10" s="901"/>
      <c r="C10" s="902"/>
      <c r="D10" s="203" t="s">
        <v>1108</v>
      </c>
      <c r="E10" s="203" t="s">
        <v>1109</v>
      </c>
      <c r="F10" s="203" t="s">
        <v>1110</v>
      </c>
      <c r="G10" s="203" t="s">
        <v>1111</v>
      </c>
      <c r="H10" s="203" t="s">
        <v>1111</v>
      </c>
      <c r="J10" s="105"/>
    </row>
    <row r="11" spans="1:18" ht="11.25" customHeight="1">
      <c r="B11" s="901"/>
      <c r="C11" s="902"/>
      <c r="D11" s="203" t="s">
        <v>1112</v>
      </c>
      <c r="E11" s="203" t="s">
        <v>107</v>
      </c>
      <c r="F11" s="203" t="s">
        <v>1113</v>
      </c>
      <c r="G11" s="203" t="s">
        <v>1114</v>
      </c>
      <c r="H11" s="203" t="s">
        <v>1114</v>
      </c>
    </row>
    <row r="12" spans="1:18" ht="11.25" customHeight="1">
      <c r="B12" s="2340" t="s">
        <v>308</v>
      </c>
      <c r="C12" s="2290"/>
      <c r="D12" s="1493" t="s">
        <v>1115</v>
      </c>
      <c r="E12" s="1493" t="s">
        <v>1116</v>
      </c>
      <c r="F12" s="1493" t="s">
        <v>1117</v>
      </c>
      <c r="G12" s="1493" t="s">
        <v>1118</v>
      </c>
      <c r="H12" s="1493" t="s">
        <v>1119</v>
      </c>
    </row>
    <row r="13" spans="1:18" ht="11.25" customHeight="1">
      <c r="B13" s="203">
        <v>1</v>
      </c>
      <c r="C13" s="151" t="s">
        <v>1120</v>
      </c>
      <c r="D13" s="731"/>
      <c r="E13" s="731">
        <v>432007.47992033785</v>
      </c>
      <c r="F13" s="903">
        <v>100</v>
      </c>
      <c r="G13" s="903"/>
      <c r="H13" s="903"/>
      <c r="J13" s="2008"/>
    </row>
    <row r="14" spans="1:18" ht="11.25" customHeight="1">
      <c r="B14" s="907" t="s">
        <v>1121</v>
      </c>
      <c r="C14" s="463" t="s">
        <v>1122</v>
      </c>
      <c r="D14" s="732"/>
      <c r="E14" s="899">
        <v>52514.911441836899</v>
      </c>
      <c r="F14" s="904">
        <v>100</v>
      </c>
      <c r="G14" s="904"/>
      <c r="H14" s="904"/>
      <c r="J14" s="2008"/>
    </row>
    <row r="15" spans="1:18" ht="11.25" customHeight="1">
      <c r="B15" s="908" t="s">
        <v>1123</v>
      </c>
      <c r="C15" s="463" t="s">
        <v>1124</v>
      </c>
      <c r="D15" s="732"/>
      <c r="E15" s="899">
        <v>105554.89269554986</v>
      </c>
      <c r="F15" s="904">
        <v>100</v>
      </c>
      <c r="G15" s="904"/>
      <c r="H15" s="904"/>
      <c r="J15" s="2008"/>
    </row>
    <row r="16" spans="1:18" ht="11.25" customHeight="1">
      <c r="B16" s="203">
        <v>2</v>
      </c>
      <c r="C16" s="151" t="s">
        <v>665</v>
      </c>
      <c r="D16" s="731"/>
      <c r="E16" s="731">
        <v>182262.66115490749</v>
      </c>
      <c r="F16" s="903">
        <v>100</v>
      </c>
      <c r="G16" s="903"/>
      <c r="H16" s="903"/>
      <c r="J16" s="2008"/>
    </row>
    <row r="17" spans="2:10" ht="11.25" customHeight="1">
      <c r="B17" s="203">
        <v>3</v>
      </c>
      <c r="C17" s="151" t="s">
        <v>666</v>
      </c>
      <c r="D17" s="731">
        <v>1092440.2910569999</v>
      </c>
      <c r="E17" s="731">
        <v>1244995.3415123955</v>
      </c>
      <c r="F17" s="903">
        <v>12.253463556745103</v>
      </c>
      <c r="G17" s="903"/>
      <c r="H17" s="903">
        <v>87.746536443254897</v>
      </c>
      <c r="J17" s="2008"/>
    </row>
    <row r="18" spans="2:10" ht="11.25" customHeight="1">
      <c r="B18" s="907" t="s">
        <v>1125</v>
      </c>
      <c r="C18" s="463" t="s">
        <v>1126</v>
      </c>
      <c r="D18" s="732"/>
      <c r="E18" s="899">
        <v>33766.383772000001</v>
      </c>
      <c r="F18" s="904"/>
      <c r="G18" s="904"/>
      <c r="H18" s="904">
        <v>100</v>
      </c>
      <c r="J18" s="2008"/>
    </row>
    <row r="19" spans="2:10" ht="11.25" customHeight="1">
      <c r="B19" s="908" t="s">
        <v>1127</v>
      </c>
      <c r="C19" s="463" t="s">
        <v>1128</v>
      </c>
      <c r="D19" s="732"/>
      <c r="E19" s="899">
        <v>33766.383772000001</v>
      </c>
      <c r="F19" s="904"/>
      <c r="G19" s="904"/>
      <c r="H19" s="904">
        <v>100</v>
      </c>
      <c r="J19" s="2008"/>
    </row>
    <row r="20" spans="2:10" ht="11.25" customHeight="1">
      <c r="B20" s="203">
        <v>4</v>
      </c>
      <c r="C20" s="151" t="s">
        <v>667</v>
      </c>
      <c r="D20" s="733">
        <v>1030846.585175</v>
      </c>
      <c r="E20" s="733">
        <v>1223066.5179551768</v>
      </c>
      <c r="F20" s="905">
        <v>9.1938344199922533</v>
      </c>
      <c r="G20" s="905">
        <v>6.5223944161585283</v>
      </c>
      <c r="H20" s="905">
        <v>84.283771163849224</v>
      </c>
      <c r="J20" s="2008"/>
    </row>
    <row r="21" spans="2:10" ht="11.25" customHeight="1">
      <c r="B21" s="908" t="s">
        <v>1129</v>
      </c>
      <c r="C21" s="460" t="s">
        <v>1130</v>
      </c>
      <c r="D21" s="734"/>
      <c r="E21" s="900"/>
      <c r="F21" s="906"/>
      <c r="G21" s="906"/>
      <c r="H21" s="906"/>
      <c r="J21" s="2008"/>
    </row>
    <row r="22" spans="2:10" ht="11.25" customHeight="1">
      <c r="B22" s="908" t="s">
        <v>1131</v>
      </c>
      <c r="C22" s="460" t="s">
        <v>1132</v>
      </c>
      <c r="D22" s="734"/>
      <c r="E22" s="900">
        <v>1072873.997863716</v>
      </c>
      <c r="F22" s="906">
        <v>2.7838899678969464</v>
      </c>
      <c r="G22" s="906">
        <v>7.4354698158269974</v>
      </c>
      <c r="H22" s="906">
        <v>89.780640216276055</v>
      </c>
      <c r="J22" s="2008"/>
    </row>
    <row r="23" spans="2:10" ht="11.25" customHeight="1">
      <c r="B23" s="908" t="s">
        <v>1133</v>
      </c>
      <c r="C23" s="460" t="s">
        <v>1134</v>
      </c>
      <c r="D23" s="734"/>
      <c r="E23" s="900"/>
      <c r="F23" s="906"/>
      <c r="G23" s="906"/>
      <c r="H23" s="906">
        <v>0</v>
      </c>
      <c r="J23" s="2008"/>
    </row>
    <row r="24" spans="2:10" ht="11.25" customHeight="1">
      <c r="B24" s="908" t="s">
        <v>1135</v>
      </c>
      <c r="C24" s="460" t="s">
        <v>1136</v>
      </c>
      <c r="D24" s="734"/>
      <c r="E24" s="900"/>
      <c r="F24" s="906"/>
      <c r="G24" s="906"/>
      <c r="H24" s="906">
        <v>0</v>
      </c>
      <c r="J24" s="2008"/>
    </row>
    <row r="25" spans="2:10" ht="11.25" customHeight="1">
      <c r="B25" s="908" t="s">
        <v>1137</v>
      </c>
      <c r="C25" s="460" t="s">
        <v>1138</v>
      </c>
      <c r="D25" s="734"/>
      <c r="E25" s="900">
        <v>150192.52009146078</v>
      </c>
      <c r="F25" s="906">
        <v>54.982151482759377</v>
      </c>
      <c r="G25" s="906"/>
      <c r="H25" s="906">
        <v>45.017848517240623</v>
      </c>
      <c r="J25" s="2008"/>
    </row>
    <row r="26" spans="2:10" ht="11.25" customHeight="1">
      <c r="B26" s="203">
        <v>5</v>
      </c>
      <c r="C26" s="151" t="s">
        <v>481</v>
      </c>
      <c r="D26" s="733"/>
      <c r="E26" s="2095">
        <v>28249.747795274299</v>
      </c>
      <c r="F26" s="905">
        <v>100</v>
      </c>
      <c r="G26" s="905"/>
      <c r="H26" s="905">
        <v>0</v>
      </c>
      <c r="J26" s="2008"/>
    </row>
    <row r="27" spans="2:10" ht="11.25" customHeight="1">
      <c r="B27" s="203">
        <v>6</v>
      </c>
      <c r="C27" s="151" t="s">
        <v>1139</v>
      </c>
      <c r="D27" s="733"/>
      <c r="E27" s="2095">
        <v>30065.119093277499</v>
      </c>
      <c r="F27" s="905"/>
      <c r="G27" s="905"/>
      <c r="H27" s="905">
        <v>0</v>
      </c>
      <c r="J27" s="2008"/>
    </row>
    <row r="28" spans="2:10" ht="11.25" customHeight="1">
      <c r="B28" s="909">
        <v>7</v>
      </c>
      <c r="C28" s="776" t="s">
        <v>1004</v>
      </c>
      <c r="D28" s="2189">
        <v>2123286.8762320001</v>
      </c>
      <c r="E28" s="2190">
        <v>3140646.8674313696</v>
      </c>
      <c r="F28" s="2191">
        <v>29.853301198844349</v>
      </c>
      <c r="G28" s="2191">
        <v>2.5400252126485281</v>
      </c>
      <c r="H28" s="2191">
        <v>67.606673588507121</v>
      </c>
      <c r="J28" s="2008"/>
    </row>
    <row r="29" spans="2:10">
      <c r="J29" s="2008"/>
    </row>
    <row r="30" spans="2:10">
      <c r="E30" s="146"/>
      <c r="J30" s="2008"/>
    </row>
    <row r="31" spans="2:10" ht="11.25" customHeight="1">
      <c r="B31" s="2276" t="s">
        <v>309</v>
      </c>
      <c r="C31" s="2277"/>
      <c r="D31" s="1377" t="s">
        <v>314</v>
      </c>
      <c r="E31" s="1377" t="s">
        <v>316</v>
      </c>
      <c r="F31" s="1377" t="s">
        <v>318</v>
      </c>
      <c r="G31" s="650" t="s">
        <v>1106</v>
      </c>
      <c r="H31" s="650" t="s">
        <v>1107</v>
      </c>
    </row>
    <row r="32" spans="2:10" ht="11.25" customHeight="1">
      <c r="B32" s="901"/>
      <c r="C32" s="902"/>
      <c r="D32" s="203" t="s">
        <v>1108</v>
      </c>
      <c r="E32" s="203" t="s">
        <v>1109</v>
      </c>
      <c r="F32" s="203" t="s">
        <v>1110</v>
      </c>
      <c r="G32" s="203" t="s">
        <v>1111</v>
      </c>
      <c r="H32" s="203" t="s">
        <v>1111</v>
      </c>
    </row>
    <row r="33" spans="2:8" ht="11.25" customHeight="1">
      <c r="B33" s="901"/>
      <c r="C33" s="902"/>
      <c r="D33" s="203" t="s">
        <v>1112</v>
      </c>
      <c r="E33" s="203" t="s">
        <v>107</v>
      </c>
      <c r="F33" s="203" t="s">
        <v>1113</v>
      </c>
      <c r="G33" s="203" t="s">
        <v>1114</v>
      </c>
      <c r="H33" s="203" t="s">
        <v>1114</v>
      </c>
    </row>
    <row r="34" spans="2:8" ht="11.25" customHeight="1">
      <c r="B34" s="2340" t="s">
        <v>308</v>
      </c>
      <c r="C34" s="2290"/>
      <c r="D34" s="1493" t="s">
        <v>1115</v>
      </c>
      <c r="E34" s="1493" t="s">
        <v>1116</v>
      </c>
      <c r="F34" s="1493" t="s">
        <v>1117</v>
      </c>
      <c r="G34" s="1493" t="s">
        <v>1118</v>
      </c>
      <c r="H34" s="1493" t="s">
        <v>1119</v>
      </c>
    </row>
    <row r="35" spans="2:8" ht="11.25" customHeight="1">
      <c r="B35" s="203">
        <v>1</v>
      </c>
      <c r="C35" s="151" t="s">
        <v>1120</v>
      </c>
      <c r="D35" s="731"/>
      <c r="E35" s="731">
        <v>581475.57476242795</v>
      </c>
      <c r="F35" s="903">
        <v>100</v>
      </c>
      <c r="G35" s="903"/>
      <c r="H35" s="903"/>
    </row>
    <row r="36" spans="2:8" ht="11.25" customHeight="1">
      <c r="B36" s="907" t="s">
        <v>1121</v>
      </c>
      <c r="C36" s="463" t="s">
        <v>1122</v>
      </c>
      <c r="D36" s="732"/>
      <c r="E36" s="899">
        <v>42353.792903942798</v>
      </c>
      <c r="F36" s="904">
        <v>100</v>
      </c>
      <c r="G36" s="904"/>
      <c r="H36" s="904"/>
    </row>
    <row r="37" spans="2:8" ht="11.25" customHeight="1">
      <c r="B37" s="908" t="s">
        <v>1123</v>
      </c>
      <c r="C37" s="463" t="s">
        <v>1124</v>
      </c>
      <c r="D37" s="732"/>
      <c r="E37" s="899">
        <v>79928.767936885197</v>
      </c>
      <c r="F37" s="904">
        <v>100</v>
      </c>
      <c r="G37" s="904"/>
      <c r="H37" s="904"/>
    </row>
    <row r="38" spans="2:8" ht="11.25" customHeight="1">
      <c r="B38" s="203">
        <v>2</v>
      </c>
      <c r="C38" s="151" t="s">
        <v>665</v>
      </c>
      <c r="D38" s="731"/>
      <c r="E38" s="731">
        <v>167391.3136526302</v>
      </c>
      <c r="F38" s="903">
        <v>100</v>
      </c>
      <c r="G38" s="903"/>
      <c r="H38" s="903"/>
    </row>
    <row r="39" spans="2:8" ht="11.25" customHeight="1">
      <c r="B39" s="203">
        <v>3</v>
      </c>
      <c r="C39" s="151" t="s">
        <v>666</v>
      </c>
      <c r="D39" s="731">
        <v>976833.64926600002</v>
      </c>
      <c r="E39" s="731">
        <v>1148040.2229390133</v>
      </c>
      <c r="F39" s="903">
        <v>14.909999999999997</v>
      </c>
      <c r="G39" s="903"/>
      <c r="H39" s="903">
        <v>85.09</v>
      </c>
    </row>
    <row r="40" spans="2:8" ht="11.25" customHeight="1">
      <c r="B40" s="907" t="s">
        <v>1125</v>
      </c>
      <c r="C40" s="463" t="s">
        <v>1126</v>
      </c>
      <c r="D40" s="732"/>
      <c r="E40" s="899">
        <v>7050.9032359999992</v>
      </c>
      <c r="F40" s="904"/>
      <c r="G40" s="904"/>
      <c r="H40" s="904">
        <v>100</v>
      </c>
    </row>
    <row r="41" spans="2:8" ht="11.25" customHeight="1">
      <c r="B41" s="908" t="s">
        <v>1127</v>
      </c>
      <c r="C41" s="463" t="s">
        <v>1128</v>
      </c>
      <c r="D41" s="732"/>
      <c r="E41" s="899"/>
      <c r="F41" s="904"/>
      <c r="G41" s="904"/>
      <c r="H41" s="904"/>
    </row>
    <row r="42" spans="2:8" ht="11.25" customHeight="1">
      <c r="B42" s="203">
        <v>4</v>
      </c>
      <c r="C42" s="151" t="s">
        <v>667</v>
      </c>
      <c r="D42" s="733">
        <v>992650.08799999999</v>
      </c>
      <c r="E42" s="733">
        <v>1200173.5308016108</v>
      </c>
      <c r="F42" s="905">
        <v>7.7335611466621543</v>
      </c>
      <c r="G42" s="905">
        <v>9.55755861532786</v>
      </c>
      <c r="H42" s="905">
        <v>82.708880238009982</v>
      </c>
    </row>
    <row r="43" spans="2:8" ht="11.25" customHeight="1">
      <c r="B43" s="908" t="s">
        <v>1129</v>
      </c>
      <c r="C43" s="460" t="s">
        <v>1130</v>
      </c>
      <c r="D43" s="734"/>
      <c r="E43" s="900"/>
      <c r="F43" s="906"/>
      <c r="G43" s="906"/>
      <c r="H43" s="906"/>
    </row>
    <row r="44" spans="2:8" ht="11.25" customHeight="1">
      <c r="B44" s="908" t="s">
        <v>1131</v>
      </c>
      <c r="C44" s="460" t="s">
        <v>1132</v>
      </c>
      <c r="D44" s="734"/>
      <c r="E44" s="900">
        <v>1064884.269035483</v>
      </c>
      <c r="F44" s="906">
        <v>2.7253301374025596</v>
      </c>
      <c r="G44" s="906">
        <v>10.345801960600564</v>
      </c>
      <c r="H44" s="906">
        <v>86.928867901996881</v>
      </c>
    </row>
    <row r="45" spans="2:8" ht="11.25" customHeight="1">
      <c r="B45" s="908" t="s">
        <v>1133</v>
      </c>
      <c r="C45" s="460" t="s">
        <v>1134</v>
      </c>
      <c r="D45" s="734"/>
      <c r="E45" s="900"/>
      <c r="F45" s="906"/>
      <c r="G45" s="906"/>
      <c r="H45" s="906"/>
    </row>
    <row r="46" spans="2:8" ht="11.25" customHeight="1">
      <c r="B46" s="908" t="s">
        <v>1135</v>
      </c>
      <c r="C46" s="460" t="s">
        <v>1136</v>
      </c>
      <c r="D46" s="734"/>
      <c r="E46" s="900"/>
      <c r="F46" s="906"/>
      <c r="G46" s="906"/>
      <c r="H46" s="906"/>
    </row>
    <row r="47" spans="2:8" ht="11.25" customHeight="1">
      <c r="B47" s="908" t="s">
        <v>1137</v>
      </c>
      <c r="C47" s="460" t="s">
        <v>1138</v>
      </c>
      <c r="D47" s="734"/>
      <c r="E47" s="900">
        <v>135289.26176612746</v>
      </c>
      <c r="F47" s="906">
        <v>50.507344170633701</v>
      </c>
      <c r="G47" s="906"/>
      <c r="H47" s="906">
        <v>49.492655829366356</v>
      </c>
    </row>
    <row r="48" spans="2:8" ht="11.25" customHeight="1">
      <c r="B48" s="203">
        <v>5</v>
      </c>
      <c r="C48" s="151" t="s">
        <v>481</v>
      </c>
      <c r="D48" s="733"/>
      <c r="E48" s="733">
        <v>25270.530734889577</v>
      </c>
      <c r="F48" s="905">
        <v>100</v>
      </c>
      <c r="G48" s="905"/>
      <c r="H48" s="905"/>
    </row>
    <row r="49" spans="2:8" ht="11.25" customHeight="1">
      <c r="B49" s="203">
        <v>6</v>
      </c>
      <c r="C49" s="151" t="s">
        <v>1139</v>
      </c>
      <c r="D49" s="733"/>
      <c r="E49" s="733">
        <v>29630.929972322301</v>
      </c>
      <c r="F49" s="905">
        <v>100</v>
      </c>
      <c r="G49" s="905"/>
      <c r="H49" s="905"/>
    </row>
    <row r="50" spans="2:8" ht="11.25" customHeight="1">
      <c r="B50" s="909">
        <v>7</v>
      </c>
      <c r="C50" s="776" t="s">
        <v>1004</v>
      </c>
      <c r="D50" s="2189">
        <v>1969483.7375050001</v>
      </c>
      <c r="E50" s="2189">
        <v>3151982.1028628941</v>
      </c>
      <c r="F50" s="2191">
        <v>34.020737198980811</v>
      </c>
      <c r="G50" s="2191">
        <v>3.4952869016589156</v>
      </c>
      <c r="H50" s="2191">
        <v>62.483975899360274</v>
      </c>
    </row>
    <row r="51" spans="2:8" ht="11.25" customHeight="1"/>
    <row r="52" spans="2:8" ht="11.25" customHeight="1"/>
  </sheetData>
  <mergeCells count="6">
    <mergeCell ref="B34:C34"/>
    <mergeCell ref="B12:C12"/>
    <mergeCell ref="B3:H3"/>
    <mergeCell ref="B7:H7"/>
    <mergeCell ref="B9:C9"/>
    <mergeCell ref="B31:C31"/>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tabColor rgb="FF007272"/>
  </sheetPr>
  <dimension ref="A2:T274"/>
  <sheetViews>
    <sheetView showGridLines="0" showRowColHeaders="0" zoomScaleNormal="100" workbookViewId="0"/>
  </sheetViews>
  <sheetFormatPr baseColWidth="10" defaultColWidth="11.44140625" defaultRowHeight="10.199999999999999"/>
  <cols>
    <col min="1" max="1" width="2.6640625" style="3" customWidth="1"/>
    <col min="2" max="2" width="4.88671875" style="3" customWidth="1"/>
    <col min="3" max="3" width="38.5546875" style="3" customWidth="1"/>
    <col min="4" max="17" width="11.33203125" style="3" customWidth="1"/>
    <col min="18" max="16384" width="11.44140625" style="3"/>
  </cols>
  <sheetData>
    <row r="2" spans="1:18" ht="5.25" customHeight="1"/>
    <row r="3" spans="1:18" s="305" customFormat="1" ht="13.2">
      <c r="B3" s="2217" t="s">
        <v>302</v>
      </c>
      <c r="C3" s="2217"/>
      <c r="D3" s="2217"/>
      <c r="E3" s="2217"/>
      <c r="F3" s="2217"/>
      <c r="G3" s="2217"/>
    </row>
    <row r="4" spans="1:18" ht="5.25" customHeight="1">
      <c r="B4" s="12"/>
      <c r="C4" s="12"/>
      <c r="D4" s="17"/>
      <c r="E4" s="17"/>
      <c r="F4" s="20"/>
      <c r="G4" s="20"/>
    </row>
    <row r="5" spans="1:18" s="306" customFormat="1" ht="15.6">
      <c r="B5" s="1087" t="s">
        <v>1140</v>
      </c>
      <c r="C5" s="307"/>
      <c r="D5" s="307"/>
      <c r="E5" s="307"/>
      <c r="F5" s="307"/>
      <c r="G5" s="307"/>
      <c r="H5" s="305"/>
      <c r="I5" s="305"/>
      <c r="J5" s="305"/>
      <c r="K5" s="305"/>
      <c r="L5" s="305"/>
    </row>
    <row r="7" spans="1:18" ht="33.75" customHeight="1">
      <c r="B7" s="2239" t="s">
        <v>1141</v>
      </c>
      <c r="C7" s="2239"/>
      <c r="D7" s="2239"/>
      <c r="E7" s="2239"/>
      <c r="F7" s="2239"/>
      <c r="G7" s="2239"/>
      <c r="H7" s="2239"/>
      <c r="I7" s="2239"/>
      <c r="J7" s="2239"/>
      <c r="K7" s="2239"/>
      <c r="L7" s="2239"/>
      <c r="M7" s="2239"/>
      <c r="N7" s="2239"/>
      <c r="O7" s="2239"/>
      <c r="P7" s="2239"/>
      <c r="Q7" s="2239"/>
    </row>
    <row r="8" spans="1:18" ht="11.25" customHeight="1">
      <c r="B8" s="258"/>
      <c r="C8" s="258"/>
      <c r="D8" s="258"/>
      <c r="E8" s="258"/>
      <c r="F8" s="258"/>
      <c r="G8" s="258"/>
      <c r="H8" s="258"/>
      <c r="I8" s="258"/>
      <c r="J8" s="258"/>
      <c r="K8" s="258"/>
      <c r="L8" s="258"/>
      <c r="M8" s="258"/>
      <c r="N8" s="258"/>
      <c r="O8" s="258"/>
      <c r="P8" s="258"/>
      <c r="Q8" s="258"/>
    </row>
    <row r="9" spans="1:18" ht="11.25" customHeight="1"/>
    <row r="10" spans="1:18" s="29" customFormat="1" ht="11.25" customHeight="1">
      <c r="A10" s="16"/>
      <c r="B10" s="2276" t="s">
        <v>2761</v>
      </c>
      <c r="C10" s="2277"/>
      <c r="D10" s="662" t="s">
        <v>314</v>
      </c>
      <c r="E10" s="662" t="s">
        <v>316</v>
      </c>
      <c r="F10" s="662" t="s">
        <v>318</v>
      </c>
      <c r="G10" s="662" t="s">
        <v>320</v>
      </c>
      <c r="H10" s="662" t="s">
        <v>325</v>
      </c>
      <c r="I10" s="662" t="s">
        <v>332</v>
      </c>
      <c r="J10" s="662" t="s">
        <v>334</v>
      </c>
      <c r="K10" s="662" t="s">
        <v>339</v>
      </c>
      <c r="L10" s="662" t="s">
        <v>345</v>
      </c>
      <c r="M10" s="662" t="s">
        <v>368</v>
      </c>
      <c r="N10" s="662" t="s">
        <v>392</v>
      </c>
      <c r="O10" s="662" t="s">
        <v>866</v>
      </c>
      <c r="P10" s="662" t="s">
        <v>967</v>
      </c>
      <c r="Q10" s="662" t="s">
        <v>968</v>
      </c>
    </row>
    <row r="11" spans="1:18" s="29" customFormat="1" ht="11.25" customHeight="1">
      <c r="A11" s="16"/>
      <c r="B11" s="455"/>
      <c r="C11" s="455"/>
      <c r="D11" s="125"/>
      <c r="E11" s="2342" t="s">
        <v>1142</v>
      </c>
      <c r="F11" s="2342"/>
      <c r="G11" s="2342"/>
      <c r="H11" s="2342"/>
      <c r="I11" s="2342"/>
      <c r="J11" s="2342"/>
      <c r="K11" s="2342"/>
      <c r="L11" s="2342"/>
      <c r="M11" s="2342"/>
      <c r="N11" s="2342"/>
      <c r="O11" s="2342"/>
      <c r="P11" s="125"/>
      <c r="Q11" s="125"/>
      <c r="R11" s="70"/>
    </row>
    <row r="12" spans="1:18" s="29" customFormat="1" ht="11.25" customHeight="1">
      <c r="A12" s="16"/>
      <c r="B12" s="455"/>
      <c r="C12" s="455"/>
      <c r="D12" s="125"/>
      <c r="E12" s="2342" t="s">
        <v>1143</v>
      </c>
      <c r="F12" s="2342"/>
      <c r="G12" s="2342"/>
      <c r="H12" s="2342"/>
      <c r="I12" s="2342"/>
      <c r="J12" s="2342"/>
      <c r="K12" s="2342"/>
      <c r="L12" s="2342"/>
      <c r="M12" s="2342"/>
      <c r="R12" s="36"/>
    </row>
    <row r="13" spans="1:18" s="29" customFormat="1" ht="11.25" customHeight="1">
      <c r="A13" s="16"/>
      <c r="B13" s="455"/>
      <c r="C13" s="455"/>
      <c r="D13" s="125"/>
      <c r="E13" s="439"/>
      <c r="F13" s="2343" t="s">
        <v>1144</v>
      </c>
      <c r="G13" s="2294"/>
      <c r="H13" s="2294"/>
      <c r="I13" s="2294"/>
      <c r="J13" s="439"/>
      <c r="K13" s="439"/>
      <c r="L13" s="439"/>
      <c r="M13" s="439"/>
      <c r="N13" s="2344" t="s">
        <v>1145</v>
      </c>
      <c r="O13" s="2345"/>
      <c r="P13" s="2228" t="s">
        <v>1146</v>
      </c>
      <c r="Q13" s="2346"/>
      <c r="R13" s="70"/>
    </row>
    <row r="14" spans="1:18" s="29" customFormat="1" ht="11.25" customHeight="1">
      <c r="A14" s="16"/>
      <c r="B14" s="455"/>
      <c r="C14" s="455"/>
      <c r="D14" s="125"/>
      <c r="E14" s="125"/>
      <c r="F14" s="125"/>
      <c r="G14" s="125" t="s">
        <v>1147</v>
      </c>
      <c r="H14" s="125"/>
      <c r="I14" s="125"/>
      <c r="J14" s="32" t="s">
        <v>1147</v>
      </c>
      <c r="K14" s="125"/>
      <c r="L14" s="125"/>
      <c r="M14" s="125" t="s">
        <v>1147</v>
      </c>
      <c r="N14" s="2347" t="s">
        <v>1148</v>
      </c>
      <c r="O14" s="2348"/>
      <c r="P14" s="2348" t="s">
        <v>1149</v>
      </c>
      <c r="Q14" s="2267"/>
      <c r="R14" s="70"/>
    </row>
    <row r="15" spans="1:18" s="29" customFormat="1" ht="11.25" customHeight="1">
      <c r="A15" s="16"/>
      <c r="B15" s="455"/>
      <c r="C15" s="455"/>
      <c r="D15" s="125"/>
      <c r="E15" s="70" t="s">
        <v>1147</v>
      </c>
      <c r="F15" s="125" t="s">
        <v>1147</v>
      </c>
      <c r="G15" s="125" t="s">
        <v>843</v>
      </c>
      <c r="I15" s="125" t="s">
        <v>1147</v>
      </c>
      <c r="J15" s="32" t="s">
        <v>843</v>
      </c>
      <c r="K15" s="125" t="s">
        <v>1147</v>
      </c>
      <c r="L15" s="125" t="s">
        <v>1147</v>
      </c>
      <c r="M15" s="125" t="s">
        <v>843</v>
      </c>
      <c r="O15" s="70" t="s">
        <v>1147</v>
      </c>
      <c r="Q15" s="70" t="s">
        <v>1150</v>
      </c>
      <c r="R15" s="70"/>
    </row>
    <row r="16" spans="1:18" s="29" customFormat="1" ht="11.25" customHeight="1">
      <c r="A16" s="16"/>
      <c r="B16" s="455"/>
      <c r="C16" s="455"/>
      <c r="D16" s="125"/>
      <c r="E16" s="77" t="s">
        <v>843</v>
      </c>
      <c r="F16" s="125" t="s">
        <v>843</v>
      </c>
      <c r="G16" s="125" t="s">
        <v>1151</v>
      </c>
      <c r="H16" s="125" t="s">
        <v>1147</v>
      </c>
      <c r="I16" s="125" t="s">
        <v>843</v>
      </c>
      <c r="J16" s="32" t="s">
        <v>1152</v>
      </c>
      <c r="K16" s="125" t="s">
        <v>843</v>
      </c>
      <c r="L16" s="125" t="s">
        <v>843</v>
      </c>
      <c r="M16" s="125" t="s">
        <v>1151</v>
      </c>
      <c r="N16" s="278" t="s">
        <v>1147</v>
      </c>
      <c r="O16" s="70" t="s">
        <v>843</v>
      </c>
      <c r="P16" s="70" t="s">
        <v>1153</v>
      </c>
      <c r="Q16" s="477" t="s">
        <v>1154</v>
      </c>
      <c r="R16" s="70"/>
    </row>
    <row r="17" spans="1:20" s="29" customFormat="1" ht="11.25" customHeight="1">
      <c r="A17" s="16"/>
      <c r="B17" s="455"/>
      <c r="C17" s="455"/>
      <c r="D17" s="125"/>
      <c r="E17" s="125" t="s">
        <v>1155</v>
      </c>
      <c r="F17" s="125" t="s">
        <v>1151</v>
      </c>
      <c r="G17" s="125" t="s">
        <v>1156</v>
      </c>
      <c r="H17" s="125" t="s">
        <v>843</v>
      </c>
      <c r="I17" s="125" t="s">
        <v>1151</v>
      </c>
      <c r="J17" s="32" t="s">
        <v>1157</v>
      </c>
      <c r="K17" s="125" t="s">
        <v>1151</v>
      </c>
      <c r="L17" s="125" t="s">
        <v>1151</v>
      </c>
      <c r="M17" s="125" t="s">
        <v>1158</v>
      </c>
      <c r="N17" s="278" t="s">
        <v>843</v>
      </c>
      <c r="O17" s="70" t="s">
        <v>1152</v>
      </c>
      <c r="P17" s="70" t="s">
        <v>1154</v>
      </c>
      <c r="Q17" s="477" t="s">
        <v>1159</v>
      </c>
      <c r="R17" s="70"/>
    </row>
    <row r="18" spans="1:20" s="29" customFormat="1" ht="11.25" customHeight="1">
      <c r="A18" s="16"/>
      <c r="B18" s="455"/>
      <c r="C18" s="455"/>
      <c r="E18" s="125" t="s">
        <v>1160</v>
      </c>
      <c r="F18" s="125" t="s">
        <v>1161</v>
      </c>
      <c r="G18" s="125" t="s">
        <v>1162</v>
      </c>
      <c r="H18" s="125" t="s">
        <v>1151</v>
      </c>
      <c r="I18" s="125" t="s">
        <v>1163</v>
      </c>
      <c r="J18" s="32" t="s">
        <v>1164</v>
      </c>
      <c r="K18" s="125" t="s">
        <v>1165</v>
      </c>
      <c r="L18" s="125" t="s">
        <v>1166</v>
      </c>
      <c r="M18" s="125" t="s">
        <v>1167</v>
      </c>
      <c r="N18" s="70" t="s">
        <v>1151</v>
      </c>
      <c r="O18" s="70" t="s">
        <v>1168</v>
      </c>
      <c r="P18" s="70" t="s">
        <v>1169</v>
      </c>
      <c r="Q18" s="477" t="s">
        <v>1170</v>
      </c>
      <c r="R18" s="70"/>
    </row>
    <row r="19" spans="1:20" s="29" customFormat="1" ht="11.25" customHeight="1">
      <c r="A19" s="16"/>
      <c r="B19" s="455"/>
      <c r="C19" s="455"/>
      <c r="D19" s="125" t="s">
        <v>563</v>
      </c>
      <c r="E19" s="125" t="s">
        <v>1171</v>
      </c>
      <c r="F19" s="125" t="s">
        <v>1171</v>
      </c>
      <c r="G19" s="125" t="s">
        <v>1171</v>
      </c>
      <c r="H19" s="125" t="s">
        <v>1172</v>
      </c>
      <c r="I19" s="125" t="s">
        <v>1171</v>
      </c>
      <c r="J19" s="32" t="s">
        <v>1173</v>
      </c>
      <c r="K19" s="125" t="s">
        <v>1174</v>
      </c>
      <c r="L19" s="125" t="s">
        <v>1175</v>
      </c>
      <c r="M19" s="125" t="s">
        <v>1176</v>
      </c>
      <c r="N19" s="70" t="s">
        <v>1177</v>
      </c>
      <c r="O19" s="70" t="s">
        <v>1178</v>
      </c>
      <c r="P19" s="70" t="s">
        <v>1179</v>
      </c>
      <c r="Q19" s="477" t="s">
        <v>1180</v>
      </c>
      <c r="R19" s="70"/>
    </row>
    <row r="20" spans="1:20" ht="11.25" customHeight="1">
      <c r="B20" s="2330" t="s">
        <v>1181</v>
      </c>
      <c r="C20" s="2341"/>
      <c r="D20" s="1544" t="s">
        <v>843</v>
      </c>
      <c r="E20" s="1544" t="s">
        <v>1182</v>
      </c>
      <c r="F20" s="1544" t="s">
        <v>1182</v>
      </c>
      <c r="G20" s="1544" t="s">
        <v>1182</v>
      </c>
      <c r="H20" s="1498" t="s">
        <v>1071</v>
      </c>
      <c r="I20" s="1544" t="s">
        <v>1182</v>
      </c>
      <c r="J20" s="1574" t="s">
        <v>1071</v>
      </c>
      <c r="K20" s="1574" t="s">
        <v>1071</v>
      </c>
      <c r="L20" s="1574" t="s">
        <v>1071</v>
      </c>
      <c r="M20" s="1574" t="s">
        <v>1071</v>
      </c>
      <c r="N20" s="1498" t="s">
        <v>1071</v>
      </c>
      <c r="O20" s="1498" t="s">
        <v>1071</v>
      </c>
      <c r="P20" s="1498" t="s">
        <v>1183</v>
      </c>
      <c r="Q20" s="1532" t="s">
        <v>1184</v>
      </c>
    </row>
    <row r="21" spans="1:20" ht="15" customHeight="1">
      <c r="B21" s="454" t="s">
        <v>1047</v>
      </c>
      <c r="D21" s="125"/>
      <c r="E21" s="125"/>
      <c r="F21" s="125"/>
      <c r="G21" s="125"/>
      <c r="H21" s="125"/>
      <c r="I21" s="125"/>
      <c r="J21" s="32"/>
      <c r="K21" s="125"/>
      <c r="L21" s="125"/>
      <c r="M21" s="125"/>
      <c r="N21" s="70"/>
      <c r="O21" s="70"/>
      <c r="P21" s="70"/>
      <c r="Q21" s="70"/>
    </row>
    <row r="22" spans="1:20" ht="11.25" customHeight="1">
      <c r="B22" s="3">
        <v>1</v>
      </c>
      <c r="C22" s="3" t="s">
        <v>660</v>
      </c>
      <c r="F22" s="125"/>
    </row>
    <row r="23" spans="1:20" ht="11.25" customHeight="1">
      <c r="B23" s="3">
        <v>2</v>
      </c>
      <c r="C23" s="3" t="s">
        <v>665</v>
      </c>
      <c r="F23" s="125"/>
      <c r="H23" s="305"/>
      <c r="I23" s="305"/>
      <c r="J23" s="305"/>
      <c r="K23" s="305"/>
      <c r="L23" s="305"/>
    </row>
    <row r="24" spans="1:20" s="358" customFormat="1" ht="11.25" customHeight="1">
      <c r="B24" s="3">
        <v>3</v>
      </c>
      <c r="C24" s="3" t="s">
        <v>666</v>
      </c>
      <c r="D24" s="551">
        <v>1067852.1785494001</v>
      </c>
      <c r="E24" s="553">
        <v>37.361229953359498</v>
      </c>
      <c r="F24" s="832">
        <v>81.218913985947196</v>
      </c>
      <c r="G24" s="553">
        <v>37.488686087508</v>
      </c>
      <c r="H24" s="553"/>
      <c r="I24" s="553">
        <v>43.730227898439203</v>
      </c>
      <c r="J24" s="553"/>
      <c r="K24" s="553"/>
      <c r="L24" s="553"/>
      <c r="M24" s="553"/>
      <c r="N24" s="553">
        <v>4.3545099420189901</v>
      </c>
      <c r="O24" s="553"/>
      <c r="P24" s="3"/>
      <c r="Q24" s="551">
        <v>420239.89484869997</v>
      </c>
      <c r="R24" s="777"/>
      <c r="S24" s="560"/>
      <c r="T24" s="562"/>
    </row>
    <row r="25" spans="1:20" s="358" customFormat="1" ht="11.25" customHeight="1">
      <c r="B25" s="482" t="s">
        <v>1125</v>
      </c>
      <c r="C25" s="457" t="s">
        <v>1185</v>
      </c>
      <c r="D25" s="552">
        <v>197086.02707519999</v>
      </c>
      <c r="E25" s="554">
        <v>18.2777264824336</v>
      </c>
      <c r="F25" s="554">
        <v>115.549175134626</v>
      </c>
      <c r="G25" s="554">
        <v>88.794384705023603</v>
      </c>
      <c r="H25" s="554"/>
      <c r="I25" s="554">
        <v>26.754790429602799</v>
      </c>
      <c r="J25" s="554"/>
      <c r="K25" s="554"/>
      <c r="L25" s="554"/>
      <c r="M25" s="554"/>
      <c r="N25" s="554">
        <v>1.08536829106804</v>
      </c>
      <c r="O25" s="554"/>
      <c r="P25" s="3"/>
      <c r="Q25" s="552">
        <v>79594.325209200004</v>
      </c>
      <c r="S25" s="560"/>
    </row>
    <row r="26" spans="1:20" s="358" customFormat="1" ht="11.25" customHeight="1">
      <c r="B26" s="483" t="s">
        <v>1127</v>
      </c>
      <c r="C26" s="457" t="s">
        <v>1186</v>
      </c>
      <c r="D26" s="552">
        <v>32807.759702700001</v>
      </c>
      <c r="E26" s="554">
        <v>5.4788498156796503</v>
      </c>
      <c r="F26" s="554">
        <v>25.519623275011298</v>
      </c>
      <c r="G26" s="554">
        <v>12.071807407422799</v>
      </c>
      <c r="H26" s="554"/>
      <c r="I26" s="554">
        <v>13.447815867588499</v>
      </c>
      <c r="J26" s="554"/>
      <c r="K26" s="554"/>
      <c r="L26" s="554"/>
      <c r="M26" s="554"/>
      <c r="N26" s="554">
        <v>2.0112239085489798</v>
      </c>
      <c r="O26" s="554"/>
      <c r="P26" s="3"/>
      <c r="Q26" s="552">
        <v>14039.8542531</v>
      </c>
      <c r="S26" s="560"/>
    </row>
    <row r="27" spans="1:20" ht="11.25" customHeight="1">
      <c r="B27" s="483" t="s">
        <v>1187</v>
      </c>
      <c r="C27" s="457" t="s">
        <v>1188</v>
      </c>
      <c r="D27" s="552">
        <v>837958.3917715</v>
      </c>
      <c r="E27" s="554">
        <v>43.097888712638898</v>
      </c>
      <c r="F27" s="554">
        <v>75.3252492390002</v>
      </c>
      <c r="G27" s="554">
        <v>26.4168171858779</v>
      </c>
      <c r="H27" s="554"/>
      <c r="I27" s="554">
        <v>48.908432053122198</v>
      </c>
      <c r="J27" s="554"/>
      <c r="K27" s="554"/>
      <c r="L27" s="554"/>
      <c r="M27" s="554"/>
      <c r="N27" s="554">
        <v>5.2151494583894102</v>
      </c>
      <c r="O27" s="554"/>
      <c r="Q27" s="552">
        <v>326605.7153864</v>
      </c>
      <c r="S27" s="561"/>
    </row>
    <row r="28" spans="1:20" s="358" customFormat="1" ht="11.25" customHeight="1">
      <c r="B28" s="3">
        <v>4</v>
      </c>
      <c r="C28" s="3" t="s">
        <v>667</v>
      </c>
      <c r="D28" s="551">
        <v>1030846.585175</v>
      </c>
      <c r="E28" s="554">
        <v>0.11298427533737</v>
      </c>
      <c r="F28" s="832">
        <v>119.35238516550299</v>
      </c>
      <c r="G28" s="553">
        <v>119.287441631166</v>
      </c>
      <c r="H28" s="553"/>
      <c r="I28" s="553">
        <v>6.4943534336522904E-2</v>
      </c>
      <c r="J28" s="553"/>
      <c r="K28" s="553"/>
      <c r="L28" s="553"/>
      <c r="M28" s="553"/>
      <c r="N28" s="553"/>
      <c r="O28" s="553"/>
      <c r="P28" s="3"/>
      <c r="Q28" s="551">
        <v>231044.17025</v>
      </c>
      <c r="S28" s="560"/>
    </row>
    <row r="29" spans="1:20" s="358" customFormat="1" ht="11.25" customHeight="1">
      <c r="B29" s="483" t="s">
        <v>1129</v>
      </c>
      <c r="C29" s="457" t="s">
        <v>1189</v>
      </c>
      <c r="D29" s="552"/>
      <c r="E29" s="553"/>
      <c r="F29" s="553"/>
      <c r="G29" s="553"/>
      <c r="H29" s="553"/>
      <c r="I29" s="553"/>
      <c r="J29" s="553"/>
      <c r="K29" s="553"/>
      <c r="L29" s="553"/>
      <c r="M29" s="553"/>
      <c r="N29" s="553"/>
      <c r="O29" s="553"/>
      <c r="Q29" s="552"/>
      <c r="S29" s="560"/>
    </row>
    <row r="30" spans="1:20" s="358" customFormat="1" ht="11.25" customHeight="1">
      <c r="B30" s="483" t="s">
        <v>1131</v>
      </c>
      <c r="C30" s="457" t="s">
        <v>1190</v>
      </c>
      <c r="D30" s="552">
        <v>963233.14399600006</v>
      </c>
      <c r="E30" s="554">
        <v>0.120915123338492</v>
      </c>
      <c r="F30" s="554">
        <v>127.730237946277</v>
      </c>
      <c r="G30" s="554">
        <v>127.660735748375</v>
      </c>
      <c r="H30" s="554"/>
      <c r="I30" s="554">
        <v>6.9502197902232901E-2</v>
      </c>
      <c r="J30" s="554"/>
      <c r="K30" s="554"/>
      <c r="L30" s="554"/>
      <c r="M30" s="554"/>
      <c r="N30" s="554"/>
      <c r="O30" s="554"/>
      <c r="Q30" s="552">
        <v>210446.56266200001</v>
      </c>
      <c r="S30" s="560"/>
    </row>
    <row r="31" spans="1:20" s="358" customFormat="1" ht="11.25" customHeight="1">
      <c r="B31" s="483" t="s">
        <v>1133</v>
      </c>
      <c r="C31" s="457" t="s">
        <v>1134</v>
      </c>
      <c r="D31" s="552"/>
      <c r="E31" s="553"/>
      <c r="F31" s="553"/>
      <c r="G31" s="553"/>
      <c r="H31" s="553"/>
      <c r="I31" s="553"/>
      <c r="J31" s="553"/>
      <c r="K31" s="553"/>
      <c r="L31" s="553"/>
      <c r="M31" s="553"/>
      <c r="N31" s="553"/>
      <c r="O31" s="553"/>
      <c r="Q31" s="552"/>
      <c r="S31" s="560"/>
    </row>
    <row r="32" spans="1:20" s="358" customFormat="1" ht="11.25" customHeight="1">
      <c r="B32" s="483" t="s">
        <v>1135</v>
      </c>
      <c r="C32" s="457" t="s">
        <v>1136</v>
      </c>
      <c r="D32" s="552"/>
      <c r="E32" s="553"/>
      <c r="F32" s="553"/>
      <c r="G32" s="553"/>
      <c r="H32" s="553"/>
      <c r="I32" s="553"/>
      <c r="J32" s="553"/>
      <c r="K32" s="553"/>
      <c r="L32" s="553"/>
      <c r="M32" s="553"/>
      <c r="N32" s="553"/>
      <c r="O32" s="553"/>
      <c r="Q32" s="552"/>
    </row>
    <row r="33" spans="2:17" ht="11.25" customHeight="1">
      <c r="B33" s="483" t="s">
        <v>1137</v>
      </c>
      <c r="C33" s="457" t="s">
        <v>1138</v>
      </c>
      <c r="D33" s="552">
        <v>67613.441179000001</v>
      </c>
      <c r="E33" s="553"/>
      <c r="F33" s="554"/>
      <c r="G33" s="554"/>
      <c r="H33" s="553"/>
      <c r="I33" s="553"/>
      <c r="J33" s="553"/>
      <c r="K33" s="553"/>
      <c r="L33" s="553"/>
      <c r="M33" s="553"/>
      <c r="N33" s="553"/>
      <c r="O33" s="553"/>
      <c r="P33" s="358"/>
      <c r="Q33" s="552">
        <v>20597.607587999999</v>
      </c>
    </row>
    <row r="34" spans="2:17" ht="11.25" customHeight="1">
      <c r="B34" s="618">
        <v>5</v>
      </c>
      <c r="C34" s="618" t="s">
        <v>563</v>
      </c>
      <c r="D34" s="833">
        <v>2098698.7637242</v>
      </c>
      <c r="E34" s="834">
        <v>19.0654995109476</v>
      </c>
      <c r="F34" s="834">
        <v>99.949452749201697</v>
      </c>
      <c r="G34" s="834">
        <v>77.666899979496307</v>
      </c>
      <c r="H34" s="834"/>
      <c r="I34" s="834">
        <v>22.282552769705401</v>
      </c>
      <c r="J34" s="834"/>
      <c r="K34" s="834"/>
      <c r="L34" s="834"/>
      <c r="M34" s="834"/>
      <c r="N34" s="834">
        <v>2.2156457174675701</v>
      </c>
      <c r="O34" s="834"/>
      <c r="P34" s="618"/>
      <c r="Q34" s="833">
        <v>651284.06509759999</v>
      </c>
    </row>
    <row r="35" spans="2:17" ht="11.25" customHeight="1"/>
    <row r="36" spans="2:17" ht="11.25" customHeight="1"/>
    <row r="37" spans="2:17" ht="11.25" customHeight="1">
      <c r="C37" s="105"/>
    </row>
    <row r="38" spans="2:17" ht="11.25" customHeight="1">
      <c r="E38" s="552"/>
    </row>
    <row r="39" spans="2:17" ht="11.25" customHeight="1"/>
    <row r="40" spans="2:17" ht="11.25" customHeight="1"/>
    <row r="41" spans="2:17" ht="11.25" customHeight="1"/>
    <row r="42" spans="2:17" ht="11.25" customHeight="1"/>
    <row r="43" spans="2:17" ht="11.25" customHeight="1">
      <c r="B43" s="2276" t="s">
        <v>27</v>
      </c>
      <c r="C43" s="2277"/>
      <c r="D43" s="662" t="s">
        <v>314</v>
      </c>
      <c r="E43" s="662" t="s">
        <v>316</v>
      </c>
      <c r="F43" s="662" t="s">
        <v>318</v>
      </c>
      <c r="G43" s="662" t="s">
        <v>320</v>
      </c>
      <c r="H43" s="662" t="s">
        <v>325</v>
      </c>
      <c r="I43" s="662" t="s">
        <v>332</v>
      </c>
      <c r="J43" s="662" t="s">
        <v>334</v>
      </c>
      <c r="K43" s="662" t="s">
        <v>339</v>
      </c>
      <c r="L43" s="662" t="s">
        <v>345</v>
      </c>
      <c r="M43" s="662" t="s">
        <v>368</v>
      </c>
      <c r="N43" s="662" t="s">
        <v>392</v>
      </c>
      <c r="O43" s="662" t="s">
        <v>866</v>
      </c>
      <c r="P43" s="662" t="s">
        <v>967</v>
      </c>
      <c r="Q43" s="662" t="s">
        <v>968</v>
      </c>
    </row>
    <row r="44" spans="2:17" ht="11.25" customHeight="1">
      <c r="B44" s="455"/>
      <c r="C44" s="455"/>
      <c r="D44" s="125"/>
      <c r="E44" s="2342" t="s">
        <v>1142</v>
      </c>
      <c r="F44" s="2342"/>
      <c r="G44" s="2342"/>
      <c r="H44" s="2342"/>
      <c r="I44" s="2342"/>
      <c r="J44" s="2342"/>
      <c r="K44" s="2342"/>
      <c r="L44" s="2342"/>
      <c r="M44" s="2342"/>
      <c r="N44" s="2342"/>
      <c r="O44" s="2342"/>
      <c r="P44" s="125"/>
      <c r="Q44" s="125"/>
    </row>
    <row r="45" spans="2:17" ht="11.25" customHeight="1">
      <c r="B45" s="455"/>
      <c r="C45" s="455"/>
      <c r="D45" s="125"/>
      <c r="E45" s="2342" t="s">
        <v>1143</v>
      </c>
      <c r="F45" s="2342"/>
      <c r="G45" s="2342"/>
      <c r="H45" s="2342"/>
      <c r="I45" s="2342"/>
      <c r="J45" s="2342"/>
      <c r="K45" s="2342"/>
      <c r="L45" s="2342"/>
      <c r="M45" s="2342"/>
      <c r="N45" s="29"/>
      <c r="O45" s="29"/>
      <c r="P45" s="29"/>
      <c r="Q45" s="29"/>
    </row>
    <row r="46" spans="2:17" ht="11.25" customHeight="1">
      <c r="B46" s="455"/>
      <c r="C46" s="455"/>
      <c r="D46" s="125"/>
      <c r="E46" s="439"/>
      <c r="F46" s="2343" t="s">
        <v>1144</v>
      </c>
      <c r="G46" s="2294"/>
      <c r="H46" s="2294"/>
      <c r="I46" s="2294"/>
      <c r="J46" s="439"/>
      <c r="K46" s="439"/>
      <c r="L46" s="439"/>
      <c r="M46" s="439"/>
      <c r="N46" s="2344" t="s">
        <v>1191</v>
      </c>
      <c r="O46" s="2345"/>
      <c r="P46" s="2228" t="s">
        <v>1146</v>
      </c>
      <c r="Q46" s="2346"/>
    </row>
    <row r="47" spans="2:17" ht="11.25" customHeight="1">
      <c r="B47" s="455"/>
      <c r="C47" s="455"/>
      <c r="D47" s="125"/>
      <c r="E47" s="125"/>
      <c r="F47" s="125"/>
      <c r="G47" s="125" t="s">
        <v>1147</v>
      </c>
      <c r="H47" s="125"/>
      <c r="I47" s="125"/>
      <c r="J47" s="32" t="s">
        <v>1147</v>
      </c>
      <c r="K47" s="125"/>
      <c r="L47" s="125"/>
      <c r="M47" s="125" t="s">
        <v>1147</v>
      </c>
      <c r="N47" s="2347" t="s">
        <v>1148</v>
      </c>
      <c r="O47" s="2348"/>
      <c r="P47" s="2348" t="s">
        <v>1149</v>
      </c>
      <c r="Q47" s="2267"/>
    </row>
    <row r="48" spans="2:17" ht="11.25" customHeight="1">
      <c r="B48" s="455"/>
      <c r="C48" s="455"/>
      <c r="D48" s="125"/>
      <c r="E48" s="70" t="s">
        <v>1147</v>
      </c>
      <c r="F48" s="125" t="s">
        <v>1147</v>
      </c>
      <c r="G48" s="125" t="s">
        <v>843</v>
      </c>
      <c r="H48" s="29"/>
      <c r="I48" s="125" t="s">
        <v>1147</v>
      </c>
      <c r="J48" s="32" t="s">
        <v>843</v>
      </c>
      <c r="K48" s="125" t="s">
        <v>1147</v>
      </c>
      <c r="L48" s="125" t="s">
        <v>1147</v>
      </c>
      <c r="M48" s="125" t="s">
        <v>843</v>
      </c>
      <c r="N48" s="29"/>
      <c r="O48" s="70" t="s">
        <v>1147</v>
      </c>
      <c r="P48" s="29"/>
      <c r="Q48" s="70" t="s">
        <v>1150</v>
      </c>
    </row>
    <row r="49" spans="2:17" ht="11.25" customHeight="1">
      <c r="B49" s="455"/>
      <c r="C49" s="455"/>
      <c r="D49" s="125"/>
      <c r="E49" s="77" t="s">
        <v>843</v>
      </c>
      <c r="F49" s="125" t="s">
        <v>843</v>
      </c>
      <c r="G49" s="125" t="s">
        <v>1151</v>
      </c>
      <c r="H49" s="125" t="s">
        <v>1147</v>
      </c>
      <c r="I49" s="125" t="s">
        <v>843</v>
      </c>
      <c r="J49" s="32" t="s">
        <v>1152</v>
      </c>
      <c r="K49" s="125" t="s">
        <v>843</v>
      </c>
      <c r="L49" s="125" t="s">
        <v>843</v>
      </c>
      <c r="M49" s="125" t="s">
        <v>1151</v>
      </c>
      <c r="N49" s="278" t="s">
        <v>1147</v>
      </c>
      <c r="O49" s="70" t="s">
        <v>843</v>
      </c>
      <c r="P49" s="70" t="s">
        <v>1153</v>
      </c>
      <c r="Q49" s="477" t="s">
        <v>1154</v>
      </c>
    </row>
    <row r="50" spans="2:17" ht="11.25" customHeight="1">
      <c r="B50" s="455"/>
      <c r="C50" s="455"/>
      <c r="D50" s="125"/>
      <c r="E50" s="125" t="s">
        <v>1155</v>
      </c>
      <c r="F50" s="125" t="s">
        <v>1151</v>
      </c>
      <c r="G50" s="125" t="s">
        <v>1156</v>
      </c>
      <c r="H50" s="125" t="s">
        <v>843</v>
      </c>
      <c r="I50" s="125" t="s">
        <v>1151</v>
      </c>
      <c r="J50" s="32" t="s">
        <v>1157</v>
      </c>
      <c r="K50" s="125" t="s">
        <v>1151</v>
      </c>
      <c r="L50" s="125" t="s">
        <v>1151</v>
      </c>
      <c r="M50" s="125" t="s">
        <v>1158</v>
      </c>
      <c r="N50" s="278" t="s">
        <v>843</v>
      </c>
      <c r="O50" s="70" t="s">
        <v>1152</v>
      </c>
      <c r="P50" s="70" t="s">
        <v>1154</v>
      </c>
      <c r="Q50" s="477" t="s">
        <v>1159</v>
      </c>
    </row>
    <row r="51" spans="2:17" ht="11.25" customHeight="1">
      <c r="B51" s="455"/>
      <c r="C51" s="455"/>
      <c r="D51" s="29"/>
      <c r="E51" s="125" t="s">
        <v>1160</v>
      </c>
      <c r="F51" s="125" t="s">
        <v>1161</v>
      </c>
      <c r="G51" s="125" t="s">
        <v>1162</v>
      </c>
      <c r="H51" s="125" t="s">
        <v>1151</v>
      </c>
      <c r="I51" s="125" t="s">
        <v>1163</v>
      </c>
      <c r="J51" s="32" t="s">
        <v>1164</v>
      </c>
      <c r="K51" s="125" t="s">
        <v>1165</v>
      </c>
      <c r="L51" s="125" t="s">
        <v>1166</v>
      </c>
      <c r="M51" s="125" t="s">
        <v>1167</v>
      </c>
      <c r="N51" s="70" t="s">
        <v>1151</v>
      </c>
      <c r="O51" s="70" t="s">
        <v>1168</v>
      </c>
      <c r="P51" s="70" t="s">
        <v>1169</v>
      </c>
      <c r="Q51" s="477" t="s">
        <v>1170</v>
      </c>
    </row>
    <row r="52" spans="2:17" ht="11.25" customHeight="1">
      <c r="B52" s="455"/>
      <c r="C52" s="455"/>
      <c r="D52" s="125" t="s">
        <v>563</v>
      </c>
      <c r="E52" s="125" t="s">
        <v>1171</v>
      </c>
      <c r="F52" s="125" t="s">
        <v>1171</v>
      </c>
      <c r="G52" s="125" t="s">
        <v>1171</v>
      </c>
      <c r="H52" s="125" t="s">
        <v>1172</v>
      </c>
      <c r="I52" s="125" t="s">
        <v>1171</v>
      </c>
      <c r="J52" s="32" t="s">
        <v>1173</v>
      </c>
      <c r="K52" s="125" t="s">
        <v>1174</v>
      </c>
      <c r="L52" s="125" t="s">
        <v>1175</v>
      </c>
      <c r="M52" s="125" t="s">
        <v>1176</v>
      </c>
      <c r="N52" s="70" t="s">
        <v>1177</v>
      </c>
      <c r="O52" s="70" t="s">
        <v>1178</v>
      </c>
      <c r="P52" s="70" t="s">
        <v>1179</v>
      </c>
      <c r="Q52" s="477" t="s">
        <v>1180</v>
      </c>
    </row>
    <row r="53" spans="2:17" ht="11.25" customHeight="1">
      <c r="B53" s="2330" t="s">
        <v>1181</v>
      </c>
      <c r="C53" s="2341"/>
      <c r="D53" s="1544" t="s">
        <v>843</v>
      </c>
      <c r="E53" s="1544" t="s">
        <v>1182</v>
      </c>
      <c r="F53" s="1544" t="s">
        <v>1182</v>
      </c>
      <c r="G53" s="1544" t="s">
        <v>1182</v>
      </c>
      <c r="H53" s="1498" t="s">
        <v>1071</v>
      </c>
      <c r="I53" s="1544" t="s">
        <v>1182</v>
      </c>
      <c r="J53" s="1574" t="s">
        <v>1071</v>
      </c>
      <c r="K53" s="1574" t="s">
        <v>1071</v>
      </c>
      <c r="L53" s="1574" t="s">
        <v>1071</v>
      </c>
      <c r="M53" s="1574" t="s">
        <v>1071</v>
      </c>
      <c r="N53" s="1498" t="s">
        <v>1071</v>
      </c>
      <c r="O53" s="1498" t="s">
        <v>1071</v>
      </c>
      <c r="P53" s="1498" t="s">
        <v>1183</v>
      </c>
      <c r="Q53" s="1532" t="s">
        <v>1184</v>
      </c>
    </row>
    <row r="54" spans="2:17" ht="15" customHeight="1">
      <c r="B54" s="454" t="s">
        <v>1047</v>
      </c>
      <c r="D54" s="125"/>
      <c r="E54" s="125"/>
      <c r="F54" s="125"/>
      <c r="G54" s="125"/>
      <c r="H54" s="125"/>
      <c r="I54" s="125"/>
      <c r="J54" s="32"/>
      <c r="K54" s="125"/>
      <c r="L54" s="125"/>
      <c r="M54" s="125"/>
      <c r="N54" s="70"/>
      <c r="O54" s="70"/>
      <c r="P54" s="70"/>
      <c r="Q54" s="70"/>
    </row>
    <row r="55" spans="2:17" ht="11.25" customHeight="1">
      <c r="B55" s="3">
        <v>1</v>
      </c>
      <c r="C55" s="3" t="s">
        <v>660</v>
      </c>
      <c r="F55" s="125"/>
    </row>
    <row r="56" spans="2:17" ht="11.25" customHeight="1">
      <c r="B56" s="3">
        <v>2</v>
      </c>
      <c r="C56" s="3" t="s">
        <v>665</v>
      </c>
      <c r="F56" s="125"/>
      <c r="H56" s="305"/>
      <c r="I56" s="305"/>
      <c r="J56" s="305"/>
      <c r="K56" s="305"/>
      <c r="L56" s="305"/>
    </row>
    <row r="57" spans="2:17" ht="11.25" customHeight="1">
      <c r="B57" s="3">
        <v>3</v>
      </c>
      <c r="C57" s="3" t="s">
        <v>666</v>
      </c>
      <c r="D57" s="551">
        <v>991942.65966789995</v>
      </c>
      <c r="E57" s="553">
        <v>33.390395569627898</v>
      </c>
      <c r="F57" s="832">
        <v>75.189050158776595</v>
      </c>
      <c r="G57" s="553">
        <v>38.034321970002999</v>
      </c>
      <c r="H57" s="553"/>
      <c r="I57" s="553">
        <v>37.154728188773603</v>
      </c>
      <c r="J57" s="553"/>
      <c r="K57" s="553"/>
      <c r="L57" s="553"/>
      <c r="M57" s="553"/>
      <c r="N57" s="553">
        <v>2.8878056652579498</v>
      </c>
      <c r="O57" s="553"/>
      <c r="Q57" s="551">
        <v>398018.88042290002</v>
      </c>
    </row>
    <row r="58" spans="2:17" ht="11.25" customHeight="1">
      <c r="B58" s="482" t="s">
        <v>1125</v>
      </c>
      <c r="C58" s="457" t="s">
        <v>1185</v>
      </c>
      <c r="D58" s="552">
        <v>193834.80457909999</v>
      </c>
      <c r="E58" s="554">
        <v>11.213401115035699</v>
      </c>
      <c r="F58" s="554">
        <v>111.396457176392</v>
      </c>
      <c r="G58" s="554">
        <v>85.296436317416095</v>
      </c>
      <c r="H58" s="554"/>
      <c r="I58" s="554">
        <v>26.1000208589758</v>
      </c>
      <c r="J58" s="554"/>
      <c r="K58" s="554"/>
      <c r="L58" s="554"/>
      <c r="M58" s="554"/>
      <c r="N58" s="554">
        <v>0.73041396568295003</v>
      </c>
      <c r="O58" s="554"/>
      <c r="Q58" s="552">
        <v>77564.865037399999</v>
      </c>
    </row>
    <row r="59" spans="2:17" ht="11.25" customHeight="1">
      <c r="B59" s="483" t="s">
        <v>1127</v>
      </c>
      <c r="C59" s="457" t="s">
        <v>1186</v>
      </c>
      <c r="D59" s="552">
        <v>6906.4336176999996</v>
      </c>
      <c r="E59" s="554">
        <v>44.476758107507401</v>
      </c>
      <c r="F59" s="554">
        <v>104.111366025039</v>
      </c>
      <c r="G59" s="554">
        <v>56.001672644586101</v>
      </c>
      <c r="H59" s="554"/>
      <c r="I59" s="554">
        <v>48.109693380453002</v>
      </c>
      <c r="J59" s="554"/>
      <c r="K59" s="554"/>
      <c r="L59" s="554"/>
      <c r="M59" s="554"/>
      <c r="N59" s="554">
        <v>1.9467907235858799</v>
      </c>
      <c r="O59" s="554"/>
      <c r="Q59" s="552">
        <v>2227.5346475000001</v>
      </c>
    </row>
    <row r="60" spans="2:17" ht="11.25" customHeight="1">
      <c r="B60" s="483" t="s">
        <v>1187</v>
      </c>
      <c r="C60" s="457" t="s">
        <v>1188</v>
      </c>
      <c r="D60" s="552">
        <v>791201.42147109995</v>
      </c>
      <c r="E60" s="554">
        <v>38.726718337448297</v>
      </c>
      <c r="F60" s="554">
        <v>66.066207956654097</v>
      </c>
      <c r="G60" s="554">
        <v>26.298836212176901</v>
      </c>
      <c r="H60" s="554"/>
      <c r="I60" s="554">
        <v>39.767371744477202</v>
      </c>
      <c r="J60" s="554"/>
      <c r="K60" s="554"/>
      <c r="L60" s="554"/>
      <c r="M60" s="554"/>
      <c r="N60" s="554">
        <v>3.4245547713528302</v>
      </c>
      <c r="O60" s="554"/>
      <c r="Q60" s="552">
        <v>318226.48073800001</v>
      </c>
    </row>
    <row r="61" spans="2:17" ht="11.25" customHeight="1">
      <c r="B61" s="3">
        <v>4</v>
      </c>
      <c r="C61" s="3" t="s">
        <v>667</v>
      </c>
      <c r="D61" s="551">
        <v>996843.63441900001</v>
      </c>
      <c r="E61" s="554">
        <v>0.11941380444223799</v>
      </c>
      <c r="F61" s="832">
        <v>120.41964273654</v>
      </c>
      <c r="G61" s="553">
        <v>120.341676611637</v>
      </c>
      <c r="H61" s="553"/>
      <c r="I61" s="553">
        <v>7.7966124903128195E-2</v>
      </c>
      <c r="J61" s="553"/>
      <c r="K61" s="553"/>
      <c r="L61" s="553"/>
      <c r="M61" s="553"/>
      <c r="N61" s="553"/>
      <c r="O61" s="553"/>
      <c r="Q61" s="551">
        <v>223311.95639899999</v>
      </c>
    </row>
    <row r="62" spans="2:17" ht="11.25" customHeight="1">
      <c r="B62" s="483" t="s">
        <v>1129</v>
      </c>
      <c r="C62" s="457" t="s">
        <v>1189</v>
      </c>
      <c r="D62" s="552"/>
      <c r="E62" s="553"/>
      <c r="F62" s="553"/>
      <c r="G62" s="553"/>
      <c r="H62" s="553"/>
      <c r="I62" s="553"/>
      <c r="J62" s="553"/>
      <c r="K62" s="553"/>
      <c r="L62" s="553"/>
      <c r="M62" s="553"/>
      <c r="N62" s="553"/>
      <c r="O62" s="553"/>
      <c r="P62" s="358"/>
      <c r="Q62" s="552"/>
    </row>
    <row r="63" spans="2:17" ht="11.25" customHeight="1">
      <c r="B63" s="483" t="s">
        <v>1131</v>
      </c>
      <c r="C63" s="457" t="s">
        <v>1190</v>
      </c>
      <c r="D63" s="552">
        <v>930335.86289600004</v>
      </c>
      <c r="E63" s="554">
        <v>0.12795044839984501</v>
      </c>
      <c r="F63" s="554">
        <v>129.028191977104</v>
      </c>
      <c r="G63" s="554">
        <v>128.94465221645501</v>
      </c>
      <c r="H63" s="554"/>
      <c r="I63" s="554">
        <v>8.35397606495238E-2</v>
      </c>
      <c r="J63" s="554"/>
      <c r="K63" s="554"/>
      <c r="L63" s="554"/>
      <c r="M63" s="554"/>
      <c r="N63" s="554"/>
      <c r="O63" s="554"/>
      <c r="P63" s="358"/>
      <c r="Q63" s="552">
        <v>202517.41871999999</v>
      </c>
    </row>
    <row r="64" spans="2:17" ht="11.25" customHeight="1">
      <c r="B64" s="483" t="s">
        <v>1133</v>
      </c>
      <c r="C64" s="457" t="s">
        <v>1134</v>
      </c>
      <c r="D64" s="552"/>
      <c r="E64" s="553"/>
      <c r="F64" s="553"/>
      <c r="G64" s="553"/>
      <c r="H64" s="553"/>
      <c r="I64" s="553"/>
      <c r="J64" s="553"/>
      <c r="K64" s="553"/>
      <c r="L64" s="553"/>
      <c r="M64" s="553"/>
      <c r="N64" s="553"/>
      <c r="O64" s="553"/>
      <c r="P64" s="358"/>
      <c r="Q64" s="552"/>
    </row>
    <row r="65" spans="2:17" ht="11.25" customHeight="1">
      <c r="B65" s="483" t="s">
        <v>1135</v>
      </c>
      <c r="C65" s="457" t="s">
        <v>1136</v>
      </c>
      <c r="D65" s="552"/>
      <c r="E65" s="553"/>
      <c r="F65" s="553"/>
      <c r="G65" s="553"/>
      <c r="H65" s="553"/>
      <c r="I65" s="553"/>
      <c r="J65" s="553"/>
      <c r="K65" s="553"/>
      <c r="L65" s="553"/>
      <c r="M65" s="553"/>
      <c r="N65" s="553"/>
      <c r="O65" s="553"/>
      <c r="P65" s="358"/>
      <c r="Q65" s="552"/>
    </row>
    <row r="66" spans="2:17" ht="11.25" customHeight="1">
      <c r="B66" s="483" t="s">
        <v>1137</v>
      </c>
      <c r="C66" s="457" t="s">
        <v>1138</v>
      </c>
      <c r="D66" s="552">
        <v>66507.771523000003</v>
      </c>
      <c r="E66" s="553"/>
      <c r="F66" s="554"/>
      <c r="G66" s="554"/>
      <c r="H66" s="553"/>
      <c r="I66" s="553"/>
      <c r="J66" s="553"/>
      <c r="K66" s="553"/>
      <c r="L66" s="553"/>
      <c r="M66" s="553"/>
      <c r="N66" s="553"/>
      <c r="O66" s="553"/>
      <c r="P66" s="358"/>
      <c r="Q66" s="552">
        <v>20794.537679000001</v>
      </c>
    </row>
    <row r="67" spans="2:17" ht="11.25" customHeight="1">
      <c r="B67" s="618">
        <v>5</v>
      </c>
      <c r="C67" s="618" t="s">
        <v>563</v>
      </c>
      <c r="D67" s="833">
        <v>1988786.2940867001</v>
      </c>
      <c r="E67" s="834">
        <v>16.713909774194601</v>
      </c>
      <c r="F67" s="834">
        <v>97.860077421096506</v>
      </c>
      <c r="G67" s="834">
        <v>79.289414477604794</v>
      </c>
      <c r="H67" s="834"/>
      <c r="I67" s="834">
        <v>18.570662943491701</v>
      </c>
      <c r="J67" s="834"/>
      <c r="K67" s="834"/>
      <c r="L67" s="834"/>
      <c r="M67" s="834"/>
      <c r="N67" s="834">
        <v>1.44034461657202</v>
      </c>
      <c r="O67" s="834"/>
      <c r="P67" s="618"/>
      <c r="Q67" s="833">
        <v>621330.83682179998</v>
      </c>
    </row>
    <row r="68" spans="2:17" ht="11.25" customHeight="1"/>
    <row r="69" spans="2:17" ht="11.25" customHeight="1"/>
    <row r="70" spans="2:17" ht="11.25" customHeight="1"/>
    <row r="71" spans="2:17" ht="11.25" customHeight="1"/>
    <row r="72" spans="2:17" ht="11.25" customHeight="1"/>
    <row r="73" spans="2:17" ht="11.25" customHeight="1"/>
    <row r="74" spans="2:17" ht="11.25" customHeight="1"/>
    <row r="75" spans="2:17" ht="11.25" customHeight="1"/>
    <row r="76" spans="2:17" ht="11.25" customHeight="1"/>
    <row r="77" spans="2:17" ht="11.25" customHeight="1">
      <c r="E77" s="1249"/>
      <c r="I77" s="1249"/>
    </row>
    <row r="78" spans="2:17" ht="11.25" customHeight="1"/>
    <row r="79" spans="2:17" ht="11.25" customHeight="1">
      <c r="E79" s="1249"/>
      <c r="I79" s="1249"/>
    </row>
    <row r="80" spans="2:17" ht="11.25" customHeight="1"/>
    <row r="81" spans="4:17" ht="11.25" customHeight="1"/>
    <row r="82" spans="4:17" ht="11.25" customHeight="1">
      <c r="F82" s="1249"/>
      <c r="G82" s="1249"/>
    </row>
    <row r="83" spans="4:17" ht="11.25" customHeight="1"/>
    <row r="84" spans="4:17" ht="11.25" customHeight="1"/>
    <row r="85" spans="4:17" ht="11.25" customHeight="1"/>
    <row r="86" spans="4:17" ht="11.25" customHeight="1">
      <c r="D86" s="1250"/>
      <c r="E86" s="1250"/>
      <c r="F86" s="1250"/>
      <c r="G86" s="1250"/>
      <c r="H86" s="1250"/>
      <c r="I86" s="1250"/>
      <c r="J86" s="1250"/>
      <c r="K86" s="1250"/>
      <c r="L86" s="1250"/>
      <c r="M86" s="1250"/>
      <c r="N86" s="1250"/>
      <c r="O86" s="1250"/>
      <c r="P86" s="1250"/>
      <c r="Q86" s="1250"/>
    </row>
    <row r="87" spans="4:17" ht="11.25" customHeight="1">
      <c r="D87" s="1250"/>
      <c r="E87" s="1250"/>
      <c r="F87" s="1250"/>
      <c r="G87" s="1250"/>
      <c r="H87" s="1250"/>
      <c r="I87" s="1250"/>
      <c r="J87" s="1250"/>
      <c r="K87" s="1250"/>
      <c r="L87" s="1250"/>
      <c r="M87" s="1250"/>
      <c r="N87" s="1250"/>
      <c r="O87" s="1250"/>
      <c r="P87" s="1250"/>
      <c r="Q87" s="1250"/>
    </row>
    <row r="88" spans="4:17" ht="11.25" customHeight="1">
      <c r="D88" s="1250"/>
      <c r="E88" s="1250"/>
      <c r="F88" s="1250"/>
      <c r="G88" s="1250"/>
      <c r="H88" s="1250"/>
      <c r="I88" s="1250"/>
      <c r="J88" s="1250"/>
      <c r="K88" s="1250"/>
      <c r="L88" s="1250"/>
      <c r="M88" s="1250"/>
      <c r="N88" s="1250"/>
      <c r="O88" s="1250"/>
      <c r="P88" s="1250"/>
      <c r="Q88" s="1250"/>
    </row>
    <row r="89" spans="4:17" ht="11.25" customHeight="1">
      <c r="D89" s="1250"/>
      <c r="E89" s="1250"/>
      <c r="F89" s="1250"/>
      <c r="G89" s="1250"/>
      <c r="H89" s="1250"/>
      <c r="I89" s="1250"/>
      <c r="J89" s="1250"/>
      <c r="K89" s="1250"/>
      <c r="L89" s="1250"/>
      <c r="M89" s="1250"/>
      <c r="N89" s="1250"/>
      <c r="O89" s="1250"/>
      <c r="P89" s="1250"/>
      <c r="Q89" s="1250"/>
    </row>
    <row r="90" spans="4:17" ht="11.25" customHeight="1">
      <c r="D90" s="1250"/>
      <c r="E90" s="1250"/>
      <c r="F90" s="1250"/>
      <c r="G90" s="1250"/>
      <c r="H90" s="1250"/>
      <c r="I90" s="1250"/>
      <c r="J90" s="1250"/>
      <c r="K90" s="1250"/>
      <c r="L90" s="1250"/>
      <c r="M90" s="1250"/>
      <c r="N90" s="1250"/>
      <c r="O90" s="1250"/>
      <c r="P90" s="1250"/>
      <c r="Q90" s="1250"/>
    </row>
    <row r="91" spans="4:17" ht="11.25" customHeight="1">
      <c r="D91" s="1250"/>
      <c r="E91" s="1250"/>
      <c r="F91" s="1250"/>
      <c r="G91" s="1250"/>
      <c r="H91" s="1250"/>
      <c r="I91" s="1250"/>
      <c r="J91" s="1250"/>
      <c r="K91" s="1250"/>
      <c r="L91" s="1250"/>
      <c r="M91" s="1250"/>
      <c r="N91" s="1250"/>
      <c r="O91" s="1250"/>
      <c r="P91" s="1250"/>
      <c r="Q91" s="1250"/>
    </row>
    <row r="92" spans="4:17" ht="11.25" customHeight="1">
      <c r="D92" s="1250"/>
      <c r="E92" s="1250"/>
      <c r="F92" s="1250"/>
      <c r="G92" s="1250"/>
      <c r="H92" s="1250"/>
      <c r="I92" s="1250"/>
      <c r="J92" s="1250"/>
      <c r="K92" s="1250"/>
      <c r="L92" s="1250"/>
      <c r="M92" s="1250"/>
      <c r="N92" s="1250"/>
      <c r="O92" s="1250"/>
      <c r="P92" s="1250"/>
      <c r="Q92" s="1250"/>
    </row>
    <row r="93" spans="4:17" ht="11.25" customHeight="1">
      <c r="D93" s="1250"/>
      <c r="E93" s="1250"/>
      <c r="F93" s="1250"/>
      <c r="G93" s="1250"/>
      <c r="H93" s="1250"/>
      <c r="I93" s="1250"/>
      <c r="J93" s="1250"/>
      <c r="K93" s="1250"/>
      <c r="L93" s="1250"/>
      <c r="M93" s="1250"/>
      <c r="N93" s="1250"/>
      <c r="O93" s="1250"/>
      <c r="P93" s="1250"/>
      <c r="Q93" s="1250"/>
    </row>
    <row r="94" spans="4:17" ht="11.25" customHeight="1">
      <c r="D94" s="1250"/>
      <c r="E94" s="1250"/>
      <c r="F94" s="1250"/>
      <c r="G94" s="1250"/>
      <c r="H94" s="1250"/>
      <c r="I94" s="1250"/>
      <c r="J94" s="1250"/>
      <c r="K94" s="1250"/>
      <c r="L94" s="1250"/>
      <c r="M94" s="1250"/>
      <c r="N94" s="1250"/>
      <c r="O94" s="1250"/>
      <c r="P94" s="1250"/>
      <c r="Q94" s="1250"/>
    </row>
    <row r="95" spans="4:17" ht="11.25" customHeight="1">
      <c r="D95" s="1250"/>
      <c r="E95" s="1250"/>
      <c r="F95" s="1250"/>
      <c r="G95" s="1250"/>
      <c r="H95" s="1250"/>
      <c r="I95" s="1250"/>
      <c r="J95" s="1250"/>
      <c r="K95" s="1250"/>
      <c r="L95" s="1250"/>
      <c r="M95" s="1250"/>
      <c r="N95" s="1250"/>
      <c r="O95" s="1250"/>
      <c r="P95" s="1250"/>
      <c r="Q95" s="1250"/>
    </row>
    <row r="96" spans="4:17" ht="11.25" customHeight="1">
      <c r="D96" s="1250"/>
      <c r="E96" s="1250"/>
      <c r="F96" s="1250"/>
      <c r="G96" s="1250"/>
      <c r="H96" s="1250"/>
      <c r="I96" s="1250"/>
      <c r="J96" s="1250"/>
      <c r="K96" s="1250"/>
      <c r="L96" s="1250"/>
      <c r="M96" s="1250"/>
      <c r="N96" s="1250"/>
      <c r="O96" s="1250"/>
      <c r="P96" s="1250"/>
      <c r="Q96" s="1250"/>
    </row>
    <row r="97" spans="4:17" ht="11.25" customHeight="1">
      <c r="D97" s="1250"/>
      <c r="E97" s="1250"/>
      <c r="F97" s="1250"/>
      <c r="G97" s="1250"/>
      <c r="H97" s="1250"/>
      <c r="I97" s="1250"/>
      <c r="J97" s="1250"/>
      <c r="K97" s="1250"/>
      <c r="L97" s="1250"/>
      <c r="M97" s="1250"/>
      <c r="N97" s="1250"/>
      <c r="O97" s="1250"/>
      <c r="P97" s="1250"/>
      <c r="Q97" s="1250"/>
    </row>
    <row r="98" spans="4:17" ht="11.25" customHeight="1">
      <c r="D98" s="1250"/>
      <c r="E98" s="1250"/>
      <c r="F98" s="1250"/>
      <c r="G98" s="1250"/>
      <c r="H98" s="1250"/>
      <c r="I98" s="1250"/>
      <c r="J98" s="1250"/>
      <c r="K98" s="1250"/>
      <c r="L98" s="1250"/>
      <c r="M98" s="1250"/>
      <c r="N98" s="1250"/>
      <c r="O98" s="1250"/>
      <c r="P98" s="1250"/>
      <c r="Q98" s="1250"/>
    </row>
    <row r="99" spans="4:17" ht="11.25" customHeight="1">
      <c r="D99" s="1250"/>
      <c r="E99" s="1250"/>
      <c r="F99" s="1250"/>
      <c r="G99" s="1250"/>
      <c r="H99" s="1250"/>
      <c r="I99" s="1250"/>
      <c r="J99" s="1250"/>
      <c r="K99" s="1250"/>
      <c r="L99" s="1250"/>
      <c r="M99" s="1250"/>
      <c r="N99" s="1250"/>
      <c r="O99" s="1250"/>
      <c r="P99" s="1250"/>
      <c r="Q99" s="1250"/>
    </row>
    <row r="100" spans="4:17" ht="11.25" customHeight="1">
      <c r="D100" s="1250"/>
      <c r="E100" s="1250"/>
      <c r="F100" s="1250"/>
      <c r="G100" s="1250"/>
      <c r="H100" s="1250"/>
      <c r="I100" s="1250"/>
      <c r="J100" s="1250"/>
      <c r="K100" s="1250"/>
      <c r="L100" s="1250"/>
      <c r="M100" s="1250"/>
      <c r="N100" s="1250"/>
      <c r="O100" s="1250"/>
      <c r="P100" s="1250"/>
      <c r="Q100" s="1250"/>
    </row>
    <row r="101" spans="4:17" ht="11.25" customHeight="1">
      <c r="D101" s="1250"/>
      <c r="E101" s="1250"/>
      <c r="F101" s="1250"/>
      <c r="G101" s="1250"/>
      <c r="H101" s="1250"/>
      <c r="I101" s="1250"/>
      <c r="J101" s="1250"/>
      <c r="K101" s="1250"/>
      <c r="L101" s="1250"/>
      <c r="M101" s="1250"/>
      <c r="N101" s="1250"/>
      <c r="O101" s="1250"/>
      <c r="P101" s="1250"/>
      <c r="Q101" s="1250"/>
    </row>
    <row r="102" spans="4:17" ht="11.25" customHeight="1">
      <c r="D102" s="1250"/>
      <c r="E102" s="1250"/>
      <c r="F102" s="1250"/>
      <c r="G102" s="1250"/>
      <c r="H102" s="1250"/>
      <c r="I102" s="1250"/>
      <c r="J102" s="1250"/>
      <c r="K102" s="1250"/>
      <c r="L102" s="1250"/>
      <c r="M102" s="1250"/>
      <c r="N102" s="1250"/>
      <c r="O102" s="1250"/>
      <c r="P102" s="1250"/>
      <c r="Q102" s="1250"/>
    </row>
    <row r="103" spans="4:17" ht="11.25" customHeight="1">
      <c r="D103" s="1250"/>
      <c r="E103" s="1250"/>
      <c r="F103" s="1250"/>
      <c r="G103" s="1250"/>
      <c r="H103" s="1250"/>
      <c r="I103" s="1250"/>
      <c r="J103" s="1250"/>
      <c r="K103" s="1250"/>
      <c r="L103" s="1250"/>
      <c r="M103" s="1250"/>
      <c r="N103" s="1250"/>
      <c r="O103" s="1250"/>
      <c r="P103" s="1250"/>
      <c r="Q103" s="1250"/>
    </row>
    <row r="104" spans="4:17" ht="11.25" customHeight="1">
      <c r="D104" s="1250"/>
      <c r="E104" s="1250"/>
      <c r="F104" s="1250"/>
      <c r="G104" s="1250"/>
      <c r="H104" s="1250"/>
      <c r="I104" s="1250"/>
      <c r="J104" s="1250"/>
      <c r="K104" s="1250"/>
      <c r="L104" s="1250"/>
      <c r="M104" s="1250"/>
      <c r="N104" s="1250"/>
      <c r="O104" s="1250"/>
      <c r="P104" s="1250"/>
      <c r="Q104" s="1250"/>
    </row>
    <row r="105" spans="4:17" ht="11.25" customHeight="1"/>
    <row r="106" spans="4:17" ht="11.25" customHeight="1"/>
    <row r="107" spans="4:17" ht="11.25" customHeight="1"/>
    <row r="108" spans="4:17" ht="11.25" customHeight="1"/>
    <row r="109" spans="4:17" ht="11.25" customHeight="1"/>
    <row r="110" spans="4:17" ht="11.25" customHeight="1"/>
    <row r="111" spans="4:17" ht="11.25" customHeight="1"/>
    <row r="112" spans="4:17"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sheetData>
  <mergeCells count="20">
    <mergeCell ref="B3:G3"/>
    <mergeCell ref="P14:Q14"/>
    <mergeCell ref="E11:O11"/>
    <mergeCell ref="N13:O13"/>
    <mergeCell ref="E12:M12"/>
    <mergeCell ref="N14:O14"/>
    <mergeCell ref="B7:Q7"/>
    <mergeCell ref="P46:Q46"/>
    <mergeCell ref="N47:O47"/>
    <mergeCell ref="P47:Q47"/>
    <mergeCell ref="B20:C20"/>
    <mergeCell ref="F13:I13"/>
    <mergeCell ref="P13:Q13"/>
    <mergeCell ref="B53:C53"/>
    <mergeCell ref="B10:C10"/>
    <mergeCell ref="E44:O44"/>
    <mergeCell ref="E45:M45"/>
    <mergeCell ref="F46:I46"/>
    <mergeCell ref="N46:O46"/>
    <mergeCell ref="B43:C43"/>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scale="43" orientation="portrait" verticalDpi="1200" r:id="rId1"/>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pageSetUpPr fitToPage="1"/>
  </sheetPr>
  <dimension ref="B1:Q72"/>
  <sheetViews>
    <sheetView showGridLines="0" showRowColHeaders="0" zoomScaleNormal="100" workbookViewId="0"/>
  </sheetViews>
  <sheetFormatPr baseColWidth="10" defaultColWidth="11.44140625" defaultRowHeight="10.199999999999999"/>
  <cols>
    <col min="1" max="1" width="2.6640625" style="29" customWidth="1"/>
    <col min="2" max="2" width="4.88671875" style="19" customWidth="1"/>
    <col min="3" max="3" width="65.88671875" style="29" customWidth="1"/>
    <col min="4" max="8" width="15.6640625" style="29" customWidth="1"/>
    <col min="9" max="9" width="99.5546875" style="29" customWidth="1"/>
    <col min="10" max="14" width="11.44140625" style="29"/>
    <col min="15" max="15" width="34" style="29" customWidth="1"/>
    <col min="16" max="16384" width="11.44140625" style="29"/>
  </cols>
  <sheetData>
    <row r="1" spans="2:17" s="10" customFormat="1" ht="11.25" customHeight="1">
      <c r="B1" s="7"/>
      <c r="C1" s="7"/>
      <c r="D1" s="7"/>
      <c r="E1" s="7"/>
      <c r="F1" s="8"/>
      <c r="G1" s="8"/>
      <c r="H1" s="8"/>
      <c r="I1" s="8"/>
      <c r="J1" s="9"/>
      <c r="K1" s="9"/>
      <c r="L1" s="9"/>
    </row>
    <row r="2" spans="2:17" s="10" customFormat="1" ht="5.25" customHeight="1">
      <c r="B2" s="7"/>
      <c r="C2" s="7"/>
      <c r="D2" s="7"/>
      <c r="E2" s="7"/>
      <c r="F2" s="8"/>
      <c r="G2" s="8"/>
      <c r="H2" s="8"/>
      <c r="I2" s="8"/>
      <c r="J2" s="9"/>
      <c r="K2" s="9"/>
      <c r="L2" s="9"/>
    </row>
    <row r="3" spans="2:17" s="12" customFormat="1" ht="12.9" customHeight="1">
      <c r="B3" s="2255" t="s">
        <v>302</v>
      </c>
      <c r="C3" s="2255"/>
      <c r="D3" s="2255"/>
      <c r="E3" s="2255"/>
      <c r="F3" s="2255"/>
      <c r="G3" s="2255"/>
      <c r="H3" s="2255"/>
      <c r="I3" s="2255"/>
      <c r="J3" s="2255"/>
      <c r="K3" s="2255"/>
      <c r="L3" s="2255"/>
    </row>
    <row r="4" spans="2:17" s="10" customFormat="1" ht="5.25" customHeight="1">
      <c r="B4" s="7"/>
      <c r="C4" s="7"/>
      <c r="D4" s="7"/>
      <c r="E4" s="7"/>
      <c r="F4" s="8"/>
      <c r="G4" s="8"/>
      <c r="H4" s="8"/>
      <c r="I4" s="8"/>
      <c r="J4" s="9"/>
      <c r="K4" s="9"/>
      <c r="L4" s="9"/>
      <c r="N4" s="7"/>
      <c r="O4" s="7"/>
    </row>
    <row r="5" spans="2:17" s="6" customFormat="1" ht="15.75" customHeight="1">
      <c r="B5" s="1087" t="s">
        <v>1192</v>
      </c>
      <c r="C5" s="14"/>
      <c r="D5" s="14"/>
      <c r="O5" s="12"/>
      <c r="P5" s="12"/>
      <c r="Q5" s="12"/>
    </row>
    <row r="6" spans="2:17" s="6" customFormat="1" ht="11.25" customHeight="1">
      <c r="B6" s="2337"/>
      <c r="C6" s="2337"/>
      <c r="D6" s="2337"/>
      <c r="O6" s="12"/>
      <c r="P6" s="12"/>
      <c r="Q6" s="12"/>
    </row>
    <row r="7" spans="2:17" s="6" customFormat="1" ht="11.25" customHeight="1">
      <c r="B7" s="2326"/>
      <c r="C7" s="2326"/>
      <c r="D7" s="2326"/>
      <c r="E7" s="2326"/>
      <c r="F7" s="2326"/>
      <c r="G7" s="2326"/>
      <c r="H7" s="2326"/>
      <c r="O7" s="12"/>
      <c r="P7" s="12"/>
      <c r="Q7" s="12"/>
    </row>
    <row r="8" spans="2:17" s="1020" customFormat="1" ht="11.25" customHeight="1">
      <c r="B8" s="251"/>
      <c r="C8" s="251"/>
      <c r="D8" s="2349" t="s">
        <v>1193</v>
      </c>
      <c r="E8" s="2349"/>
      <c r="F8" s="2349"/>
      <c r="G8" s="2349"/>
      <c r="H8" s="2349"/>
      <c r="I8" s="29"/>
      <c r="J8" s="29"/>
      <c r="K8" s="29"/>
      <c r="L8" s="29"/>
      <c r="M8" s="29"/>
      <c r="N8" s="29"/>
      <c r="O8" s="7"/>
      <c r="P8" s="10"/>
      <c r="Q8" s="10"/>
    </row>
    <row r="9" spans="2:17" ht="11.25" customHeight="1">
      <c r="B9" s="2334" t="s">
        <v>308</v>
      </c>
      <c r="C9" s="2302"/>
      <c r="D9" s="1019" t="s">
        <v>2761</v>
      </c>
      <c r="E9" s="1019" t="s">
        <v>2765</v>
      </c>
      <c r="F9" s="607" t="s">
        <v>2596</v>
      </c>
      <c r="G9" s="607" t="s">
        <v>1614</v>
      </c>
      <c r="H9" s="1918" t="s">
        <v>650</v>
      </c>
      <c r="N9" s="12"/>
      <c r="O9" s="12"/>
      <c r="P9" s="12"/>
    </row>
    <row r="10" spans="2:17" ht="11.25" customHeight="1">
      <c r="B10" s="826">
        <v>1</v>
      </c>
      <c r="C10" s="786" t="s">
        <v>1194</v>
      </c>
      <c r="D10" s="640">
        <v>631013.06640500005</v>
      </c>
      <c r="E10" s="640">
        <v>621331</v>
      </c>
      <c r="F10" s="640">
        <v>625134.44231299998</v>
      </c>
      <c r="G10" s="640">
        <v>636574.83771085029</v>
      </c>
      <c r="H10" s="640">
        <v>628408.97109999997</v>
      </c>
      <c r="J10" s="46"/>
      <c r="N10" s="7"/>
      <c r="O10" s="10"/>
      <c r="P10" s="10"/>
    </row>
    <row r="11" spans="2:17" ht="11.25" customHeight="1">
      <c r="B11" s="12">
        <v>2</v>
      </c>
      <c r="C11" s="266" t="s">
        <v>1195</v>
      </c>
      <c r="D11" s="100">
        <v>-1727.2964710000001</v>
      </c>
      <c r="E11" s="100">
        <v>9308</v>
      </c>
      <c r="F11" s="100">
        <v>11386.828581</v>
      </c>
      <c r="G11" s="100">
        <v>274.85339137980367</v>
      </c>
      <c r="H11" s="100">
        <v>9762.1281589999999</v>
      </c>
      <c r="J11" s="43"/>
      <c r="N11" s="12"/>
      <c r="O11" s="12"/>
      <c r="P11" s="12"/>
    </row>
    <row r="12" spans="2:17" ht="11.25" customHeight="1">
      <c r="B12" s="12">
        <v>3</v>
      </c>
      <c r="C12" s="266" t="s">
        <v>1196</v>
      </c>
      <c r="D12" s="100">
        <v>6847.1324420000001</v>
      </c>
      <c r="E12" s="100">
        <v>-1683</v>
      </c>
      <c r="F12" s="100">
        <v>-12639.451185</v>
      </c>
      <c r="G12" s="100">
        <v>-20019.684887400133</v>
      </c>
      <c r="H12" s="100">
        <v>2602.5735</v>
      </c>
      <c r="J12" s="43"/>
      <c r="N12" s="7"/>
      <c r="O12" s="10"/>
      <c r="P12" s="10"/>
    </row>
    <row r="13" spans="2:17" ht="11.25" customHeight="1">
      <c r="B13" s="12">
        <v>4</v>
      </c>
      <c r="C13" s="266" t="s">
        <v>1197</v>
      </c>
      <c r="D13" s="100"/>
      <c r="E13" s="100"/>
      <c r="F13" s="100"/>
      <c r="G13" s="100">
        <v>0</v>
      </c>
      <c r="H13" s="100"/>
      <c r="J13" s="43"/>
      <c r="N13" s="12"/>
      <c r="O13" s="12"/>
      <c r="P13" s="12"/>
    </row>
    <row r="14" spans="2:17" ht="11.25" customHeight="1">
      <c r="B14" s="12">
        <v>5</v>
      </c>
      <c r="C14" s="266" t="s">
        <v>1198</v>
      </c>
      <c r="D14" s="100"/>
      <c r="E14" s="100"/>
      <c r="F14" s="100"/>
      <c r="G14" s="100">
        <v>0</v>
      </c>
      <c r="H14" s="100"/>
      <c r="J14" s="43"/>
      <c r="N14" s="7"/>
      <c r="O14" s="10"/>
      <c r="P14" s="10"/>
    </row>
    <row r="15" spans="2:17" ht="11.25" customHeight="1">
      <c r="B15" s="12">
        <v>6</v>
      </c>
      <c r="C15" s="266" t="s">
        <v>1199</v>
      </c>
      <c r="D15" s="45"/>
      <c r="E15" s="45"/>
      <c r="F15" s="45"/>
      <c r="G15" s="45"/>
      <c r="H15" s="45"/>
      <c r="J15" s="43"/>
      <c r="N15" s="12"/>
      <c r="O15" s="12"/>
      <c r="P15" s="12"/>
    </row>
    <row r="16" spans="2:17" ht="11.25" customHeight="1">
      <c r="B16" s="12">
        <v>7</v>
      </c>
      <c r="C16" s="266" t="s">
        <v>1200</v>
      </c>
      <c r="D16" s="45">
        <v>19719.830999999998</v>
      </c>
      <c r="E16" s="45">
        <v>2057.0664045000449</v>
      </c>
      <c r="F16" s="45">
        <v>-2550.9828870000001</v>
      </c>
      <c r="G16" s="45">
        <v>8356.3831043396276</v>
      </c>
      <c r="H16" s="45">
        <v>-4198.8350490000003</v>
      </c>
      <c r="J16" s="43"/>
      <c r="N16" s="7"/>
      <c r="O16" s="10"/>
      <c r="P16" s="10"/>
    </row>
    <row r="17" spans="2:17" ht="11.25" customHeight="1">
      <c r="B17" s="12">
        <v>8</v>
      </c>
      <c r="C17" s="1572" t="s">
        <v>1201</v>
      </c>
      <c r="D17" s="45"/>
      <c r="E17" s="45"/>
      <c r="F17" s="45"/>
      <c r="G17" s="45"/>
      <c r="H17" s="45"/>
      <c r="J17" s="43"/>
      <c r="N17" s="12"/>
      <c r="O17" s="12"/>
      <c r="P17" s="12"/>
    </row>
    <row r="18" spans="2:17" s="39" customFormat="1" ht="11.25" customHeight="1">
      <c r="B18" s="535">
        <v>9</v>
      </c>
      <c r="C18" s="786" t="s">
        <v>1202</v>
      </c>
      <c r="D18" s="640">
        <v>655852.73323100002</v>
      </c>
      <c r="E18" s="640">
        <v>631013.06640450004</v>
      </c>
      <c r="F18" s="640">
        <v>621330.83682199998</v>
      </c>
      <c r="G18" s="640">
        <v>625134.44231280964</v>
      </c>
      <c r="H18" s="640">
        <v>636574.837711</v>
      </c>
      <c r="J18" s="46"/>
      <c r="N18" s="106"/>
      <c r="O18" s="107"/>
      <c r="P18" s="107"/>
    </row>
    <row r="19" spans="2:17">
      <c r="B19" s="514"/>
      <c r="H19" s="218"/>
      <c r="K19" s="43"/>
      <c r="O19" s="12"/>
      <c r="P19" s="12"/>
      <c r="Q19" s="12"/>
    </row>
    <row r="20" spans="2:17">
      <c r="B20" s="12"/>
    </row>
    <row r="21" spans="2:17">
      <c r="B21" s="12"/>
    </row>
    <row r="22" spans="2:17">
      <c r="B22" s="12"/>
    </row>
    <row r="23" spans="2:17">
      <c r="B23" s="12"/>
    </row>
    <row r="24" spans="2:17">
      <c r="B24" s="12"/>
    </row>
    <row r="25" spans="2:17">
      <c r="B25" s="12"/>
      <c r="E25" s="1358"/>
      <c r="F25" s="783"/>
    </row>
    <row r="26" spans="2:17">
      <c r="B26" s="12"/>
      <c r="E26" s="1358"/>
      <c r="F26" s="1407"/>
    </row>
    <row r="27" spans="2:17">
      <c r="B27" s="12"/>
      <c r="E27" s="1358"/>
      <c r="F27" s="783"/>
    </row>
    <row r="28" spans="2:17">
      <c r="B28" s="12"/>
      <c r="E28" s="1358"/>
      <c r="F28" s="783"/>
    </row>
    <row r="29" spans="2:17">
      <c r="B29" s="12"/>
      <c r="E29" s="1358"/>
      <c r="F29" s="783"/>
    </row>
    <row r="30" spans="2:17">
      <c r="B30" s="12"/>
      <c r="E30" s="1358"/>
      <c r="F30" s="783"/>
    </row>
    <row r="31" spans="2:17">
      <c r="B31" s="12"/>
      <c r="E31" s="1358"/>
      <c r="F31" s="783"/>
    </row>
    <row r="32" spans="2:17">
      <c r="B32" s="12"/>
      <c r="E32" s="1358"/>
      <c r="F32" s="783"/>
    </row>
    <row r="33" spans="2:7">
      <c r="B33" s="12"/>
      <c r="E33" s="1358"/>
      <c r="F33" s="783"/>
      <c r="G33" s="218"/>
    </row>
    <row r="34" spans="2:7">
      <c r="B34" s="12"/>
      <c r="E34" s="1358"/>
      <c r="F34" s="783"/>
      <c r="G34" s="218"/>
    </row>
    <row r="35" spans="2:7">
      <c r="B35" s="12"/>
      <c r="E35" s="1358"/>
      <c r="F35" s="783"/>
    </row>
    <row r="36" spans="2:7">
      <c r="B36" s="12"/>
    </row>
    <row r="37" spans="2:7">
      <c r="B37" s="12"/>
    </row>
    <row r="38" spans="2:7">
      <c r="B38" s="12"/>
    </row>
    <row r="39" spans="2:7">
      <c r="B39" s="12"/>
    </row>
    <row r="40" spans="2:7">
      <c r="B40" s="12"/>
    </row>
    <row r="41" spans="2:7">
      <c r="B41" s="12"/>
    </row>
    <row r="42" spans="2:7">
      <c r="B42" s="12"/>
    </row>
    <row r="43" spans="2:7">
      <c r="B43" s="12"/>
    </row>
    <row r="44" spans="2:7">
      <c r="B44" s="12"/>
    </row>
    <row r="45" spans="2:7">
      <c r="B45" s="12"/>
    </row>
    <row r="46" spans="2:7">
      <c r="B46" s="12"/>
    </row>
    <row r="47" spans="2:7">
      <c r="B47" s="12"/>
    </row>
    <row r="54" spans="2:2">
      <c r="B54" s="21"/>
    </row>
    <row r="55" spans="2:2">
      <c r="B55" s="21"/>
    </row>
    <row r="56" spans="2:2">
      <c r="B56" s="22"/>
    </row>
    <row r="57" spans="2:2">
      <c r="B57" s="12"/>
    </row>
    <row r="58" spans="2:2">
      <c r="B58" s="12"/>
    </row>
    <row r="59" spans="2:2">
      <c r="B59" s="12"/>
    </row>
    <row r="60" spans="2:2">
      <c r="B60" s="12"/>
    </row>
    <row r="61" spans="2:2">
      <c r="B61" s="12"/>
    </row>
    <row r="62" spans="2:2">
      <c r="B62" s="12"/>
    </row>
    <row r="63" spans="2:2">
      <c r="B63" s="12"/>
    </row>
    <row r="64" spans="2:2">
      <c r="B64" s="12"/>
    </row>
    <row r="65" spans="2:2">
      <c r="B65" s="24"/>
    </row>
    <row r="66" spans="2:2">
      <c r="B66" s="24"/>
    </row>
    <row r="67" spans="2:2">
      <c r="B67" s="24"/>
    </row>
    <row r="68" spans="2:2">
      <c r="B68" s="24"/>
    </row>
    <row r="69" spans="2:2">
      <c r="B69" s="24"/>
    </row>
    <row r="70" spans="2:2">
      <c r="B70" s="24"/>
    </row>
    <row r="71" spans="2:2">
      <c r="B71" s="24"/>
    </row>
    <row r="72" spans="2:2">
      <c r="B72" s="24"/>
    </row>
  </sheetData>
  <mergeCells count="5">
    <mergeCell ref="B3:L3"/>
    <mergeCell ref="B9:C9"/>
    <mergeCell ref="D8:H8"/>
    <mergeCell ref="B6:D6"/>
    <mergeCell ref="B7:H7"/>
  </mergeCells>
  <hyperlinks>
    <hyperlink ref="B3" location="Contents!A1" display="Back to index page" xr:uid="{00000000-0004-0000-1A00-000000000000}"/>
  </hyperlinks>
  <printOptions horizontalCentered="1" verticalCentered="1"/>
  <pageMargins left="0.25" right="0.25" top="0.75" bottom="0.75" header="0.3" footer="0.3"/>
  <pageSetup paperSize="9" scale="94" orientation="landscape" r:id="rId1"/>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tabColor rgb="FF007272"/>
    <pageSetUpPr fitToPage="1"/>
  </sheetPr>
  <dimension ref="A1:O237"/>
  <sheetViews>
    <sheetView showGridLines="0" showRowColHeaders="0" zoomScaleNormal="100" workbookViewId="0"/>
  </sheetViews>
  <sheetFormatPr baseColWidth="10" defaultColWidth="11.44140625" defaultRowHeight="10.199999999999999"/>
  <cols>
    <col min="1" max="1" width="2.6640625" style="19" customWidth="1"/>
    <col min="2" max="2" width="75.44140625" style="29" customWidth="1"/>
    <col min="3" max="3" width="12.5546875" style="29" customWidth="1"/>
    <col min="4" max="4" width="21.44140625" style="29" customWidth="1"/>
    <col min="5" max="5" width="21.44140625" style="2018" customWidth="1"/>
    <col min="6" max="6" width="21.44140625" style="29" customWidth="1"/>
    <col min="7" max="8" width="21.44140625" style="3" customWidth="1"/>
    <col min="9" max="9" width="21.44140625" style="29" customWidth="1"/>
    <col min="10" max="10" width="11.109375" style="3" customWidth="1"/>
    <col min="11" max="16384" width="11.44140625" style="29"/>
  </cols>
  <sheetData>
    <row r="1" spans="1:12" s="10" customFormat="1" ht="11.25" customHeight="1">
      <c r="A1" s="7"/>
      <c r="B1" s="7"/>
      <c r="C1" s="7"/>
      <c r="D1" s="7"/>
      <c r="E1" s="641"/>
      <c r="F1" s="7"/>
      <c r="G1" s="641"/>
      <c r="H1" s="641"/>
      <c r="I1" s="7"/>
      <c r="J1" s="645"/>
    </row>
    <row r="2" spans="1:12" s="10" customFormat="1" ht="5.25" customHeight="1">
      <c r="A2" s="7"/>
      <c r="B2" s="7"/>
      <c r="C2" s="7"/>
      <c r="D2" s="8"/>
      <c r="E2" s="383"/>
      <c r="F2" s="9"/>
      <c r="G2" s="643"/>
      <c r="H2" s="643"/>
      <c r="J2" s="645"/>
    </row>
    <row r="3" spans="1:12" s="12" customFormat="1" ht="12.9" customHeight="1">
      <c r="A3" s="11"/>
      <c r="B3" s="2217" t="s">
        <v>302</v>
      </c>
      <c r="C3" s="2217"/>
      <c r="D3" s="2217"/>
      <c r="E3" s="2217"/>
      <c r="F3" s="2217"/>
      <c r="G3" s="2217"/>
      <c r="H3" s="2217"/>
      <c r="J3" s="2"/>
    </row>
    <row r="4" spans="1:12" s="10" customFormat="1" ht="5.25" customHeight="1">
      <c r="A4" s="7"/>
      <c r="B4" s="7"/>
      <c r="C4" s="7"/>
      <c r="E4" s="383"/>
      <c r="F4" s="9"/>
      <c r="G4" s="643"/>
      <c r="H4" s="643"/>
      <c r="J4" s="645"/>
    </row>
    <row r="5" spans="1:12" s="6" customFormat="1" ht="15.75" customHeight="1">
      <c r="A5" s="13"/>
      <c r="B5" s="1087" t="s">
        <v>1203</v>
      </c>
      <c r="D5" s="383"/>
      <c r="E5"/>
      <c r="G5"/>
      <c r="H5"/>
      <c r="J5"/>
    </row>
    <row r="6" spans="1:12" s="6" customFormat="1" ht="11.25" customHeight="1">
      <c r="A6" s="13"/>
      <c r="B6" s="1087"/>
      <c r="D6" s="383"/>
      <c r="E6"/>
      <c r="G6"/>
      <c r="H6"/>
      <c r="J6"/>
    </row>
    <row r="7" spans="1:12" ht="11.25" customHeight="1">
      <c r="E7" s="3"/>
    </row>
    <row r="8" spans="1:12" ht="11.25" customHeight="1">
      <c r="B8" s="39" t="s">
        <v>2761</v>
      </c>
      <c r="E8" s="3"/>
    </row>
    <row r="9" spans="1:12">
      <c r="B9" s="679" t="s">
        <v>314</v>
      </c>
      <c r="C9" s="679" t="s">
        <v>316</v>
      </c>
      <c r="D9" s="679" t="s">
        <v>318</v>
      </c>
      <c r="E9" s="860" t="s">
        <v>320</v>
      </c>
      <c r="F9" s="679" t="s">
        <v>325</v>
      </c>
      <c r="G9" s="860" t="s">
        <v>332</v>
      </c>
      <c r="H9" s="2019" t="s">
        <v>334</v>
      </c>
      <c r="I9" s="679" t="s">
        <v>339</v>
      </c>
    </row>
    <row r="10" spans="1:12" ht="11.25" customHeight="1">
      <c r="C10" s="70"/>
      <c r="D10" s="2350" t="s">
        <v>1204</v>
      </c>
      <c r="E10" s="2351"/>
      <c r="F10" s="70"/>
      <c r="G10" s="125"/>
      <c r="I10" s="70"/>
    </row>
    <row r="11" spans="1:12">
      <c r="C11" s="70"/>
      <c r="D11" s="70"/>
      <c r="E11" s="125" t="s">
        <v>913</v>
      </c>
      <c r="F11" s="70" t="s">
        <v>1205</v>
      </c>
      <c r="G11" s="125" t="s">
        <v>1206</v>
      </c>
      <c r="H11" s="125"/>
      <c r="I11" s="70" t="s">
        <v>1207</v>
      </c>
    </row>
    <row r="12" spans="1:12">
      <c r="B12" s="408" t="s">
        <v>308</v>
      </c>
      <c r="C12" s="1542" t="s">
        <v>1067</v>
      </c>
      <c r="D12" s="1498"/>
      <c r="E12" s="1544" t="s">
        <v>1208</v>
      </c>
      <c r="F12" s="1498" t="s">
        <v>1209</v>
      </c>
      <c r="G12" s="1544" t="s">
        <v>1210</v>
      </c>
      <c r="H12" s="1544" t="s">
        <v>1211</v>
      </c>
      <c r="I12" s="1498" t="s">
        <v>1209</v>
      </c>
    </row>
    <row r="13" spans="1:12" ht="15" customHeight="1">
      <c r="B13" s="910" t="s">
        <v>1212</v>
      </c>
      <c r="C13" s="70"/>
      <c r="D13" s="36"/>
      <c r="E13" s="610"/>
      <c r="F13" s="36"/>
      <c r="G13" s="610"/>
      <c r="H13" s="610"/>
      <c r="I13" s="36"/>
    </row>
    <row r="14" spans="1:12">
      <c r="B14" s="29" t="s">
        <v>1213</v>
      </c>
      <c r="C14" s="29" t="s">
        <v>1077</v>
      </c>
      <c r="D14" s="1774">
        <v>122</v>
      </c>
      <c r="E14" s="1774"/>
      <c r="F14" s="3"/>
      <c r="G14" s="1250"/>
      <c r="H14" s="1250"/>
      <c r="I14" s="568">
        <v>0.1</v>
      </c>
    </row>
    <row r="15" spans="1:12">
      <c r="C15" s="29" t="s">
        <v>1214</v>
      </c>
      <c r="D15" s="1774">
        <v>76</v>
      </c>
      <c r="E15" s="1774"/>
      <c r="F15" s="3"/>
      <c r="G15" s="1250"/>
      <c r="I15" s="568">
        <v>0.1</v>
      </c>
    </row>
    <row r="16" spans="1:12">
      <c r="C16" s="29" t="s">
        <v>1215</v>
      </c>
      <c r="D16" s="1774">
        <v>46</v>
      </c>
      <c r="E16" s="1774"/>
      <c r="F16" s="3"/>
      <c r="G16" s="1250">
        <v>1E-3</v>
      </c>
      <c r="H16" s="1250">
        <v>1E-3</v>
      </c>
      <c r="I16" s="1250"/>
      <c r="J16" s="1250"/>
      <c r="K16" s="2017"/>
      <c r="L16" s="2017"/>
    </row>
    <row r="17" spans="2:15">
      <c r="C17" s="29" t="s">
        <v>1080</v>
      </c>
      <c r="D17" s="1774">
        <v>296</v>
      </c>
      <c r="E17" s="1774">
        <v>1</v>
      </c>
      <c r="F17" s="1250">
        <v>0.3</v>
      </c>
      <c r="G17" s="1250">
        <v>0.2</v>
      </c>
      <c r="H17" s="1250">
        <v>0.2</v>
      </c>
      <c r="I17" s="1250">
        <v>0.5</v>
      </c>
      <c r="J17" s="2014"/>
      <c r="K17" s="2017"/>
      <c r="L17" s="2017"/>
      <c r="M17" s="2017"/>
      <c r="N17" s="2017"/>
      <c r="O17" s="2017"/>
    </row>
    <row r="18" spans="2:15">
      <c r="C18" s="29" t="s">
        <v>1081</v>
      </c>
      <c r="D18" s="1774">
        <v>5569</v>
      </c>
      <c r="E18" s="1774">
        <v>21</v>
      </c>
      <c r="F18" s="1250">
        <v>0.4</v>
      </c>
      <c r="G18" s="1250">
        <v>0.4</v>
      </c>
      <c r="H18" s="1250">
        <v>0.4</v>
      </c>
      <c r="I18" s="1250">
        <v>0.2</v>
      </c>
      <c r="J18" s="2014"/>
      <c r="K18" s="2017"/>
      <c r="L18" s="2017"/>
      <c r="M18" s="2017"/>
      <c r="N18" s="2017"/>
      <c r="O18" s="2017"/>
    </row>
    <row r="19" spans="2:15">
      <c r="C19" s="29" t="s">
        <v>1082</v>
      </c>
      <c r="D19" s="1774">
        <v>6471</v>
      </c>
      <c r="E19" s="1774">
        <v>48</v>
      </c>
      <c r="F19" s="1250">
        <v>0.70000000000000007</v>
      </c>
      <c r="G19" s="1250">
        <v>0.6</v>
      </c>
      <c r="H19" s="1250">
        <v>0.6</v>
      </c>
      <c r="I19" s="1250">
        <v>0.4</v>
      </c>
      <c r="J19" s="2014"/>
      <c r="K19" s="2017"/>
      <c r="L19" s="2017"/>
      <c r="M19" s="2017"/>
      <c r="N19" s="2017"/>
      <c r="O19" s="2017"/>
    </row>
    <row r="20" spans="2:15">
      <c r="C20" s="29" t="s">
        <v>1216</v>
      </c>
      <c r="D20" s="1774">
        <v>13553</v>
      </c>
      <c r="E20" s="1774">
        <v>243</v>
      </c>
      <c r="F20" s="1250">
        <v>1.7999999999999998</v>
      </c>
      <c r="G20" s="1250">
        <v>1.3</v>
      </c>
      <c r="H20" s="1250">
        <v>1.3</v>
      </c>
      <c r="I20" s="1250">
        <v>1.5</v>
      </c>
      <c r="J20" s="2014"/>
      <c r="K20" s="2017"/>
      <c r="L20" s="2017"/>
      <c r="M20" s="2017"/>
      <c r="N20" s="2017"/>
      <c r="O20" s="2017"/>
    </row>
    <row r="21" spans="2:15">
      <c r="C21" s="29" t="s">
        <v>1217</v>
      </c>
      <c r="D21" s="1774">
        <v>10374</v>
      </c>
      <c r="E21" s="1774">
        <v>168</v>
      </c>
      <c r="F21" s="1250">
        <v>1.6</v>
      </c>
      <c r="G21" s="1250">
        <v>1.2</v>
      </c>
      <c r="H21" s="1250">
        <v>1.0999999999999999</v>
      </c>
      <c r="I21" s="1250">
        <v>1.2</v>
      </c>
      <c r="J21" s="2014"/>
      <c r="K21" s="2017"/>
      <c r="L21" s="2017"/>
      <c r="M21" s="2017"/>
      <c r="N21" s="2017"/>
      <c r="O21" s="2017"/>
    </row>
    <row r="22" spans="2:15">
      <c r="C22" s="29" t="s">
        <v>1218</v>
      </c>
      <c r="D22" s="1774">
        <v>3179</v>
      </c>
      <c r="E22" s="1774">
        <v>75</v>
      </c>
      <c r="F22" s="1250">
        <v>2.4</v>
      </c>
      <c r="G22" s="1250">
        <v>2.1</v>
      </c>
      <c r="H22" s="1250">
        <v>2.1</v>
      </c>
      <c r="I22" s="1250">
        <v>2.5</v>
      </c>
      <c r="J22" s="2014"/>
      <c r="K22" s="2017"/>
      <c r="L22" s="2017"/>
      <c r="M22" s="2017"/>
      <c r="N22" s="2017"/>
      <c r="O22" s="2017"/>
    </row>
    <row r="23" spans="2:15">
      <c r="C23" s="29" t="s">
        <v>1219</v>
      </c>
      <c r="D23" s="1774">
        <v>8417</v>
      </c>
      <c r="E23" s="1774">
        <v>522</v>
      </c>
      <c r="F23" s="1250">
        <v>6.2</v>
      </c>
      <c r="G23" s="1250">
        <v>3.9</v>
      </c>
      <c r="H23" s="1250">
        <v>3.9</v>
      </c>
      <c r="I23" s="1250">
        <v>6.2</v>
      </c>
      <c r="J23" s="2014"/>
      <c r="K23" s="2017"/>
      <c r="L23" s="2017"/>
      <c r="M23" s="2017"/>
      <c r="N23" s="2017"/>
      <c r="O23" s="2017"/>
    </row>
    <row r="24" spans="2:15">
      <c r="C24" s="29" t="s">
        <v>1220</v>
      </c>
      <c r="D24" s="1774">
        <v>5598</v>
      </c>
      <c r="E24" s="1774">
        <v>253</v>
      </c>
      <c r="F24" s="1250">
        <v>4.5</v>
      </c>
      <c r="G24" s="1250">
        <v>3.3000000000000003</v>
      </c>
      <c r="H24" s="1250">
        <v>3.3000000000000003</v>
      </c>
      <c r="I24" s="1250">
        <v>4.5999999999999996</v>
      </c>
      <c r="J24" s="2014"/>
      <c r="K24" s="2017"/>
      <c r="L24" s="2017"/>
      <c r="M24" s="2017"/>
      <c r="N24" s="2017"/>
      <c r="O24" s="2017"/>
    </row>
    <row r="25" spans="2:15">
      <c r="C25" s="29" t="s">
        <v>1221</v>
      </c>
      <c r="D25" s="1774">
        <v>2819</v>
      </c>
      <c r="E25" s="1774">
        <v>269</v>
      </c>
      <c r="F25" s="1250">
        <v>9.5</v>
      </c>
      <c r="G25" s="1250">
        <v>6.7</v>
      </c>
      <c r="H25" s="1250">
        <v>6.7</v>
      </c>
      <c r="I25" s="1250">
        <v>9.7000000000000011</v>
      </c>
      <c r="J25" s="2014"/>
      <c r="K25" s="2017"/>
      <c r="L25" s="2017"/>
      <c r="M25" s="2017"/>
      <c r="N25" s="2017"/>
      <c r="O25" s="2017"/>
    </row>
    <row r="26" spans="2:15">
      <c r="C26" s="29" t="s">
        <v>1222</v>
      </c>
      <c r="D26" s="1774">
        <v>2218</v>
      </c>
      <c r="E26" s="1774">
        <v>534</v>
      </c>
      <c r="F26" s="1250">
        <v>24.099999999999998</v>
      </c>
      <c r="G26" s="1250">
        <v>18.600000000000001</v>
      </c>
      <c r="H26" s="1250">
        <v>19.900000000000002</v>
      </c>
      <c r="I26" s="1250">
        <v>19.900000000000002</v>
      </c>
      <c r="J26" s="2014"/>
      <c r="K26" s="2017"/>
      <c r="L26" s="2017"/>
      <c r="M26" s="2017"/>
      <c r="N26" s="2017"/>
      <c r="O26" s="2017"/>
    </row>
    <row r="27" spans="2:15">
      <c r="C27" s="29" t="s">
        <v>1223</v>
      </c>
      <c r="D27" s="1774">
        <v>1385</v>
      </c>
      <c r="E27" s="1774">
        <v>249</v>
      </c>
      <c r="F27" s="1250">
        <v>18</v>
      </c>
      <c r="G27" s="1250">
        <v>13.4</v>
      </c>
      <c r="H27" s="1250">
        <v>13.900000000000002</v>
      </c>
      <c r="I27" s="1250">
        <v>16.400000000000002</v>
      </c>
      <c r="J27" s="2014"/>
      <c r="K27" s="2017"/>
      <c r="L27" s="2017"/>
      <c r="M27" s="2017"/>
      <c r="N27" s="2017"/>
      <c r="O27" s="2017"/>
    </row>
    <row r="28" spans="2:15">
      <c r="C28" s="29" t="s">
        <v>1224</v>
      </c>
      <c r="D28" s="1774">
        <v>453</v>
      </c>
      <c r="E28" s="1774">
        <v>134</v>
      </c>
      <c r="F28" s="1250">
        <v>29.599999999999998</v>
      </c>
      <c r="G28" s="1250">
        <v>24.6</v>
      </c>
      <c r="H28" s="1250">
        <v>24.099999999999998</v>
      </c>
      <c r="I28" s="1250">
        <v>21.9</v>
      </c>
      <c r="J28" s="2014"/>
      <c r="K28" s="2017"/>
      <c r="L28" s="2017"/>
      <c r="M28" s="2017"/>
      <c r="N28" s="2017"/>
      <c r="O28" s="2017"/>
    </row>
    <row r="29" spans="2:15">
      <c r="C29" s="29" t="s">
        <v>1225</v>
      </c>
      <c r="D29" s="2009">
        <v>380</v>
      </c>
      <c r="E29" s="1774">
        <v>151</v>
      </c>
      <c r="F29" s="1250">
        <v>39.700000000000003</v>
      </c>
      <c r="G29" s="1250">
        <v>37</v>
      </c>
      <c r="H29" s="1250">
        <v>36.700000000000003</v>
      </c>
      <c r="I29" s="1250">
        <v>34.699999999999996</v>
      </c>
      <c r="J29" s="2014"/>
      <c r="K29" s="2017"/>
      <c r="L29" s="2017"/>
      <c r="M29" s="2017"/>
      <c r="N29" s="2017"/>
      <c r="O29" s="2017"/>
    </row>
    <row r="30" spans="2:15">
      <c r="B30" s="1575"/>
      <c r="C30" s="1575" t="s">
        <v>1226</v>
      </c>
      <c r="D30" s="2010">
        <v>1774</v>
      </c>
      <c r="E30" s="2010">
        <v>1674</v>
      </c>
      <c r="F30" s="2011">
        <v>94.399999999999991</v>
      </c>
      <c r="G30" s="2011">
        <v>100</v>
      </c>
      <c r="H30" s="2011">
        <v>100</v>
      </c>
      <c r="I30" s="2011">
        <v>92.300000000000011</v>
      </c>
      <c r="J30" s="2014"/>
      <c r="K30" s="2017"/>
      <c r="L30" s="2017"/>
      <c r="M30" s="2017"/>
      <c r="N30" s="2017"/>
      <c r="O30" s="2017"/>
    </row>
    <row r="31" spans="2:15">
      <c r="C31" s="308"/>
      <c r="D31" s="2009"/>
      <c r="E31" s="1774"/>
      <c r="F31" s="1250"/>
      <c r="G31" s="1250"/>
      <c r="H31" s="1250"/>
      <c r="I31" s="1250"/>
      <c r="J31" s="2014"/>
    </row>
    <row r="32" spans="2:15">
      <c r="B32" s="29" t="s">
        <v>1227</v>
      </c>
      <c r="C32" s="29" t="s">
        <v>1077</v>
      </c>
      <c r="D32" s="1774">
        <v>5</v>
      </c>
      <c r="E32" s="1774"/>
      <c r="F32" s="3"/>
      <c r="G32" s="1250">
        <v>0.1</v>
      </c>
      <c r="H32" s="1250">
        <v>0.1</v>
      </c>
      <c r="I32" s="1250">
        <v>0</v>
      </c>
      <c r="J32" s="2014"/>
      <c r="K32" s="2017"/>
      <c r="L32" s="2017"/>
      <c r="M32" s="2017"/>
      <c r="N32" s="2017"/>
      <c r="O32" s="2017"/>
    </row>
    <row r="33" spans="2:15">
      <c r="C33" s="29" t="s">
        <v>1214</v>
      </c>
      <c r="D33" s="1774">
        <v>1</v>
      </c>
      <c r="E33" s="1774"/>
      <c r="F33" s="3"/>
      <c r="G33" s="1250">
        <v>0.1</v>
      </c>
      <c r="H33" s="1250">
        <v>0.1</v>
      </c>
      <c r="I33" s="1250">
        <v>0</v>
      </c>
      <c r="J33" s="2014"/>
      <c r="K33" s="2017"/>
      <c r="L33" s="2017"/>
      <c r="M33" s="2017"/>
      <c r="N33" s="2017"/>
      <c r="O33" s="2017"/>
    </row>
    <row r="34" spans="2:15">
      <c r="C34" s="29" t="s">
        <v>1215</v>
      </c>
      <c r="D34" s="1774">
        <v>4</v>
      </c>
      <c r="E34" s="1774"/>
      <c r="F34" s="3"/>
      <c r="G34" s="1250">
        <v>0.1</v>
      </c>
      <c r="H34" s="1250">
        <v>0.1</v>
      </c>
      <c r="I34" s="1250">
        <v>0</v>
      </c>
      <c r="J34" s="2014"/>
      <c r="K34" s="2017"/>
      <c r="L34" s="2017"/>
      <c r="M34" s="2017"/>
      <c r="N34" s="2017"/>
      <c r="O34" s="2017"/>
    </row>
    <row r="35" spans="2:15">
      <c r="C35" s="29" t="s">
        <v>1080</v>
      </c>
      <c r="D35" s="1774">
        <v>1</v>
      </c>
      <c r="E35" s="1774"/>
      <c r="F35" s="3"/>
      <c r="G35" s="1250">
        <v>0.2</v>
      </c>
      <c r="H35" s="1250">
        <v>0.2</v>
      </c>
      <c r="I35" s="1250">
        <v>0</v>
      </c>
      <c r="J35" s="2014"/>
      <c r="K35" s="2017"/>
      <c r="L35" s="2017"/>
      <c r="M35" s="2017"/>
      <c r="N35" s="2017"/>
      <c r="O35" s="2017"/>
    </row>
    <row r="36" spans="2:15">
      <c r="C36" s="29" t="s">
        <v>1081</v>
      </c>
      <c r="D36" s="1774">
        <v>26</v>
      </c>
      <c r="E36" s="1774"/>
      <c r="F36" s="1250"/>
      <c r="G36" s="1250">
        <v>0.4</v>
      </c>
      <c r="H36" s="1250">
        <v>0.4</v>
      </c>
      <c r="I36" s="1250">
        <v>0.8</v>
      </c>
      <c r="J36" s="2014"/>
      <c r="K36" s="2017"/>
      <c r="L36" s="2017"/>
      <c r="M36" s="2017"/>
      <c r="N36" s="2017"/>
      <c r="O36" s="2017"/>
    </row>
    <row r="37" spans="2:15">
      <c r="C37" s="29" t="s">
        <v>1082</v>
      </c>
      <c r="D37" s="1774">
        <v>32</v>
      </c>
      <c r="E37" s="1774"/>
      <c r="F37" s="1250"/>
      <c r="G37" s="1250">
        <v>0.6</v>
      </c>
      <c r="H37" s="1250">
        <v>0.6</v>
      </c>
      <c r="I37" s="1250">
        <v>0</v>
      </c>
      <c r="J37" s="2014"/>
      <c r="K37" s="2017"/>
      <c r="L37" s="2017"/>
      <c r="M37" s="2017"/>
      <c r="N37" s="2017"/>
      <c r="O37" s="2017"/>
    </row>
    <row r="38" spans="2:15">
      <c r="C38" s="29" t="s">
        <v>1216</v>
      </c>
      <c r="D38" s="1774">
        <v>40</v>
      </c>
      <c r="E38" s="1774">
        <v>1</v>
      </c>
      <c r="F38" s="1250">
        <v>2.5</v>
      </c>
      <c r="G38" s="1250">
        <v>1.2</v>
      </c>
      <c r="H38" s="1250">
        <v>1.2</v>
      </c>
      <c r="I38" s="1250">
        <v>1.6</v>
      </c>
      <c r="J38" s="2014"/>
      <c r="K38" s="2017"/>
      <c r="L38" s="2017"/>
      <c r="M38" s="2017"/>
      <c r="N38" s="2017"/>
      <c r="O38" s="2017"/>
    </row>
    <row r="39" spans="2:15">
      <c r="C39" s="29" t="s">
        <v>1217</v>
      </c>
      <c r="D39" s="1774">
        <v>34</v>
      </c>
      <c r="E39" s="1774">
        <v>1</v>
      </c>
      <c r="F39" s="1250">
        <v>2.9000000000000004</v>
      </c>
      <c r="G39" s="1250">
        <v>1.0999999999999999</v>
      </c>
      <c r="H39" s="1250">
        <v>1.0999999999999999</v>
      </c>
      <c r="I39" s="1250">
        <v>1.5</v>
      </c>
      <c r="J39" s="2014"/>
      <c r="K39" s="2017"/>
      <c r="L39" s="2017"/>
      <c r="M39" s="2017"/>
      <c r="N39" s="2017"/>
      <c r="O39" s="2017"/>
    </row>
    <row r="40" spans="2:15">
      <c r="C40" s="29" t="s">
        <v>1218</v>
      </c>
      <c r="D40" s="1774">
        <v>6</v>
      </c>
      <c r="E40" s="1774"/>
      <c r="F40" s="1250"/>
      <c r="G40" s="1250">
        <v>2</v>
      </c>
      <c r="H40" s="1250">
        <v>2</v>
      </c>
      <c r="I40" s="1250">
        <v>2.1</v>
      </c>
      <c r="J40" s="2014"/>
      <c r="K40" s="2017"/>
      <c r="L40" s="2017"/>
      <c r="M40" s="2017"/>
      <c r="N40" s="2017"/>
      <c r="O40" s="2017"/>
    </row>
    <row r="41" spans="2:15">
      <c r="C41" s="29" t="s">
        <v>1219</v>
      </c>
      <c r="D41" s="1774">
        <v>18</v>
      </c>
      <c r="E41" s="1774">
        <v>4</v>
      </c>
      <c r="F41" s="1250">
        <v>22.2</v>
      </c>
      <c r="G41" s="1250">
        <v>4.3</v>
      </c>
      <c r="H41" s="1250">
        <v>4.3999999999999995</v>
      </c>
      <c r="I41" s="1250">
        <v>2.7</v>
      </c>
      <c r="J41" s="2014"/>
      <c r="K41" s="2017"/>
      <c r="L41" s="2017"/>
      <c r="M41" s="2017"/>
      <c r="N41" s="2017"/>
      <c r="O41" s="2017"/>
    </row>
    <row r="42" spans="2:15">
      <c r="C42" s="29" t="s">
        <v>1220</v>
      </c>
      <c r="D42" s="1774">
        <v>13</v>
      </c>
      <c r="E42" s="1774">
        <v>3</v>
      </c>
      <c r="F42" s="1250">
        <v>23.1</v>
      </c>
      <c r="G42" s="1250">
        <v>3.5999999999999996</v>
      </c>
      <c r="H42" s="1250">
        <v>4.2</v>
      </c>
      <c r="I42" s="1250">
        <v>0</v>
      </c>
      <c r="J42" s="2014"/>
      <c r="K42" s="2017"/>
      <c r="L42" s="2017"/>
      <c r="M42" s="2017"/>
      <c r="N42" s="2017"/>
      <c r="O42" s="2017"/>
    </row>
    <row r="43" spans="2:15">
      <c r="C43" s="29" t="s">
        <v>1221</v>
      </c>
      <c r="D43" s="1774">
        <v>5</v>
      </c>
      <c r="E43" s="1774">
        <v>1</v>
      </c>
      <c r="F43" s="1250">
        <v>20</v>
      </c>
      <c r="G43" s="1250">
        <v>6.4</v>
      </c>
      <c r="H43" s="1250">
        <v>5.8000000000000007</v>
      </c>
      <c r="I43" s="1250">
        <v>12.5</v>
      </c>
      <c r="J43" s="2014"/>
      <c r="K43" s="2017"/>
      <c r="L43" s="2017"/>
      <c r="M43" s="2017"/>
      <c r="N43" s="2017"/>
      <c r="O43" s="2017"/>
    </row>
    <row r="44" spans="2:15">
      <c r="C44" s="29" t="s">
        <v>1222</v>
      </c>
      <c r="D44" s="1774">
        <v>1</v>
      </c>
      <c r="E44" s="1774">
        <v>1</v>
      </c>
      <c r="F44" s="1250">
        <v>100</v>
      </c>
      <c r="G44" s="1250">
        <v>12.8</v>
      </c>
      <c r="H44" s="1250">
        <v>20.8</v>
      </c>
      <c r="I44" s="1250">
        <v>66.7</v>
      </c>
      <c r="J44" s="2014"/>
      <c r="K44" s="2017"/>
      <c r="L44" s="2017"/>
      <c r="M44" s="2017"/>
      <c r="N44" s="2017"/>
      <c r="O44" s="2017"/>
    </row>
    <row r="45" spans="2:15">
      <c r="C45" s="29" t="s">
        <v>1223</v>
      </c>
      <c r="D45" s="1774"/>
      <c r="E45" s="1774"/>
      <c r="F45" s="1250"/>
      <c r="G45" s="1250">
        <v>12.8</v>
      </c>
      <c r="H45" s="1250"/>
      <c r="I45" s="1250">
        <v>66.7</v>
      </c>
      <c r="J45" s="2014"/>
      <c r="K45" s="2017"/>
      <c r="L45" s="2017"/>
      <c r="M45" s="2017"/>
      <c r="N45" s="2017"/>
      <c r="O45" s="2017"/>
    </row>
    <row r="46" spans="2:15">
      <c r="C46" s="29" t="s">
        <v>1224</v>
      </c>
      <c r="D46" s="1774">
        <v>1</v>
      </c>
      <c r="E46" s="1774">
        <v>1</v>
      </c>
      <c r="F46" s="1250">
        <v>100</v>
      </c>
      <c r="G46" s="1250"/>
      <c r="H46" s="1250">
        <v>20.8</v>
      </c>
      <c r="I46" s="1250">
        <v>66.7</v>
      </c>
      <c r="J46" s="2014"/>
      <c r="K46" s="2017"/>
      <c r="L46" s="2017"/>
      <c r="M46" s="2017"/>
      <c r="N46" s="2017"/>
      <c r="O46" s="2017"/>
    </row>
    <row r="47" spans="2:15">
      <c r="C47" s="29" t="s">
        <v>1225</v>
      </c>
      <c r="D47" s="2009"/>
      <c r="E47" s="1774"/>
      <c r="F47" s="1250"/>
      <c r="G47" s="1250"/>
      <c r="H47" s="1250"/>
      <c r="I47" s="1250"/>
      <c r="J47" s="2014"/>
      <c r="K47" s="2017"/>
      <c r="L47" s="2017"/>
      <c r="M47" s="2017"/>
      <c r="N47" s="2017"/>
      <c r="O47" s="2017"/>
    </row>
    <row r="48" spans="2:15">
      <c r="B48" s="1575"/>
      <c r="C48" s="1575" t="s">
        <v>1226</v>
      </c>
      <c r="D48" s="2010">
        <v>8</v>
      </c>
      <c r="E48" s="2010">
        <v>8</v>
      </c>
      <c r="F48" s="2011">
        <v>100</v>
      </c>
      <c r="G48" s="2011">
        <v>100</v>
      </c>
      <c r="H48" s="2011">
        <v>100</v>
      </c>
      <c r="I48" s="2011">
        <v>95</v>
      </c>
      <c r="J48" s="2014"/>
      <c r="K48" s="2017"/>
      <c r="L48" s="2017"/>
      <c r="M48" s="2017"/>
      <c r="N48" s="2017"/>
      <c r="O48" s="2017"/>
    </row>
    <row r="49" spans="2:15">
      <c r="C49" s="269"/>
      <c r="D49" s="2009"/>
      <c r="E49" s="1774"/>
      <c r="F49" s="1250"/>
      <c r="G49" s="1250"/>
      <c r="H49" s="1250"/>
      <c r="I49" s="1250"/>
      <c r="J49" s="2014"/>
    </row>
    <row r="50" spans="2:15">
      <c r="B50" s="29" t="s">
        <v>1228</v>
      </c>
      <c r="C50" s="29" t="s">
        <v>1077</v>
      </c>
      <c r="D50" s="1774">
        <v>1515</v>
      </c>
      <c r="E50" s="2013">
        <v>2</v>
      </c>
      <c r="F50" s="2014">
        <v>0.1</v>
      </c>
      <c r="G50" s="2014">
        <v>0.1</v>
      </c>
      <c r="H50" s="2014">
        <v>0.1</v>
      </c>
      <c r="I50" s="2014">
        <v>0.1</v>
      </c>
      <c r="J50" s="2014"/>
      <c r="K50" s="2017"/>
      <c r="L50" s="2017"/>
      <c r="M50" s="2017"/>
      <c r="N50" s="2017"/>
      <c r="O50" s="2017"/>
    </row>
    <row r="51" spans="2:15">
      <c r="C51" s="29" t="s">
        <v>1214</v>
      </c>
      <c r="D51" s="1774">
        <v>260</v>
      </c>
      <c r="E51" s="2013"/>
      <c r="F51" s="2014">
        <v>0</v>
      </c>
      <c r="G51" s="2014">
        <v>0.1</v>
      </c>
      <c r="H51" s="2014">
        <v>0.1</v>
      </c>
      <c r="I51" s="2014">
        <v>0.3</v>
      </c>
      <c r="J51" s="2014"/>
      <c r="K51" s="2017"/>
      <c r="L51" s="2017"/>
      <c r="M51" s="2017"/>
      <c r="N51" s="2017"/>
      <c r="O51" s="2017"/>
    </row>
    <row r="52" spans="2:15">
      <c r="C52" s="29" t="s">
        <v>1215</v>
      </c>
      <c r="D52" s="1774">
        <v>1255</v>
      </c>
      <c r="E52" s="2013">
        <v>2</v>
      </c>
      <c r="F52" s="2014">
        <v>0.2</v>
      </c>
      <c r="G52" s="2014">
        <v>0.1</v>
      </c>
      <c r="H52" s="2014">
        <v>0.1</v>
      </c>
      <c r="I52" s="2014">
        <v>0.1</v>
      </c>
      <c r="J52" s="2014"/>
      <c r="K52" s="2017"/>
      <c r="L52" s="2017"/>
      <c r="M52" s="2017"/>
      <c r="N52" s="2017"/>
      <c r="O52" s="2017"/>
    </row>
    <row r="53" spans="2:15">
      <c r="C53" s="29" t="s">
        <v>1080</v>
      </c>
      <c r="D53" s="1774">
        <v>863</v>
      </c>
      <c r="E53" s="2013">
        <v>5</v>
      </c>
      <c r="F53" s="2014">
        <v>0.6</v>
      </c>
      <c r="G53" s="2014">
        <v>0.2</v>
      </c>
      <c r="H53" s="2014">
        <v>0.2</v>
      </c>
      <c r="I53" s="2014">
        <v>0.3</v>
      </c>
      <c r="J53" s="2014"/>
      <c r="K53" s="2017"/>
      <c r="L53" s="2017"/>
      <c r="M53" s="2017"/>
      <c r="N53" s="2017"/>
      <c r="O53" s="2017"/>
    </row>
    <row r="54" spans="2:15">
      <c r="C54" s="29" t="s">
        <v>1081</v>
      </c>
      <c r="D54" s="1774">
        <v>3069</v>
      </c>
      <c r="E54" s="2013">
        <v>23</v>
      </c>
      <c r="F54" s="2014">
        <v>0.70000000000000007</v>
      </c>
      <c r="G54" s="2014">
        <v>0.4</v>
      </c>
      <c r="H54" s="2014">
        <v>0.4</v>
      </c>
      <c r="I54" s="2014">
        <v>0.2</v>
      </c>
      <c r="J54" s="2014"/>
      <c r="K54" s="2017"/>
      <c r="L54" s="2017"/>
      <c r="M54" s="2017"/>
      <c r="N54" s="2017"/>
      <c r="O54" s="2017"/>
    </row>
    <row r="55" spans="2:15">
      <c r="C55" s="29" t="s">
        <v>1082</v>
      </c>
      <c r="D55" s="1774">
        <v>2480</v>
      </c>
      <c r="E55" s="2013">
        <v>24</v>
      </c>
      <c r="F55" s="2014">
        <v>1</v>
      </c>
      <c r="G55" s="2014">
        <v>0.6</v>
      </c>
      <c r="H55" s="2014">
        <v>0.6</v>
      </c>
      <c r="I55" s="2014">
        <v>0.3</v>
      </c>
      <c r="J55" s="2014"/>
      <c r="K55" s="2017"/>
      <c r="L55" s="2017"/>
      <c r="M55" s="2017"/>
      <c r="N55" s="2017"/>
      <c r="O55" s="2017"/>
    </row>
    <row r="56" spans="2:15">
      <c r="C56" s="29" t="s">
        <v>1216</v>
      </c>
      <c r="D56" s="1774">
        <v>6197</v>
      </c>
      <c r="E56" s="2013">
        <v>151</v>
      </c>
      <c r="F56" s="2014">
        <v>2.4</v>
      </c>
      <c r="G56" s="2014">
        <v>1.3</v>
      </c>
      <c r="H56" s="2014">
        <v>1.3</v>
      </c>
      <c r="I56" s="2014">
        <v>1</v>
      </c>
      <c r="J56" s="2014"/>
      <c r="K56" s="2017"/>
      <c r="L56" s="2017"/>
      <c r="M56" s="2017"/>
      <c r="N56" s="2017"/>
      <c r="O56" s="2017"/>
    </row>
    <row r="57" spans="2:15">
      <c r="C57" s="29" t="s">
        <v>1217</v>
      </c>
      <c r="D57" s="1774">
        <v>4763</v>
      </c>
      <c r="E57" s="2013">
        <v>97.000000000000014</v>
      </c>
      <c r="F57" s="2014">
        <v>2</v>
      </c>
      <c r="G57" s="2014">
        <v>1.0999999999999999</v>
      </c>
      <c r="H57" s="2014">
        <v>1.0999999999999999</v>
      </c>
      <c r="I57" s="2014">
        <v>0.89999999999999991</v>
      </c>
      <c r="J57" s="2014"/>
      <c r="K57" s="2017"/>
      <c r="L57" s="2017"/>
      <c r="M57" s="2017"/>
      <c r="N57" s="2017"/>
      <c r="O57" s="2017"/>
    </row>
    <row r="58" spans="2:15">
      <c r="C58" s="29" t="s">
        <v>1218</v>
      </c>
      <c r="D58" s="1774">
        <v>1434</v>
      </c>
      <c r="E58" s="2013">
        <v>54</v>
      </c>
      <c r="F58" s="2014">
        <v>3.8</v>
      </c>
      <c r="G58" s="2014">
        <v>2.1999999999999997</v>
      </c>
      <c r="H58" s="2014">
        <v>2.1</v>
      </c>
      <c r="I58" s="2014">
        <v>1.3</v>
      </c>
      <c r="J58" s="2014"/>
      <c r="K58" s="2017"/>
      <c r="L58" s="2017"/>
      <c r="M58" s="2017"/>
      <c r="N58" s="2017"/>
      <c r="O58" s="2017"/>
    </row>
    <row r="59" spans="2:15">
      <c r="C59" s="29" t="s">
        <v>1219</v>
      </c>
      <c r="D59" s="1774">
        <v>4098</v>
      </c>
      <c r="E59" s="2013">
        <v>286</v>
      </c>
      <c r="F59" s="2014">
        <v>7.0000000000000009</v>
      </c>
      <c r="G59" s="2014">
        <v>4</v>
      </c>
      <c r="H59" s="2014">
        <v>4</v>
      </c>
      <c r="I59" s="2014">
        <v>3.3000000000000003</v>
      </c>
      <c r="J59" s="2014"/>
      <c r="K59" s="2012"/>
      <c r="L59" s="2012"/>
      <c r="M59" s="2012"/>
      <c r="N59" s="2012"/>
      <c r="O59" s="2012"/>
    </row>
    <row r="60" spans="2:15">
      <c r="C60" s="29" t="s">
        <v>1220</v>
      </c>
      <c r="D60" s="1774">
        <v>2661</v>
      </c>
      <c r="E60" s="2013">
        <v>121</v>
      </c>
      <c r="F60" s="2014">
        <v>4.5</v>
      </c>
      <c r="G60" s="2014">
        <v>3.4000000000000004</v>
      </c>
      <c r="H60" s="2014">
        <v>3.4000000000000004</v>
      </c>
      <c r="I60" s="2014">
        <v>3</v>
      </c>
      <c r="J60" s="2014"/>
      <c r="K60" s="2012"/>
      <c r="L60" s="2012"/>
      <c r="M60" s="2012"/>
      <c r="N60" s="2012"/>
      <c r="O60" s="2012"/>
    </row>
    <row r="61" spans="2:15">
      <c r="C61" s="29" t="s">
        <v>1221</v>
      </c>
      <c r="D61" s="1774">
        <v>1437</v>
      </c>
      <c r="E61" s="2013">
        <v>165</v>
      </c>
      <c r="F61" s="2014">
        <v>11.5</v>
      </c>
      <c r="G61" s="2014">
        <v>6.9</v>
      </c>
      <c r="H61" s="2014">
        <v>6.3</v>
      </c>
      <c r="I61" s="2014">
        <v>4.3999999999999995</v>
      </c>
      <c r="J61" s="2014"/>
      <c r="K61" s="2012"/>
      <c r="L61" s="2012"/>
      <c r="M61" s="2012"/>
      <c r="N61" s="2012"/>
      <c r="O61" s="2012"/>
    </row>
    <row r="62" spans="2:15">
      <c r="C62" s="29" t="s">
        <v>1222</v>
      </c>
      <c r="D62" s="1774">
        <v>1436</v>
      </c>
      <c r="E62" s="2013">
        <v>204</v>
      </c>
      <c r="F62" s="2014">
        <v>14.2</v>
      </c>
      <c r="G62" s="2014">
        <v>15.7</v>
      </c>
      <c r="H62" s="2014">
        <v>14.6</v>
      </c>
      <c r="I62" s="2014">
        <v>6.4</v>
      </c>
      <c r="J62" s="2014"/>
      <c r="K62" s="2012"/>
      <c r="L62" s="2012"/>
      <c r="M62" s="2012"/>
      <c r="N62" s="2012"/>
      <c r="O62" s="2012"/>
    </row>
    <row r="63" spans="2:15">
      <c r="C63" s="29" t="s">
        <v>1223</v>
      </c>
      <c r="D63" s="1774">
        <v>871</v>
      </c>
      <c r="E63" s="2013">
        <v>123</v>
      </c>
      <c r="F63" s="2014">
        <v>14.099999999999998</v>
      </c>
      <c r="G63" s="2014">
        <v>12.6</v>
      </c>
      <c r="H63" s="2014">
        <v>13.5</v>
      </c>
      <c r="I63" s="2014">
        <v>5.4</v>
      </c>
      <c r="J63" s="2014"/>
      <c r="K63" s="2012"/>
      <c r="L63" s="2012"/>
      <c r="M63" s="2012"/>
      <c r="N63" s="2012"/>
      <c r="O63" s="2012"/>
    </row>
    <row r="64" spans="2:15">
      <c r="C64" s="29" t="s">
        <v>1224</v>
      </c>
      <c r="D64" s="1774">
        <v>496</v>
      </c>
      <c r="E64" s="2013">
        <v>55</v>
      </c>
      <c r="F64" s="2014">
        <v>11.1</v>
      </c>
      <c r="G64" s="2014">
        <v>21.7</v>
      </c>
      <c r="H64" s="2014">
        <v>24.6</v>
      </c>
      <c r="I64" s="2014">
        <v>7.5</v>
      </c>
      <c r="J64" s="2014"/>
      <c r="K64" s="2012"/>
      <c r="L64" s="2012"/>
      <c r="M64" s="2012"/>
      <c r="N64" s="2012"/>
      <c r="O64" s="2012"/>
    </row>
    <row r="65" spans="2:15">
      <c r="C65" s="29" t="s">
        <v>1225</v>
      </c>
      <c r="D65" s="2009">
        <v>69</v>
      </c>
      <c r="E65" s="2013">
        <v>26</v>
      </c>
      <c r="F65" s="2014">
        <v>37.700000000000003</v>
      </c>
      <c r="G65" s="2014">
        <v>37.1</v>
      </c>
      <c r="H65" s="2014">
        <v>35.5</v>
      </c>
      <c r="I65" s="2014">
        <v>8.1</v>
      </c>
      <c r="J65" s="2014"/>
      <c r="K65" s="2012"/>
      <c r="L65" s="2012"/>
      <c r="M65" s="2012"/>
      <c r="N65" s="2012"/>
      <c r="O65" s="2012"/>
    </row>
    <row r="66" spans="2:15">
      <c r="B66" s="1575"/>
      <c r="C66" s="1575" t="s">
        <v>1226</v>
      </c>
      <c r="D66" s="2010">
        <v>1010</v>
      </c>
      <c r="E66" s="2015">
        <v>967</v>
      </c>
      <c r="F66" s="2016">
        <v>95.7</v>
      </c>
      <c r="G66" s="2016">
        <v>100</v>
      </c>
      <c r="H66" s="2016">
        <v>100</v>
      </c>
      <c r="I66" s="2016">
        <v>92</v>
      </c>
      <c r="J66" s="2014"/>
      <c r="K66" s="2012"/>
      <c r="L66" s="2012"/>
      <c r="M66" s="2012"/>
      <c r="N66" s="2012"/>
      <c r="O66" s="2012"/>
    </row>
    <row r="67" spans="2:15">
      <c r="C67" s="269"/>
      <c r="D67" s="2009"/>
      <c r="E67" s="1774"/>
      <c r="F67" s="1250"/>
      <c r="G67" s="1250"/>
      <c r="H67" s="1250"/>
      <c r="I67" s="1250"/>
      <c r="J67" s="2014"/>
    </row>
    <row r="68" spans="2:15">
      <c r="B68" s="29" t="s">
        <v>1229</v>
      </c>
      <c r="C68" s="29" t="s">
        <v>1077</v>
      </c>
      <c r="D68" s="1774"/>
      <c r="E68" s="1774"/>
      <c r="F68" s="3"/>
      <c r="G68" s="1250"/>
      <c r="I68" s="1250"/>
      <c r="J68" s="2014"/>
    </row>
    <row r="69" spans="2:15">
      <c r="C69" s="29" t="s">
        <v>1214</v>
      </c>
      <c r="D69" s="1774"/>
      <c r="E69" s="1774"/>
      <c r="F69" s="3"/>
      <c r="G69" s="1250"/>
      <c r="I69" s="1250"/>
      <c r="J69" s="2014"/>
    </row>
    <row r="70" spans="2:15">
      <c r="C70" s="29" t="s">
        <v>1215</v>
      </c>
      <c r="D70" s="1774"/>
      <c r="E70" s="1774"/>
      <c r="F70" s="3"/>
      <c r="G70" s="1250"/>
      <c r="H70" s="1250"/>
      <c r="I70" s="1250"/>
      <c r="J70" s="2014"/>
    </row>
    <row r="71" spans="2:15">
      <c r="C71" s="29" t="s">
        <v>1080</v>
      </c>
      <c r="D71" s="1774">
        <v>35187</v>
      </c>
      <c r="E71" s="1774">
        <v>84</v>
      </c>
      <c r="F71" s="1250">
        <v>0.2</v>
      </c>
      <c r="G71" s="1250">
        <v>0.2</v>
      </c>
      <c r="H71" s="1250">
        <v>0.2</v>
      </c>
      <c r="I71" s="1250"/>
      <c r="J71" s="2014"/>
      <c r="K71" s="2012"/>
      <c r="L71" s="2012"/>
      <c r="M71" s="2012"/>
      <c r="N71" s="2012"/>
      <c r="O71" s="2012"/>
    </row>
    <row r="72" spans="2:15">
      <c r="C72" s="29" t="s">
        <v>1081</v>
      </c>
      <c r="D72" s="1774">
        <v>140672</v>
      </c>
      <c r="E72" s="1774">
        <v>501</v>
      </c>
      <c r="F72" s="1250">
        <v>0.4</v>
      </c>
      <c r="G72" s="1250">
        <v>0.3</v>
      </c>
      <c r="H72" s="1250">
        <v>0.3</v>
      </c>
      <c r="I72" s="1250"/>
      <c r="J72" s="2014"/>
      <c r="K72" s="2012"/>
      <c r="L72" s="2012"/>
      <c r="M72" s="2012"/>
      <c r="N72" s="2012"/>
      <c r="O72" s="2012"/>
    </row>
    <row r="73" spans="2:15">
      <c r="C73" s="29" t="s">
        <v>1082</v>
      </c>
      <c r="D73" s="1774">
        <v>115959</v>
      </c>
      <c r="E73" s="1774">
        <v>583</v>
      </c>
      <c r="F73" s="1250">
        <v>0.5</v>
      </c>
      <c r="G73" s="1250">
        <v>0.6</v>
      </c>
      <c r="H73" s="1250">
        <v>0.6</v>
      </c>
      <c r="I73" s="1250">
        <v>0.1</v>
      </c>
      <c r="J73" s="2014"/>
      <c r="K73" s="2012"/>
      <c r="L73" s="2012"/>
      <c r="M73" s="2012"/>
      <c r="N73" s="2012"/>
      <c r="O73" s="2012"/>
    </row>
    <row r="74" spans="2:15">
      <c r="C74" s="29" t="s">
        <v>1216</v>
      </c>
      <c r="D74" s="1774">
        <v>91732</v>
      </c>
      <c r="E74" s="1774">
        <v>1372.0000000000002</v>
      </c>
      <c r="F74" s="1250">
        <v>1.5</v>
      </c>
      <c r="G74" s="1250">
        <v>1.4000000000000001</v>
      </c>
      <c r="H74" s="1250">
        <v>1.4000000000000001</v>
      </c>
      <c r="I74" s="1250">
        <v>0.5</v>
      </c>
      <c r="J74" s="2014"/>
      <c r="K74" s="2012"/>
      <c r="L74" s="2012"/>
      <c r="M74" s="2012"/>
      <c r="N74" s="2012"/>
      <c r="O74" s="2012"/>
    </row>
    <row r="75" spans="2:15">
      <c r="C75" s="29" t="s">
        <v>1217</v>
      </c>
      <c r="D75" s="1774">
        <v>87565</v>
      </c>
      <c r="E75" s="1774">
        <v>1316</v>
      </c>
      <c r="F75" s="1250">
        <v>1.5</v>
      </c>
      <c r="G75" s="1250">
        <v>1.4000000000000001</v>
      </c>
      <c r="H75" s="1250">
        <v>1.3</v>
      </c>
      <c r="I75" s="1250">
        <v>0.5</v>
      </c>
      <c r="J75" s="2014"/>
      <c r="K75" s="2012"/>
      <c r="L75" s="2012"/>
      <c r="M75" s="2012"/>
      <c r="N75" s="2012"/>
      <c r="O75" s="2012"/>
    </row>
    <row r="76" spans="2:15">
      <c r="C76" s="29" t="s">
        <v>1218</v>
      </c>
      <c r="D76" s="1774">
        <v>4167</v>
      </c>
      <c r="E76" s="1774">
        <v>56.000000000000007</v>
      </c>
      <c r="F76" s="1250">
        <v>1.3</v>
      </c>
      <c r="G76" s="1250">
        <v>2.1</v>
      </c>
      <c r="H76" s="1250">
        <v>2.1</v>
      </c>
      <c r="I76" s="1250">
        <v>0.2</v>
      </c>
      <c r="J76" s="2014"/>
      <c r="K76" s="2012"/>
      <c r="L76" s="2012"/>
      <c r="M76" s="2012"/>
      <c r="N76" s="2012"/>
      <c r="O76" s="2012"/>
    </row>
    <row r="77" spans="2:15">
      <c r="C77" s="29" t="s">
        <v>1219</v>
      </c>
      <c r="D77" s="1774">
        <v>24905</v>
      </c>
      <c r="E77" s="1774">
        <v>986</v>
      </c>
      <c r="F77" s="1250">
        <v>4</v>
      </c>
      <c r="G77" s="1250">
        <v>3.3000000000000003</v>
      </c>
      <c r="H77" s="1250">
        <v>3.3000000000000003</v>
      </c>
      <c r="I77" s="1250">
        <v>1.7999999999999998</v>
      </c>
      <c r="J77" s="2014"/>
      <c r="K77" s="2012"/>
      <c r="L77" s="2012"/>
      <c r="M77" s="2012"/>
      <c r="N77" s="2012"/>
      <c r="O77" s="2012"/>
    </row>
    <row r="78" spans="2:15">
      <c r="C78" s="29" t="s">
        <v>1220</v>
      </c>
      <c r="D78" s="1774">
        <v>22717</v>
      </c>
      <c r="E78" s="1774">
        <v>838</v>
      </c>
      <c r="F78" s="1250">
        <v>3.6999999999999997</v>
      </c>
      <c r="G78" s="1250">
        <v>3</v>
      </c>
      <c r="H78" s="1250">
        <v>2.9000000000000004</v>
      </c>
      <c r="I78" s="1250">
        <v>1.7000000000000002</v>
      </c>
      <c r="J78" s="2014"/>
      <c r="K78" s="2012"/>
      <c r="L78" s="2012"/>
      <c r="M78" s="2012"/>
      <c r="N78" s="2012"/>
      <c r="O78" s="2012"/>
    </row>
    <row r="79" spans="2:15">
      <c r="C79" s="29" t="s">
        <v>1221</v>
      </c>
      <c r="D79" s="1774">
        <v>2188</v>
      </c>
      <c r="E79" s="1774">
        <v>148</v>
      </c>
      <c r="F79" s="1250">
        <v>6.8000000000000007</v>
      </c>
      <c r="G79" s="1250">
        <v>6.7</v>
      </c>
      <c r="H79" s="1250">
        <v>6.6000000000000005</v>
      </c>
      <c r="I79" s="1250">
        <v>2.9000000000000004</v>
      </c>
      <c r="J79" s="2014"/>
      <c r="K79" s="2012"/>
      <c r="L79" s="2012"/>
      <c r="M79" s="2012"/>
      <c r="N79" s="2012"/>
      <c r="O79" s="2012"/>
    </row>
    <row r="80" spans="2:15">
      <c r="C80" s="29" t="s">
        <v>1222</v>
      </c>
      <c r="D80" s="1774">
        <v>859</v>
      </c>
      <c r="E80" s="1774">
        <v>65</v>
      </c>
      <c r="F80" s="1250">
        <v>7.6</v>
      </c>
      <c r="G80" s="1250">
        <v>14.299999999999999</v>
      </c>
      <c r="H80" s="1250">
        <v>13.600000000000001</v>
      </c>
      <c r="I80" s="1250">
        <v>3.5000000000000004</v>
      </c>
      <c r="J80" s="2014"/>
      <c r="K80" s="2012"/>
      <c r="L80" s="2012"/>
      <c r="M80" s="2012"/>
      <c r="N80" s="2012"/>
      <c r="O80" s="2012"/>
    </row>
    <row r="81" spans="2:15">
      <c r="C81" s="29" t="s">
        <v>1223</v>
      </c>
      <c r="D81" s="1774">
        <v>825</v>
      </c>
      <c r="E81" s="1774">
        <v>58.000000000000007</v>
      </c>
      <c r="F81" s="1250">
        <v>7.0000000000000009</v>
      </c>
      <c r="G81" s="1250">
        <v>13.100000000000001</v>
      </c>
      <c r="H81" s="1250">
        <v>13.200000000000001</v>
      </c>
      <c r="I81" s="1250">
        <v>3.3000000000000003</v>
      </c>
      <c r="J81" s="2014"/>
      <c r="K81" s="2012"/>
      <c r="L81" s="2012"/>
      <c r="M81" s="2012"/>
      <c r="N81" s="2012"/>
      <c r="O81" s="2012"/>
    </row>
    <row r="82" spans="2:15">
      <c r="C82" s="29" t="s">
        <v>1224</v>
      </c>
      <c r="D82" s="1774">
        <v>26</v>
      </c>
      <c r="E82" s="1774">
        <v>2</v>
      </c>
      <c r="F82" s="1250">
        <v>7.7</v>
      </c>
      <c r="G82" s="1250">
        <v>23.799999999999997</v>
      </c>
      <c r="H82" s="1250">
        <v>23.3</v>
      </c>
      <c r="I82" s="1250">
        <v>3.8</v>
      </c>
      <c r="J82" s="2014"/>
      <c r="K82" s="2012"/>
      <c r="L82" s="2012"/>
      <c r="M82" s="2012"/>
      <c r="N82" s="2012"/>
      <c r="O82" s="2012"/>
    </row>
    <row r="83" spans="2:15">
      <c r="C83" s="29" t="s">
        <v>1225</v>
      </c>
      <c r="D83" s="2009">
        <v>8</v>
      </c>
      <c r="E83" s="1774">
        <v>5</v>
      </c>
      <c r="F83" s="1250">
        <v>62.5</v>
      </c>
      <c r="G83" s="1250">
        <v>34.4</v>
      </c>
      <c r="H83" s="1250">
        <v>37.700000000000003</v>
      </c>
      <c r="I83" s="1250">
        <v>18</v>
      </c>
      <c r="J83" s="2014"/>
      <c r="K83" s="2012"/>
      <c r="L83" s="2012"/>
      <c r="M83" s="2012"/>
      <c r="N83" s="2012"/>
      <c r="O83" s="2012"/>
    </row>
    <row r="84" spans="2:15">
      <c r="B84" s="1575"/>
      <c r="C84" s="1575" t="s">
        <v>1226</v>
      </c>
      <c r="D84" s="2010">
        <v>1399</v>
      </c>
      <c r="E84" s="2010">
        <v>1370</v>
      </c>
      <c r="F84" s="2011">
        <v>97.899999999999991</v>
      </c>
      <c r="G84" s="2011">
        <v>100</v>
      </c>
      <c r="H84" s="2011">
        <v>100</v>
      </c>
      <c r="I84" s="2011">
        <v>94.699999999999989</v>
      </c>
      <c r="J84" s="2014"/>
      <c r="K84" s="2012"/>
      <c r="L84" s="2012"/>
      <c r="M84" s="2012"/>
      <c r="N84" s="2012"/>
      <c r="O84" s="2012"/>
    </row>
    <row r="85" spans="2:15">
      <c r="C85" s="269"/>
      <c r="D85" s="2009"/>
      <c r="E85" s="1774"/>
      <c r="F85" s="1250"/>
      <c r="G85" s="1250"/>
      <c r="H85" s="1250"/>
      <c r="I85" s="1250"/>
      <c r="J85" s="2014"/>
    </row>
    <row r="86" spans="2:15">
      <c r="B86" s="29" t="s">
        <v>1230</v>
      </c>
      <c r="C86" s="29" t="s">
        <v>1077</v>
      </c>
      <c r="D86" s="1774">
        <v>6295</v>
      </c>
      <c r="E86" s="1774">
        <v>7.0000000000000009</v>
      </c>
      <c r="F86" s="1250">
        <v>0.1</v>
      </c>
      <c r="G86" s="1250">
        <v>0.1</v>
      </c>
      <c r="H86" s="1250">
        <v>0.1</v>
      </c>
      <c r="I86" s="1250">
        <v>0.1</v>
      </c>
      <c r="J86" s="2014"/>
      <c r="K86" s="2012"/>
      <c r="L86" s="2012"/>
      <c r="M86" s="2012"/>
      <c r="N86" s="2012"/>
      <c r="O86" s="2012"/>
    </row>
    <row r="87" spans="2:15">
      <c r="C87" s="29" t="s">
        <v>1214</v>
      </c>
      <c r="D87" s="1774"/>
      <c r="E87" s="1774"/>
      <c r="F87" s="1250"/>
      <c r="G87" s="1250"/>
      <c r="I87" s="1250"/>
      <c r="J87" s="2014"/>
      <c r="K87" s="2012"/>
      <c r="L87" s="2012"/>
      <c r="M87" s="2012"/>
      <c r="N87" s="2012"/>
      <c r="O87" s="2012"/>
    </row>
    <row r="88" spans="2:15">
      <c r="C88" s="29" t="s">
        <v>1215</v>
      </c>
      <c r="D88" s="1774">
        <v>6295</v>
      </c>
      <c r="E88" s="1774">
        <v>7.0000000000000009</v>
      </c>
      <c r="F88" s="1250">
        <v>0.1</v>
      </c>
      <c r="G88" s="1250">
        <v>0.1</v>
      </c>
      <c r="H88" s="1250">
        <v>0.1</v>
      </c>
      <c r="I88" s="1250">
        <v>0.1</v>
      </c>
      <c r="J88" s="2014"/>
      <c r="K88" s="2012"/>
      <c r="L88" s="2012"/>
      <c r="M88" s="2012"/>
      <c r="N88" s="2012"/>
      <c r="O88" s="2012"/>
    </row>
    <row r="89" spans="2:15">
      <c r="C89" s="29" t="s">
        <v>1080</v>
      </c>
      <c r="D89" s="1774">
        <v>873347</v>
      </c>
      <c r="E89" s="1774">
        <v>1781</v>
      </c>
      <c r="F89" s="1250">
        <v>0.2</v>
      </c>
      <c r="G89" s="1250">
        <v>0.2</v>
      </c>
      <c r="H89" s="1250">
        <v>0.2</v>
      </c>
      <c r="I89" s="1250">
        <v>0.2</v>
      </c>
      <c r="J89" s="2014"/>
      <c r="K89" s="2012"/>
      <c r="L89" s="2012"/>
      <c r="M89" s="2012"/>
      <c r="N89" s="2012"/>
      <c r="O89" s="2012"/>
    </row>
    <row r="90" spans="2:15">
      <c r="C90" s="29" t="s">
        <v>1081</v>
      </c>
      <c r="D90" s="1774">
        <v>69238</v>
      </c>
      <c r="E90" s="1774">
        <v>756</v>
      </c>
      <c r="F90" s="1250">
        <v>1.0999999999999999</v>
      </c>
      <c r="G90" s="1250">
        <v>0.4</v>
      </c>
      <c r="H90" s="1250">
        <v>0.4</v>
      </c>
      <c r="I90" s="1250">
        <v>0.8</v>
      </c>
      <c r="J90" s="2014"/>
      <c r="K90" s="2012"/>
      <c r="L90" s="2012"/>
      <c r="M90" s="2012"/>
      <c r="N90" s="2012"/>
      <c r="O90" s="2012"/>
    </row>
    <row r="91" spans="2:15">
      <c r="C91" s="29" t="s">
        <v>1082</v>
      </c>
      <c r="D91" s="1774">
        <v>28622</v>
      </c>
      <c r="E91" s="1774">
        <v>479</v>
      </c>
      <c r="F91" s="1250">
        <v>1.7000000000000002</v>
      </c>
      <c r="G91" s="1250">
        <v>0.6</v>
      </c>
      <c r="H91" s="1250">
        <v>0.6</v>
      </c>
      <c r="I91" s="1250">
        <v>1.2</v>
      </c>
      <c r="J91" s="2014"/>
      <c r="K91" s="2012"/>
      <c r="L91" s="2012"/>
      <c r="M91" s="2012"/>
      <c r="N91" s="2012"/>
      <c r="O91" s="2012"/>
    </row>
    <row r="92" spans="2:15">
      <c r="C92" s="29" t="s">
        <v>1216</v>
      </c>
      <c r="D92" s="1774">
        <v>61445</v>
      </c>
      <c r="E92" s="1774">
        <v>1430</v>
      </c>
      <c r="F92" s="1250">
        <v>2.2999999999999998</v>
      </c>
      <c r="G92" s="1250">
        <v>1.4000000000000001</v>
      </c>
      <c r="H92" s="1250">
        <v>1.4000000000000001</v>
      </c>
      <c r="I92" s="1250">
        <v>2.1999999999999997</v>
      </c>
      <c r="J92" s="2014"/>
      <c r="K92" s="2012"/>
      <c r="L92" s="2012"/>
      <c r="M92" s="2012"/>
      <c r="N92" s="2012"/>
      <c r="O92" s="2012"/>
    </row>
    <row r="93" spans="2:15">
      <c r="C93" s="29" t="s">
        <v>1217</v>
      </c>
      <c r="D93" s="1774">
        <v>50343</v>
      </c>
      <c r="E93" s="1774">
        <v>1178</v>
      </c>
      <c r="F93" s="1250">
        <v>2.2999999999999998</v>
      </c>
      <c r="G93" s="1250">
        <v>1.2</v>
      </c>
      <c r="H93" s="1250">
        <v>1.2</v>
      </c>
      <c r="I93" s="1250">
        <v>2.2999999999999998</v>
      </c>
      <c r="J93" s="2014"/>
      <c r="K93" s="2012"/>
      <c r="L93" s="2012"/>
      <c r="M93" s="2012"/>
      <c r="N93" s="2012"/>
      <c r="O93" s="2012"/>
    </row>
    <row r="94" spans="2:15">
      <c r="C94" s="29" t="s">
        <v>1218</v>
      </c>
      <c r="D94" s="1774">
        <v>11102</v>
      </c>
      <c r="E94" s="1774">
        <v>252</v>
      </c>
      <c r="F94" s="1250">
        <v>2.2999999999999998</v>
      </c>
      <c r="G94" s="1250">
        <v>2.1</v>
      </c>
      <c r="H94" s="1250">
        <v>2.1</v>
      </c>
      <c r="I94" s="1250">
        <v>2</v>
      </c>
      <c r="J94" s="2014"/>
      <c r="K94" s="2012"/>
      <c r="L94" s="2012"/>
      <c r="M94" s="2012"/>
      <c r="N94" s="2012"/>
      <c r="O94" s="2012"/>
    </row>
    <row r="95" spans="2:15">
      <c r="C95" s="29" t="s">
        <v>1219</v>
      </c>
      <c r="D95" s="1774">
        <v>70398</v>
      </c>
      <c r="E95" s="1774">
        <v>3078</v>
      </c>
      <c r="F95" s="1250">
        <v>4.3999999999999995</v>
      </c>
      <c r="G95" s="1250">
        <v>4.3</v>
      </c>
      <c r="H95" s="1250">
        <v>4.3999999999999995</v>
      </c>
      <c r="I95" s="1250">
        <v>2.5</v>
      </c>
      <c r="J95" s="2014"/>
      <c r="K95" s="2012"/>
      <c r="L95" s="2012"/>
      <c r="M95" s="2012"/>
      <c r="N95" s="2012"/>
      <c r="O95" s="2012"/>
    </row>
    <row r="96" spans="2:15">
      <c r="C96" s="29" t="s">
        <v>1220</v>
      </c>
      <c r="D96" s="1774">
        <v>48657</v>
      </c>
      <c r="E96" s="1774">
        <v>1822.0000000000002</v>
      </c>
      <c r="F96" s="1250">
        <v>3.6999999999999997</v>
      </c>
      <c r="G96" s="1250">
        <v>3.4000000000000004</v>
      </c>
      <c r="H96" s="1250">
        <v>3.4000000000000004</v>
      </c>
      <c r="I96" s="1250">
        <v>1.9</v>
      </c>
      <c r="J96" s="2014"/>
      <c r="K96" s="2012"/>
      <c r="L96" s="2012"/>
      <c r="M96" s="2012"/>
      <c r="N96" s="2012"/>
      <c r="O96" s="2012"/>
    </row>
    <row r="97" spans="2:15">
      <c r="C97" s="29" t="s">
        <v>1221</v>
      </c>
      <c r="D97" s="1774">
        <v>21741</v>
      </c>
      <c r="E97" s="1774">
        <v>1256</v>
      </c>
      <c r="F97" s="1250">
        <v>5.8000000000000007</v>
      </c>
      <c r="G97" s="1250">
        <v>6.6000000000000005</v>
      </c>
      <c r="H97" s="1250">
        <v>6.6000000000000005</v>
      </c>
      <c r="I97" s="1250">
        <v>6.5</v>
      </c>
      <c r="J97" s="2014"/>
      <c r="K97" s="2012"/>
      <c r="L97" s="2012"/>
      <c r="M97" s="2012"/>
      <c r="N97" s="2012"/>
      <c r="O97" s="2012"/>
    </row>
    <row r="98" spans="2:15">
      <c r="C98" s="3" t="s">
        <v>1222</v>
      </c>
      <c r="D98" s="1774">
        <v>11474</v>
      </c>
      <c r="E98" s="1774">
        <v>2346</v>
      </c>
      <c r="F98" s="1250">
        <v>20.399999999999999</v>
      </c>
      <c r="G98" s="1250">
        <v>16.3</v>
      </c>
      <c r="H98" s="1250">
        <v>16.400000000000002</v>
      </c>
      <c r="I98" s="1250">
        <v>20.100000000000001</v>
      </c>
      <c r="J98" s="2014"/>
      <c r="K98" s="2012"/>
      <c r="L98" s="2012"/>
      <c r="M98" s="2012"/>
      <c r="N98" s="2012"/>
      <c r="O98" s="2012"/>
    </row>
    <row r="99" spans="2:15">
      <c r="C99" s="3" t="s">
        <v>1223</v>
      </c>
      <c r="D99" s="1774">
        <v>10975</v>
      </c>
      <c r="E99" s="1774">
        <v>2224.0000000000005</v>
      </c>
      <c r="F99" s="1250">
        <v>20.3</v>
      </c>
      <c r="G99" s="1250">
        <v>15.7</v>
      </c>
      <c r="H99" s="1250">
        <v>15.4</v>
      </c>
      <c r="I99" s="1250">
        <v>20.200000000000003</v>
      </c>
      <c r="J99" s="2014"/>
      <c r="K99" s="2012"/>
      <c r="L99" s="2012"/>
      <c r="M99" s="2012"/>
      <c r="N99" s="2012"/>
      <c r="O99" s="2012"/>
    </row>
    <row r="100" spans="2:15">
      <c r="C100" s="3" t="s">
        <v>1224</v>
      </c>
      <c r="D100" s="1774">
        <v>422</v>
      </c>
      <c r="E100" s="1774">
        <v>97.000000000000014</v>
      </c>
      <c r="F100" s="1250">
        <v>23</v>
      </c>
      <c r="G100" s="1250">
        <v>23.3</v>
      </c>
      <c r="H100" s="1250">
        <v>23.799999999999997</v>
      </c>
      <c r="I100" s="1250">
        <v>14.399999999999999</v>
      </c>
      <c r="J100" s="2014"/>
      <c r="K100" s="2012"/>
      <c r="L100" s="2012"/>
      <c r="M100" s="2012"/>
      <c r="N100" s="2012"/>
      <c r="O100" s="2012"/>
    </row>
    <row r="101" spans="2:15">
      <c r="C101" s="3" t="s">
        <v>1225</v>
      </c>
      <c r="D101" s="2009">
        <v>77</v>
      </c>
      <c r="E101" s="1774">
        <v>25</v>
      </c>
      <c r="F101" s="1250">
        <v>32.5</v>
      </c>
      <c r="G101" s="1250">
        <v>35.199999999999996</v>
      </c>
      <c r="H101" s="1250">
        <v>35.299999999999997</v>
      </c>
      <c r="I101" s="1250">
        <v>26.400000000000002</v>
      </c>
      <c r="J101" s="2014"/>
      <c r="K101" s="2012"/>
      <c r="L101" s="2012"/>
      <c r="M101" s="2012"/>
      <c r="N101" s="2012"/>
      <c r="O101" s="2012"/>
    </row>
    <row r="102" spans="2:15">
      <c r="B102" s="1575"/>
      <c r="C102" s="1522" t="s">
        <v>1226</v>
      </c>
      <c r="D102" s="2010">
        <v>12770</v>
      </c>
      <c r="E102" s="2010">
        <v>12223.000000000002</v>
      </c>
      <c r="F102" s="2011">
        <v>95.7</v>
      </c>
      <c r="G102" s="2011">
        <v>100</v>
      </c>
      <c r="H102" s="2011">
        <v>100</v>
      </c>
      <c r="I102" s="2011">
        <v>92.4</v>
      </c>
      <c r="J102" s="2014"/>
      <c r="K102" s="2012"/>
      <c r="L102" s="2012"/>
      <c r="M102" s="2012"/>
      <c r="N102" s="2012"/>
      <c r="O102" s="2012"/>
    </row>
    <row r="103" spans="2:15">
      <c r="C103" s="609"/>
      <c r="D103" s="1774"/>
      <c r="E103" s="1774"/>
      <c r="F103" s="3"/>
      <c r="I103" s="3"/>
      <c r="J103" s="2014"/>
    </row>
    <row r="104" spans="2:15">
      <c r="B104" s="29" t="s">
        <v>1231</v>
      </c>
      <c r="C104" s="3" t="s">
        <v>1077</v>
      </c>
      <c r="D104" s="1774">
        <v>7937</v>
      </c>
      <c r="E104" s="1774">
        <v>9</v>
      </c>
      <c r="F104" s="1250">
        <v>0.1</v>
      </c>
      <c r="G104" s="1250">
        <v>0.1</v>
      </c>
      <c r="H104" s="1250">
        <v>0.1</v>
      </c>
      <c r="I104" s="1250">
        <v>0.1</v>
      </c>
      <c r="J104" s="2014"/>
      <c r="K104" s="2012"/>
      <c r="L104" s="2012"/>
      <c r="M104" s="2012"/>
      <c r="N104" s="2012"/>
      <c r="O104" s="2012"/>
    </row>
    <row r="105" spans="2:15">
      <c r="C105" s="3" t="s">
        <v>1214</v>
      </c>
      <c r="D105" s="1774">
        <v>337</v>
      </c>
      <c r="E105" s="1774"/>
      <c r="F105" s="1250"/>
      <c r="G105" s="1250">
        <v>0.1</v>
      </c>
      <c r="H105" s="1250">
        <v>0.1</v>
      </c>
      <c r="I105" s="1250">
        <v>0.1</v>
      </c>
      <c r="J105" s="2014"/>
      <c r="K105" s="2012"/>
      <c r="L105" s="2012"/>
      <c r="M105" s="2012"/>
      <c r="N105" s="2012"/>
      <c r="O105" s="2012"/>
    </row>
    <row r="106" spans="2:15">
      <c r="C106" s="3" t="s">
        <v>1215</v>
      </c>
      <c r="D106" s="1774">
        <v>7600</v>
      </c>
      <c r="E106" s="1774">
        <v>9</v>
      </c>
      <c r="F106" s="1250">
        <v>0.1</v>
      </c>
      <c r="G106" s="1250">
        <v>0.1</v>
      </c>
      <c r="H106" s="1250">
        <v>0.1</v>
      </c>
      <c r="I106" s="1250">
        <v>0.1</v>
      </c>
      <c r="J106" s="2014"/>
      <c r="K106" s="2012"/>
      <c r="L106" s="2012"/>
      <c r="M106" s="2012"/>
      <c r="N106" s="2012"/>
      <c r="O106" s="2012"/>
    </row>
    <row r="107" spans="2:15">
      <c r="C107" s="3" t="s">
        <v>1080</v>
      </c>
      <c r="D107" s="1774">
        <v>909694</v>
      </c>
      <c r="E107" s="1774">
        <v>1871</v>
      </c>
      <c r="F107" s="1250">
        <v>0.2</v>
      </c>
      <c r="G107" s="1250">
        <v>0.2</v>
      </c>
      <c r="H107" s="1250">
        <v>0.2</v>
      </c>
      <c r="I107" s="1250">
        <v>0.2</v>
      </c>
      <c r="J107" s="2014"/>
      <c r="K107" s="2012"/>
      <c r="L107" s="2012"/>
      <c r="M107" s="2012"/>
      <c r="N107" s="2012"/>
      <c r="O107" s="2012"/>
    </row>
    <row r="108" spans="2:15">
      <c r="C108" s="3" t="s">
        <v>1081</v>
      </c>
      <c r="D108" s="1774">
        <v>218574</v>
      </c>
      <c r="E108" s="1774">
        <v>1301</v>
      </c>
      <c r="F108" s="1250">
        <v>0.6</v>
      </c>
      <c r="G108" s="1250">
        <v>0.3</v>
      </c>
      <c r="H108" s="1250">
        <v>0.3</v>
      </c>
      <c r="I108" s="1250">
        <v>0.4</v>
      </c>
      <c r="J108" s="2014"/>
      <c r="K108" s="2012"/>
      <c r="L108" s="2012"/>
      <c r="M108" s="2012"/>
      <c r="N108" s="2012"/>
      <c r="O108" s="2012"/>
    </row>
    <row r="109" spans="2:15">
      <c r="C109" s="3" t="s">
        <v>1082</v>
      </c>
      <c r="D109" s="1774">
        <v>153564</v>
      </c>
      <c r="E109" s="1774">
        <v>1134</v>
      </c>
      <c r="F109" s="1250">
        <v>0.70000000000000007</v>
      </c>
      <c r="G109" s="1250">
        <v>0.6</v>
      </c>
      <c r="H109" s="1250">
        <v>0.6</v>
      </c>
      <c r="I109" s="1250">
        <v>0.5</v>
      </c>
      <c r="J109" s="2014"/>
      <c r="K109" s="2012"/>
      <c r="L109" s="2012"/>
      <c r="M109" s="2012"/>
      <c r="N109" s="2012"/>
      <c r="O109" s="2012"/>
    </row>
    <row r="110" spans="2:15">
      <c r="C110" s="3" t="s">
        <v>1216</v>
      </c>
      <c r="D110" s="1774">
        <v>172967</v>
      </c>
      <c r="E110" s="1774">
        <v>3197</v>
      </c>
      <c r="F110" s="1250">
        <v>1.7999999999999998</v>
      </c>
      <c r="G110" s="1250">
        <v>1.3</v>
      </c>
      <c r="H110" s="1250">
        <v>1.4000000000000001</v>
      </c>
      <c r="I110" s="1250">
        <v>1.4000000000000001</v>
      </c>
      <c r="J110" s="2014"/>
      <c r="K110" s="2012"/>
      <c r="L110" s="2012"/>
      <c r="M110" s="2012"/>
      <c r="N110" s="2012"/>
      <c r="O110" s="2012"/>
    </row>
    <row r="111" spans="2:15">
      <c r="C111" s="3" t="s">
        <v>1217</v>
      </c>
      <c r="D111" s="1774">
        <v>153079</v>
      </c>
      <c r="E111" s="1774">
        <v>2760</v>
      </c>
      <c r="F111" s="1250">
        <v>1.7999999999999998</v>
      </c>
      <c r="G111" s="1250">
        <v>1.2</v>
      </c>
      <c r="H111" s="1250">
        <v>1.2</v>
      </c>
      <c r="I111" s="1250">
        <v>1.4000000000000001</v>
      </c>
      <c r="J111" s="2014"/>
      <c r="K111" s="2012"/>
      <c r="L111" s="2012"/>
      <c r="M111" s="2012"/>
      <c r="N111" s="2012"/>
      <c r="O111" s="2012"/>
    </row>
    <row r="112" spans="2:15">
      <c r="C112" s="3" t="s">
        <v>1218</v>
      </c>
      <c r="D112" s="1774">
        <v>19888</v>
      </c>
      <c r="E112" s="1774">
        <v>437</v>
      </c>
      <c r="F112" s="1250">
        <v>2.1999999999999997</v>
      </c>
      <c r="G112" s="1250">
        <v>2.1</v>
      </c>
      <c r="H112" s="1250">
        <v>2.1</v>
      </c>
      <c r="I112" s="1250">
        <v>1.5</v>
      </c>
      <c r="J112" s="2014"/>
      <c r="K112" s="2012"/>
      <c r="L112" s="2012"/>
      <c r="M112" s="2012"/>
      <c r="N112" s="2012"/>
      <c r="O112" s="2012"/>
    </row>
    <row r="113" spans="2:15">
      <c r="C113" s="3" t="s">
        <v>1219</v>
      </c>
      <c r="D113" s="1774">
        <v>107836</v>
      </c>
      <c r="E113" s="1774">
        <v>4876</v>
      </c>
      <c r="F113" s="1250">
        <v>4.5</v>
      </c>
      <c r="G113" s="1250">
        <v>3.8</v>
      </c>
      <c r="H113" s="1250">
        <v>3.6999999999999997</v>
      </c>
      <c r="I113" s="1250">
        <v>2.6</v>
      </c>
      <c r="J113" s="2014"/>
      <c r="K113" s="2012"/>
      <c r="L113" s="2012"/>
      <c r="M113" s="2012"/>
      <c r="N113" s="2012"/>
      <c r="O113" s="2012"/>
    </row>
    <row r="114" spans="2:15">
      <c r="C114" s="3" t="s">
        <v>1220</v>
      </c>
      <c r="D114" s="1774">
        <v>79646</v>
      </c>
      <c r="E114" s="1774">
        <v>3037</v>
      </c>
      <c r="F114" s="1250">
        <v>3.8</v>
      </c>
      <c r="G114" s="1250">
        <v>3.3000000000000003</v>
      </c>
      <c r="H114" s="1250">
        <v>3.2</v>
      </c>
      <c r="I114" s="1250">
        <v>2</v>
      </c>
      <c r="J114" s="2014"/>
      <c r="K114" s="2012"/>
      <c r="L114" s="2012"/>
      <c r="M114" s="2012"/>
      <c r="N114" s="2012"/>
      <c r="O114" s="2012"/>
    </row>
    <row r="115" spans="2:15">
      <c r="C115" s="3" t="s">
        <v>1221</v>
      </c>
      <c r="D115" s="1774">
        <v>28190</v>
      </c>
      <c r="E115" s="1774">
        <v>1839</v>
      </c>
      <c r="F115" s="1250">
        <v>6.5</v>
      </c>
      <c r="G115" s="1250">
        <v>6.8000000000000007</v>
      </c>
      <c r="H115" s="1250">
        <v>6.4</v>
      </c>
      <c r="I115" s="1250">
        <v>6.3</v>
      </c>
      <c r="J115" s="2014"/>
      <c r="K115" s="2012"/>
      <c r="L115" s="2012"/>
      <c r="M115" s="2012"/>
      <c r="N115" s="2012"/>
      <c r="O115" s="2012"/>
    </row>
    <row r="116" spans="2:15">
      <c r="C116" s="3" t="s">
        <v>1222</v>
      </c>
      <c r="D116" s="1774">
        <v>15988</v>
      </c>
      <c r="E116" s="1774">
        <v>3150</v>
      </c>
      <c r="F116" s="1250">
        <v>19.7</v>
      </c>
      <c r="G116" s="1250">
        <v>16.100000000000001</v>
      </c>
      <c r="H116" s="1250">
        <v>15.4</v>
      </c>
      <c r="I116" s="1250">
        <v>18.399999999999999</v>
      </c>
      <c r="J116" s="2014"/>
      <c r="K116" s="2012"/>
      <c r="L116" s="2012"/>
      <c r="M116" s="2012"/>
      <c r="N116" s="2012"/>
      <c r="O116" s="2012"/>
    </row>
    <row r="117" spans="2:15">
      <c r="C117" s="3" t="s">
        <v>1223</v>
      </c>
      <c r="D117" s="1774">
        <v>14056</v>
      </c>
      <c r="E117" s="1774">
        <v>2654</v>
      </c>
      <c r="F117" s="1250">
        <v>18.899999999999999</v>
      </c>
      <c r="G117" s="1250">
        <v>13.200000000000001</v>
      </c>
      <c r="H117" s="1250">
        <v>13.600000000000001</v>
      </c>
      <c r="I117" s="1250">
        <v>18.7</v>
      </c>
      <c r="J117" s="2014"/>
      <c r="K117" s="2012"/>
      <c r="L117" s="2012"/>
      <c r="M117" s="2012"/>
      <c r="N117" s="2012"/>
      <c r="O117" s="2012"/>
    </row>
    <row r="118" spans="2:15">
      <c r="C118" s="3" t="s">
        <v>1224</v>
      </c>
      <c r="D118" s="1774">
        <v>1398</v>
      </c>
      <c r="E118" s="1774">
        <v>289</v>
      </c>
      <c r="F118" s="1250">
        <v>20.7</v>
      </c>
      <c r="G118" s="1250">
        <v>22.7</v>
      </c>
      <c r="H118" s="1250">
        <v>24.3</v>
      </c>
      <c r="I118" s="1250">
        <v>13.3</v>
      </c>
      <c r="J118" s="2014"/>
      <c r="K118" s="2012"/>
      <c r="L118" s="2012"/>
      <c r="M118" s="2012"/>
      <c r="N118" s="2012"/>
      <c r="O118" s="2012"/>
    </row>
    <row r="119" spans="2:15">
      <c r="C119" s="3" t="s">
        <v>1225</v>
      </c>
      <c r="D119" s="2009">
        <v>534</v>
      </c>
      <c r="E119" s="1774">
        <v>207</v>
      </c>
      <c r="F119" s="1250">
        <v>38.800000000000004</v>
      </c>
      <c r="G119" s="1250">
        <v>36.9</v>
      </c>
      <c r="H119" s="1250">
        <v>36.5</v>
      </c>
      <c r="I119" s="1250">
        <v>20.9</v>
      </c>
      <c r="J119" s="2014"/>
      <c r="K119" s="2012"/>
      <c r="L119" s="2012"/>
      <c r="M119" s="2012"/>
      <c r="N119" s="2012"/>
      <c r="O119" s="2012"/>
    </row>
    <row r="120" spans="2:15">
      <c r="B120" s="1575"/>
      <c r="C120" s="1522" t="s">
        <v>1226</v>
      </c>
      <c r="D120" s="2010">
        <v>16961</v>
      </c>
      <c r="E120" s="2010">
        <v>16242</v>
      </c>
      <c r="F120" s="2011">
        <v>95.8</v>
      </c>
      <c r="G120" s="2011">
        <v>100</v>
      </c>
      <c r="H120" s="2011">
        <v>100</v>
      </c>
      <c r="I120" s="2011">
        <v>92.5</v>
      </c>
      <c r="J120" s="2014"/>
      <c r="K120" s="2012"/>
      <c r="L120" s="2012"/>
      <c r="M120" s="2012"/>
      <c r="N120" s="2012"/>
      <c r="O120" s="2012"/>
    </row>
    <row r="121" spans="2:15">
      <c r="E121" s="146"/>
      <c r="J121" s="2014"/>
    </row>
    <row r="122" spans="2:15">
      <c r="E122" s="3"/>
      <c r="J122" s="2014"/>
    </row>
    <row r="123" spans="2:15">
      <c r="J123" s="2014"/>
    </row>
    <row r="124" spans="2:15">
      <c r="J124" s="2014"/>
    </row>
    <row r="125" spans="2:15" ht="11.25" customHeight="1">
      <c r="B125" s="39" t="s">
        <v>309</v>
      </c>
      <c r="E125" s="3"/>
      <c r="J125" s="2014"/>
    </row>
    <row r="126" spans="2:15">
      <c r="B126" s="679" t="s">
        <v>314</v>
      </c>
      <c r="C126" s="679" t="s">
        <v>316</v>
      </c>
      <c r="D126" s="679" t="s">
        <v>318</v>
      </c>
      <c r="E126" s="860" t="s">
        <v>320</v>
      </c>
      <c r="F126" s="679" t="s">
        <v>325</v>
      </c>
      <c r="G126" s="860" t="s">
        <v>332</v>
      </c>
      <c r="H126" s="2019" t="s">
        <v>334</v>
      </c>
      <c r="I126" s="679" t="s">
        <v>339</v>
      </c>
      <c r="J126" s="2014"/>
    </row>
    <row r="127" spans="2:15" ht="11.25" customHeight="1">
      <c r="C127" s="70"/>
      <c r="D127" s="2350" t="s">
        <v>1204</v>
      </c>
      <c r="E127" s="2351"/>
      <c r="F127" s="70"/>
      <c r="G127" s="125"/>
      <c r="I127" s="70"/>
      <c r="J127" s="2014"/>
    </row>
    <row r="128" spans="2:15">
      <c r="C128" s="70"/>
      <c r="D128" s="70"/>
      <c r="E128" s="125" t="s">
        <v>913</v>
      </c>
      <c r="F128" s="70" t="s">
        <v>1205</v>
      </c>
      <c r="G128" s="125" t="s">
        <v>1206</v>
      </c>
      <c r="H128" s="125"/>
      <c r="I128" s="70" t="s">
        <v>1207</v>
      </c>
      <c r="J128" s="2014"/>
    </row>
    <row r="129" spans="2:10">
      <c r="B129" s="408" t="s">
        <v>308</v>
      </c>
      <c r="C129" s="1542" t="s">
        <v>1067</v>
      </c>
      <c r="D129" s="1498"/>
      <c r="E129" s="1544" t="s">
        <v>1208</v>
      </c>
      <c r="F129" s="1498" t="s">
        <v>1209</v>
      </c>
      <c r="G129" s="1544" t="s">
        <v>1210</v>
      </c>
      <c r="H129" s="1544" t="s">
        <v>1211</v>
      </c>
      <c r="I129" s="1498" t="s">
        <v>1209</v>
      </c>
      <c r="J129" s="2014"/>
    </row>
    <row r="130" spans="2:10" ht="15" customHeight="1">
      <c r="B130" s="910" t="s">
        <v>1212</v>
      </c>
      <c r="C130" s="70"/>
      <c r="D130" s="36"/>
      <c r="E130" s="610"/>
      <c r="F130" s="36"/>
      <c r="G130" s="610"/>
      <c r="H130" s="610"/>
      <c r="I130" s="36"/>
      <c r="J130" s="2014"/>
    </row>
    <row r="131" spans="2:10">
      <c r="B131" s="29" t="s">
        <v>1213</v>
      </c>
      <c r="C131" s="29" t="s">
        <v>1077</v>
      </c>
      <c r="D131" s="783">
        <v>164</v>
      </c>
      <c r="E131" s="1774"/>
      <c r="G131" s="1250"/>
      <c r="H131" s="1250">
        <v>0.1</v>
      </c>
      <c r="I131" s="568"/>
      <c r="J131" s="2014"/>
    </row>
    <row r="132" spans="2:10">
      <c r="C132" s="29" t="s">
        <v>1214</v>
      </c>
      <c r="D132" s="783">
        <v>107</v>
      </c>
      <c r="E132" s="1774"/>
      <c r="G132" s="1250"/>
      <c r="I132" s="568"/>
      <c r="J132" s="2014"/>
    </row>
    <row r="133" spans="2:10">
      <c r="C133" s="29" t="s">
        <v>1215</v>
      </c>
      <c r="D133" s="783">
        <v>57</v>
      </c>
      <c r="E133" s="1774"/>
      <c r="G133" s="1250">
        <v>0.1</v>
      </c>
      <c r="H133" s="1250">
        <v>0.1</v>
      </c>
      <c r="I133" s="568"/>
      <c r="J133" s="2014"/>
    </row>
    <row r="134" spans="2:10">
      <c r="C134" s="29" t="s">
        <v>1080</v>
      </c>
      <c r="D134" s="783">
        <v>422</v>
      </c>
      <c r="E134" s="1774">
        <v>2</v>
      </c>
      <c r="F134" s="29">
        <v>0.5</v>
      </c>
      <c r="G134" s="1250">
        <v>0.2</v>
      </c>
      <c r="H134" s="1250">
        <v>0.2</v>
      </c>
      <c r="I134" s="568">
        <v>0.6</v>
      </c>
      <c r="J134" s="2014"/>
    </row>
    <row r="135" spans="2:10">
      <c r="C135" s="29" t="s">
        <v>1081</v>
      </c>
      <c r="D135" s="783">
        <v>7021</v>
      </c>
      <c r="E135" s="1774">
        <v>21</v>
      </c>
      <c r="F135" s="568">
        <v>0.3</v>
      </c>
      <c r="G135" s="1250">
        <v>0.4</v>
      </c>
      <c r="H135" s="1250">
        <v>0.4</v>
      </c>
      <c r="I135" s="568">
        <v>0.2</v>
      </c>
      <c r="J135" s="2014"/>
    </row>
    <row r="136" spans="2:10">
      <c r="C136" s="29" t="s">
        <v>1082</v>
      </c>
      <c r="D136" s="783">
        <v>7729</v>
      </c>
      <c r="E136" s="1774">
        <v>40</v>
      </c>
      <c r="F136" s="568">
        <v>0.5</v>
      </c>
      <c r="G136" s="1250">
        <v>0.6</v>
      </c>
      <c r="H136" s="1250">
        <v>0.6</v>
      </c>
      <c r="I136" s="568">
        <v>0.4</v>
      </c>
      <c r="J136" s="2014"/>
    </row>
    <row r="137" spans="2:10">
      <c r="C137" s="29" t="s">
        <v>1216</v>
      </c>
      <c r="D137" s="783">
        <v>15339</v>
      </c>
      <c r="E137" s="1774">
        <v>291</v>
      </c>
      <c r="F137" s="568">
        <v>1.9</v>
      </c>
      <c r="G137" s="1250">
        <v>1.3</v>
      </c>
      <c r="H137" s="1250">
        <v>1.3</v>
      </c>
      <c r="I137" s="568">
        <v>1.5</v>
      </c>
      <c r="J137" s="2014"/>
    </row>
    <row r="138" spans="2:10">
      <c r="C138" s="29" t="s">
        <v>1217</v>
      </c>
      <c r="D138" s="783">
        <v>11830</v>
      </c>
      <c r="E138" s="1774">
        <v>182</v>
      </c>
      <c r="F138" s="568">
        <v>1.5</v>
      </c>
      <c r="G138" s="1250">
        <v>1.0999999999999999</v>
      </c>
      <c r="H138" s="1250">
        <v>1.2</v>
      </c>
      <c r="I138" s="568">
        <v>1.2</v>
      </c>
      <c r="J138" s="2014"/>
    </row>
    <row r="139" spans="2:10">
      <c r="C139" s="29" t="s">
        <v>1218</v>
      </c>
      <c r="D139" s="783">
        <v>3509</v>
      </c>
      <c r="E139" s="1774">
        <v>109</v>
      </c>
      <c r="F139" s="568">
        <v>3.1</v>
      </c>
      <c r="G139" s="1250">
        <v>2.1</v>
      </c>
      <c r="H139" s="1250">
        <v>2.1</v>
      </c>
      <c r="I139" s="568">
        <v>2.2999999999999998</v>
      </c>
      <c r="J139" s="2014"/>
    </row>
    <row r="140" spans="2:10">
      <c r="C140" s="29" t="s">
        <v>1219</v>
      </c>
      <c r="D140" s="783">
        <v>8491</v>
      </c>
      <c r="E140" s="1774">
        <v>702</v>
      </c>
      <c r="F140" s="568">
        <v>8.3000000000000007</v>
      </c>
      <c r="G140" s="1250">
        <v>3.9</v>
      </c>
      <c r="H140" s="1250">
        <v>3.9</v>
      </c>
      <c r="I140" s="568">
        <v>5.3</v>
      </c>
      <c r="J140" s="2014"/>
    </row>
    <row r="141" spans="2:10">
      <c r="C141" s="29" t="s">
        <v>1220</v>
      </c>
      <c r="D141" s="783">
        <v>5779</v>
      </c>
      <c r="E141" s="1774">
        <v>351</v>
      </c>
      <c r="F141" s="568">
        <v>6.1</v>
      </c>
      <c r="G141" s="1250">
        <v>3.3000000000000003</v>
      </c>
      <c r="H141" s="1250">
        <v>3.4000000000000004</v>
      </c>
      <c r="I141" s="568">
        <v>4</v>
      </c>
      <c r="J141" s="2014"/>
    </row>
    <row r="142" spans="2:10">
      <c r="C142" s="29" t="s">
        <v>1221</v>
      </c>
      <c r="D142" s="783">
        <v>2712</v>
      </c>
      <c r="E142" s="1774">
        <v>351</v>
      </c>
      <c r="F142" s="568">
        <v>12.9</v>
      </c>
      <c r="G142" s="1250">
        <v>6.7</v>
      </c>
      <c r="H142" s="1250">
        <v>6.8000000000000007</v>
      </c>
      <c r="I142" s="568">
        <v>7.7</v>
      </c>
      <c r="J142" s="2014"/>
    </row>
    <row r="143" spans="2:10">
      <c r="C143" s="29" t="s">
        <v>1222</v>
      </c>
      <c r="D143" s="783">
        <v>1262</v>
      </c>
      <c r="E143" s="1774">
        <v>275</v>
      </c>
      <c r="F143" s="568">
        <v>21.8</v>
      </c>
      <c r="G143" s="1250">
        <v>19.900000000000002</v>
      </c>
      <c r="H143" s="1250">
        <v>16.600000000000001</v>
      </c>
      <c r="I143" s="568">
        <v>18</v>
      </c>
      <c r="J143" s="2014"/>
    </row>
    <row r="144" spans="2:10">
      <c r="C144" s="29" t="s">
        <v>1223</v>
      </c>
      <c r="D144" s="783">
        <v>963</v>
      </c>
      <c r="E144" s="1774">
        <v>195</v>
      </c>
      <c r="F144" s="568">
        <v>20.200000000000003</v>
      </c>
      <c r="G144" s="1250">
        <v>13.900000000000002</v>
      </c>
      <c r="H144" s="1250">
        <v>13.5</v>
      </c>
      <c r="I144" s="568">
        <v>13.900000000000002</v>
      </c>
      <c r="J144" s="2014"/>
    </row>
    <row r="145" spans="2:10">
      <c r="C145" s="29" t="s">
        <v>1224</v>
      </c>
      <c r="D145" s="783">
        <v>204</v>
      </c>
      <c r="E145" s="1774">
        <v>57</v>
      </c>
      <c r="F145" s="568">
        <v>27.900000000000002</v>
      </c>
      <c r="G145" s="1250">
        <v>24.099999999999998</v>
      </c>
      <c r="H145" s="1250">
        <v>23.400000000000002</v>
      </c>
      <c r="I145" s="568">
        <v>21.8</v>
      </c>
      <c r="J145" s="2014"/>
    </row>
    <row r="146" spans="2:10">
      <c r="C146" s="29" t="s">
        <v>1225</v>
      </c>
      <c r="D146" s="784">
        <v>95</v>
      </c>
      <c r="E146" s="1774">
        <v>23</v>
      </c>
      <c r="F146" s="568">
        <v>24.2</v>
      </c>
      <c r="G146" s="1250">
        <v>36.700000000000003</v>
      </c>
      <c r="H146" s="1250">
        <v>35.099999999999994</v>
      </c>
      <c r="I146" s="568">
        <v>34.799999999999997</v>
      </c>
      <c r="J146" s="2014"/>
    </row>
    <row r="147" spans="2:10">
      <c r="B147" s="1575"/>
      <c r="C147" s="1575" t="s">
        <v>1226</v>
      </c>
      <c r="D147" s="1576">
        <v>1753</v>
      </c>
      <c r="E147" s="2010">
        <v>1658</v>
      </c>
      <c r="F147" s="1577">
        <v>94.6</v>
      </c>
      <c r="G147" s="2011">
        <v>100</v>
      </c>
      <c r="H147" s="2011">
        <v>100</v>
      </c>
      <c r="I147" s="1577">
        <v>91.4</v>
      </c>
      <c r="J147" s="2014"/>
    </row>
    <row r="148" spans="2:10">
      <c r="C148" s="308"/>
      <c r="D148" s="784"/>
      <c r="E148" s="1774"/>
      <c r="F148" s="568"/>
      <c r="G148" s="1250"/>
      <c r="H148" s="1250"/>
      <c r="I148" s="568"/>
      <c r="J148" s="2014"/>
    </row>
    <row r="149" spans="2:10">
      <c r="B149" s="29" t="s">
        <v>1227</v>
      </c>
      <c r="C149" s="29" t="s">
        <v>1077</v>
      </c>
      <c r="D149" s="783">
        <v>4</v>
      </c>
      <c r="E149" s="1774"/>
      <c r="G149" s="1250">
        <v>0.1</v>
      </c>
      <c r="H149" s="1250">
        <v>0.1</v>
      </c>
      <c r="I149" s="568"/>
      <c r="J149" s="2014"/>
    </row>
    <row r="150" spans="2:10">
      <c r="C150" s="29" t="s">
        <v>1214</v>
      </c>
      <c r="D150" s="783">
        <v>2</v>
      </c>
      <c r="E150" s="1774"/>
      <c r="G150" s="1250">
        <v>0.1</v>
      </c>
      <c r="H150" s="1250">
        <v>0.1</v>
      </c>
      <c r="I150" s="568"/>
      <c r="J150" s="2014"/>
    </row>
    <row r="151" spans="2:10">
      <c r="C151" s="29" t="s">
        <v>1215</v>
      </c>
      <c r="D151" s="783">
        <v>2</v>
      </c>
      <c r="E151" s="1774"/>
      <c r="G151" s="1250">
        <v>0.1</v>
      </c>
      <c r="H151" s="1250">
        <v>0.1</v>
      </c>
      <c r="I151" s="568"/>
      <c r="J151" s="2014"/>
    </row>
    <row r="152" spans="2:10">
      <c r="C152" s="29" t="s">
        <v>1080</v>
      </c>
      <c r="D152" s="783">
        <v>3</v>
      </c>
      <c r="E152" s="1774"/>
      <c r="G152" s="1250">
        <v>0.2</v>
      </c>
      <c r="H152" s="1250">
        <v>0.2</v>
      </c>
      <c r="I152" s="568"/>
      <c r="J152" s="2014"/>
    </row>
    <row r="153" spans="2:10">
      <c r="C153" s="29" t="s">
        <v>1081</v>
      </c>
      <c r="D153" s="783">
        <v>29</v>
      </c>
      <c r="E153" s="1774"/>
      <c r="F153" s="568"/>
      <c r="G153" s="1250">
        <v>0.4</v>
      </c>
      <c r="H153" s="1250">
        <v>0.4</v>
      </c>
      <c r="I153" s="568">
        <v>0.8</v>
      </c>
      <c r="J153" s="2014"/>
    </row>
    <row r="154" spans="2:10">
      <c r="C154" s="29" t="s">
        <v>1082</v>
      </c>
      <c r="D154" s="783">
        <v>24</v>
      </c>
      <c r="E154" s="1774"/>
      <c r="F154" s="568"/>
      <c r="G154" s="1250">
        <v>0.6</v>
      </c>
      <c r="H154" s="1250">
        <v>0.6</v>
      </c>
      <c r="I154" s="568"/>
      <c r="J154" s="2014"/>
    </row>
    <row r="155" spans="2:10">
      <c r="C155" s="29" t="s">
        <v>1216</v>
      </c>
      <c r="D155" s="783">
        <v>56</v>
      </c>
      <c r="E155" s="1774">
        <v>3</v>
      </c>
      <c r="F155" s="568">
        <v>5.4</v>
      </c>
      <c r="G155" s="1250">
        <v>1.2</v>
      </c>
      <c r="H155" s="1250">
        <v>1.3</v>
      </c>
      <c r="I155" s="568">
        <v>0.4</v>
      </c>
      <c r="J155" s="2014"/>
    </row>
    <row r="156" spans="2:10">
      <c r="C156" s="29" t="s">
        <v>1217</v>
      </c>
      <c r="D156" s="783">
        <v>49</v>
      </c>
      <c r="E156" s="1774">
        <v>2</v>
      </c>
      <c r="F156" s="568">
        <v>4.1000000000000005</v>
      </c>
      <c r="G156" s="1250">
        <v>1.0999999999999999</v>
      </c>
      <c r="H156" s="1250">
        <v>1.2</v>
      </c>
      <c r="I156" s="568">
        <v>0.6</v>
      </c>
      <c r="J156" s="2014"/>
    </row>
    <row r="157" spans="2:10">
      <c r="C157" s="29" t="s">
        <v>1218</v>
      </c>
      <c r="D157" s="783">
        <v>7</v>
      </c>
      <c r="E157" s="1774">
        <v>1</v>
      </c>
      <c r="F157" s="568">
        <v>14.299999999999999</v>
      </c>
      <c r="G157" s="1250">
        <v>2</v>
      </c>
      <c r="H157" s="1250">
        <v>1.9</v>
      </c>
      <c r="I157" s="568"/>
      <c r="J157" s="2014"/>
    </row>
    <row r="158" spans="2:10">
      <c r="C158" s="29" t="s">
        <v>1219</v>
      </c>
      <c r="D158" s="783">
        <v>17</v>
      </c>
      <c r="E158" s="1774">
        <v>1</v>
      </c>
      <c r="F158" s="568">
        <v>5.8999999999999995</v>
      </c>
      <c r="G158" s="1250">
        <v>4.3999999999999995</v>
      </c>
      <c r="H158" s="1250">
        <v>2.8000000000000003</v>
      </c>
      <c r="I158" s="568">
        <v>2.2999999999999998</v>
      </c>
      <c r="J158" s="2014"/>
    </row>
    <row r="159" spans="2:10">
      <c r="C159" s="29" t="s">
        <v>1220</v>
      </c>
      <c r="D159" s="783">
        <v>14</v>
      </c>
      <c r="E159" s="1774"/>
      <c r="F159" s="568"/>
      <c r="G159" s="1250">
        <v>4.2</v>
      </c>
      <c r="H159" s="1250">
        <v>2.8000000000000003</v>
      </c>
      <c r="I159" s="568">
        <v>1.0999999999999999</v>
      </c>
      <c r="J159" s="2014"/>
    </row>
    <row r="160" spans="2:10">
      <c r="C160" s="29" t="s">
        <v>1221</v>
      </c>
      <c r="D160" s="783">
        <v>3</v>
      </c>
      <c r="E160" s="1774">
        <v>1</v>
      </c>
      <c r="F160" s="568">
        <v>33.300000000000004</v>
      </c>
      <c r="G160" s="1250">
        <v>5.8000000000000007</v>
      </c>
      <c r="H160" s="1250">
        <v>7.1</v>
      </c>
      <c r="I160" s="568">
        <v>5.8999999999999995</v>
      </c>
      <c r="J160" s="2014"/>
    </row>
    <row r="161" spans="2:10">
      <c r="C161" s="29" t="s">
        <v>1222</v>
      </c>
      <c r="D161" s="783">
        <v>1</v>
      </c>
      <c r="E161" s="1774"/>
      <c r="F161" s="568"/>
      <c r="G161" s="1250">
        <v>20.8</v>
      </c>
      <c r="H161" s="1250">
        <v>19.2</v>
      </c>
      <c r="I161" s="568">
        <v>44.4</v>
      </c>
      <c r="J161" s="2014"/>
    </row>
    <row r="162" spans="2:10">
      <c r="C162" s="29" t="s">
        <v>1223</v>
      </c>
      <c r="D162" s="783">
        <v>1</v>
      </c>
      <c r="E162" s="1774"/>
      <c r="F162" s="568"/>
      <c r="G162" s="1250">
        <v>0</v>
      </c>
      <c r="H162" s="1250">
        <v>19.2</v>
      </c>
      <c r="I162" s="568">
        <v>40</v>
      </c>
      <c r="J162" s="2014"/>
    </row>
    <row r="163" spans="2:10">
      <c r="C163" s="29" t="s">
        <v>1224</v>
      </c>
      <c r="D163" s="783"/>
      <c r="E163" s="1774"/>
      <c r="F163" s="568"/>
      <c r="G163" s="1250">
        <v>20.8</v>
      </c>
      <c r="H163" s="1250"/>
      <c r="I163" s="568">
        <v>50</v>
      </c>
      <c r="J163" s="2014"/>
    </row>
    <row r="164" spans="2:10">
      <c r="C164" s="29" t="s">
        <v>1225</v>
      </c>
      <c r="D164" s="784"/>
      <c r="E164" s="1774"/>
      <c r="F164" s="568"/>
      <c r="G164" s="1250"/>
      <c r="H164" s="1250"/>
      <c r="I164" s="568"/>
      <c r="J164" s="2014"/>
    </row>
    <row r="165" spans="2:10">
      <c r="B165" s="1575"/>
      <c r="C165" s="1575" t="s">
        <v>1226</v>
      </c>
      <c r="D165" s="1576">
        <v>9</v>
      </c>
      <c r="E165" s="2010">
        <v>8</v>
      </c>
      <c r="F165" s="1577">
        <v>88.9</v>
      </c>
      <c r="G165" s="2011">
        <v>100</v>
      </c>
      <c r="H165" s="2011">
        <v>100</v>
      </c>
      <c r="I165" s="1577">
        <v>100</v>
      </c>
      <c r="J165" s="2014"/>
    </row>
    <row r="166" spans="2:10">
      <c r="C166" s="269"/>
      <c r="D166" s="784"/>
      <c r="E166" s="1774"/>
      <c r="F166" s="568"/>
      <c r="G166" s="1250"/>
      <c r="H166" s="1250"/>
      <c r="I166" s="568"/>
      <c r="J166" s="2014"/>
    </row>
    <row r="167" spans="2:10">
      <c r="B167" s="29" t="s">
        <v>1228</v>
      </c>
      <c r="C167" s="29" t="s">
        <v>1077</v>
      </c>
      <c r="D167" s="783">
        <v>1578</v>
      </c>
      <c r="E167" s="1774">
        <v>1</v>
      </c>
      <c r="F167" s="568">
        <v>0.1</v>
      </c>
      <c r="G167" s="1250">
        <v>0.1</v>
      </c>
      <c r="H167" s="1250">
        <v>0.1</v>
      </c>
      <c r="I167" s="568">
        <v>0.1</v>
      </c>
      <c r="J167" s="2014"/>
    </row>
    <row r="168" spans="2:10">
      <c r="C168" s="29" t="s">
        <v>1214</v>
      </c>
      <c r="D168" s="783">
        <v>264</v>
      </c>
      <c r="E168" s="1774"/>
      <c r="F168" s="568"/>
      <c r="G168" s="1250">
        <v>0.1</v>
      </c>
      <c r="H168" s="1250">
        <v>0.1</v>
      </c>
      <c r="I168" s="568">
        <v>0.3</v>
      </c>
      <c r="J168" s="2014"/>
    </row>
    <row r="169" spans="2:10">
      <c r="C169" s="29" t="s">
        <v>1215</v>
      </c>
      <c r="D169" s="783">
        <v>1314</v>
      </c>
      <c r="E169" s="1774">
        <v>1</v>
      </c>
      <c r="F169" s="568">
        <v>0.1</v>
      </c>
      <c r="G169" s="1250">
        <v>0.1</v>
      </c>
      <c r="H169" s="1250">
        <v>0.1</v>
      </c>
      <c r="I169" s="568">
        <v>0.1</v>
      </c>
      <c r="J169" s="2014"/>
    </row>
    <row r="170" spans="2:10">
      <c r="C170" s="29" t="s">
        <v>1080</v>
      </c>
      <c r="D170" s="783">
        <v>849</v>
      </c>
      <c r="E170" s="1774">
        <v>9</v>
      </c>
      <c r="F170" s="568">
        <v>1.0999999999999999</v>
      </c>
      <c r="G170" s="1250">
        <v>0.2</v>
      </c>
      <c r="H170" s="1250">
        <v>0.2</v>
      </c>
      <c r="I170" s="568">
        <v>0.3</v>
      </c>
      <c r="J170" s="2014"/>
    </row>
    <row r="171" spans="2:10">
      <c r="C171" s="29" t="s">
        <v>1081</v>
      </c>
      <c r="D171" s="783">
        <v>2109</v>
      </c>
      <c r="E171" s="1774">
        <v>18</v>
      </c>
      <c r="F171" s="568">
        <v>0.89999999999999991</v>
      </c>
      <c r="G171" s="1250">
        <v>0.4</v>
      </c>
      <c r="H171" s="1250">
        <v>0.4</v>
      </c>
      <c r="I171" s="568">
        <v>0.3</v>
      </c>
      <c r="J171" s="2014"/>
    </row>
    <row r="172" spans="2:10">
      <c r="C172" s="29" t="s">
        <v>1082</v>
      </c>
      <c r="D172" s="783">
        <v>1475</v>
      </c>
      <c r="E172" s="1774">
        <v>10</v>
      </c>
      <c r="F172" s="568">
        <v>0.70000000000000007</v>
      </c>
      <c r="G172" s="1250">
        <v>0.6</v>
      </c>
      <c r="H172" s="1250">
        <v>0.6</v>
      </c>
      <c r="I172" s="568">
        <v>0.5</v>
      </c>
      <c r="J172" s="2014"/>
    </row>
    <row r="173" spans="2:10">
      <c r="C173" s="29" t="s">
        <v>1216</v>
      </c>
      <c r="D173" s="783">
        <v>4324</v>
      </c>
      <c r="E173" s="1774">
        <v>104</v>
      </c>
      <c r="F173" s="568">
        <v>2.4</v>
      </c>
      <c r="G173" s="1250">
        <v>1.3</v>
      </c>
      <c r="H173" s="1250">
        <v>1.3</v>
      </c>
      <c r="I173" s="568">
        <v>1.2</v>
      </c>
      <c r="J173" s="2014"/>
    </row>
    <row r="174" spans="2:10">
      <c r="C174" s="29" t="s">
        <v>1217</v>
      </c>
      <c r="D174" s="783">
        <v>3287</v>
      </c>
      <c r="E174" s="1774">
        <v>75</v>
      </c>
      <c r="F174" s="568">
        <v>2.2999999999999998</v>
      </c>
      <c r="G174" s="1250">
        <v>1.0999999999999999</v>
      </c>
      <c r="H174" s="1250">
        <v>1.0999999999999999</v>
      </c>
      <c r="I174" s="568">
        <v>1.0999999999999999</v>
      </c>
      <c r="J174" s="2014"/>
    </row>
    <row r="175" spans="2:10">
      <c r="C175" s="29" t="s">
        <v>1218</v>
      </c>
      <c r="D175" s="783">
        <v>1037</v>
      </c>
      <c r="E175" s="1774">
        <v>29</v>
      </c>
      <c r="F175" s="568">
        <v>2.8000000000000003</v>
      </c>
      <c r="G175" s="1250">
        <v>2.1</v>
      </c>
      <c r="H175" s="1250">
        <v>2</v>
      </c>
      <c r="I175" s="568">
        <v>1.7000000000000002</v>
      </c>
      <c r="J175" s="2014"/>
    </row>
    <row r="176" spans="2:10">
      <c r="C176" s="29" t="s">
        <v>1219</v>
      </c>
      <c r="D176" s="783">
        <v>3194</v>
      </c>
      <c r="E176" s="1774">
        <v>189</v>
      </c>
      <c r="F176" s="568">
        <v>5.8999999999999995</v>
      </c>
      <c r="G176" s="1250">
        <v>4</v>
      </c>
      <c r="H176" s="1250">
        <v>4.3</v>
      </c>
      <c r="I176" s="568">
        <v>3.5999999999999996</v>
      </c>
      <c r="J176" s="2014"/>
    </row>
    <row r="177" spans="2:10">
      <c r="C177" s="29" t="s">
        <v>1220</v>
      </c>
      <c r="D177" s="783">
        <v>1994</v>
      </c>
      <c r="E177" s="1774">
        <v>77</v>
      </c>
      <c r="F177" s="568">
        <v>3.9</v>
      </c>
      <c r="G177" s="1250">
        <v>3.4000000000000004</v>
      </c>
      <c r="H177" s="1250">
        <v>3.4000000000000004</v>
      </c>
      <c r="I177" s="568">
        <v>3.2</v>
      </c>
      <c r="J177" s="2014"/>
    </row>
    <row r="178" spans="2:10">
      <c r="C178" s="29" t="s">
        <v>1221</v>
      </c>
      <c r="D178" s="783">
        <v>1200</v>
      </c>
      <c r="E178" s="1774">
        <v>112</v>
      </c>
      <c r="F178" s="568">
        <v>9.3000000000000007</v>
      </c>
      <c r="G178" s="1250">
        <v>6.3</v>
      </c>
      <c r="H178" s="1250">
        <v>7.0000000000000009</v>
      </c>
      <c r="I178" s="568">
        <v>4.3999999999999995</v>
      </c>
      <c r="J178" s="2014"/>
    </row>
    <row r="179" spans="2:10">
      <c r="C179" s="29" t="s">
        <v>1222</v>
      </c>
      <c r="D179" s="783">
        <v>573</v>
      </c>
      <c r="E179" s="1774">
        <v>48</v>
      </c>
      <c r="F179" s="568">
        <v>8.4</v>
      </c>
      <c r="G179" s="1250">
        <v>14.6</v>
      </c>
      <c r="H179" s="1250">
        <v>13.600000000000001</v>
      </c>
      <c r="I179" s="568">
        <v>8</v>
      </c>
      <c r="J179" s="2014"/>
    </row>
    <row r="180" spans="2:10">
      <c r="C180" s="29" t="s">
        <v>1223</v>
      </c>
      <c r="D180" s="783">
        <v>440</v>
      </c>
      <c r="E180" s="1774">
        <v>33</v>
      </c>
      <c r="F180" s="568">
        <v>7.5</v>
      </c>
      <c r="G180" s="1250">
        <v>13.5</v>
      </c>
      <c r="H180" s="1250">
        <v>13.4</v>
      </c>
      <c r="I180" s="568">
        <v>7.1</v>
      </c>
      <c r="J180" s="2014"/>
    </row>
    <row r="181" spans="2:10">
      <c r="C181" s="29" t="s">
        <v>1224</v>
      </c>
      <c r="D181" s="783">
        <v>125</v>
      </c>
      <c r="E181" s="1774">
        <v>13</v>
      </c>
      <c r="F181" s="568">
        <v>10.4</v>
      </c>
      <c r="G181" s="1250">
        <v>24.6</v>
      </c>
      <c r="H181" s="1250">
        <v>21.5</v>
      </c>
      <c r="I181" s="568">
        <v>8</v>
      </c>
      <c r="J181" s="2014"/>
    </row>
    <row r="182" spans="2:10">
      <c r="C182" s="29" t="s">
        <v>1225</v>
      </c>
      <c r="D182" s="784">
        <v>8</v>
      </c>
      <c r="E182" s="1774">
        <v>2</v>
      </c>
      <c r="F182" s="568">
        <v>25</v>
      </c>
      <c r="G182" s="1250">
        <v>35.5</v>
      </c>
      <c r="H182" s="1250">
        <v>32.1</v>
      </c>
      <c r="I182" s="568">
        <v>11.600000000000001</v>
      </c>
      <c r="J182" s="2014"/>
    </row>
    <row r="183" spans="2:10">
      <c r="B183" s="1575"/>
      <c r="C183" s="1575" t="s">
        <v>1226</v>
      </c>
      <c r="D183" s="1576">
        <v>905</v>
      </c>
      <c r="E183" s="2010">
        <v>864</v>
      </c>
      <c r="F183" s="1577">
        <v>95.5</v>
      </c>
      <c r="G183" s="2011">
        <v>100</v>
      </c>
      <c r="H183" s="2011">
        <v>100</v>
      </c>
      <c r="I183" s="1577">
        <v>91.3</v>
      </c>
      <c r="J183" s="2014"/>
    </row>
    <row r="184" spans="2:10">
      <c r="C184" s="269"/>
      <c r="D184" s="784"/>
      <c r="E184" s="1774"/>
      <c r="F184" s="568"/>
      <c r="G184" s="1250"/>
      <c r="H184" s="1250"/>
      <c r="I184" s="568"/>
      <c r="J184" s="2014"/>
    </row>
    <row r="185" spans="2:10">
      <c r="B185" s="29" t="s">
        <v>1229</v>
      </c>
      <c r="C185" s="29" t="s">
        <v>1077</v>
      </c>
      <c r="D185" s="783"/>
      <c r="E185" s="1774"/>
      <c r="G185" s="1250"/>
      <c r="I185" s="568"/>
      <c r="J185" s="2014"/>
    </row>
    <row r="186" spans="2:10">
      <c r="C186" s="29" t="s">
        <v>1214</v>
      </c>
      <c r="D186" s="783"/>
      <c r="E186" s="1774"/>
      <c r="G186" s="1250"/>
      <c r="I186" s="568"/>
      <c r="J186" s="2014"/>
    </row>
    <row r="187" spans="2:10">
      <c r="C187" s="29" t="s">
        <v>1215</v>
      </c>
      <c r="D187" s="783"/>
      <c r="E187" s="1774"/>
      <c r="G187" s="1250"/>
      <c r="H187" s="1250"/>
      <c r="I187" s="568"/>
      <c r="J187" s="2014"/>
    </row>
    <row r="188" spans="2:10">
      <c r="C188" s="29" t="s">
        <v>1080</v>
      </c>
      <c r="D188" s="783">
        <v>33949</v>
      </c>
      <c r="E188" s="1774">
        <v>51</v>
      </c>
      <c r="F188" s="568">
        <v>0.2</v>
      </c>
      <c r="G188" s="1250">
        <v>0.2</v>
      </c>
      <c r="H188" s="1250">
        <v>0.2</v>
      </c>
      <c r="I188" s="568"/>
      <c r="J188" s="2014"/>
    </row>
    <row r="189" spans="2:10">
      <c r="C189" s="29" t="s">
        <v>1081</v>
      </c>
      <c r="D189" s="783">
        <v>141130</v>
      </c>
      <c r="E189" s="1774">
        <v>483</v>
      </c>
      <c r="F189" s="568">
        <v>0.3</v>
      </c>
      <c r="G189" s="1250">
        <v>0.3</v>
      </c>
      <c r="H189" s="1250">
        <v>0.3</v>
      </c>
      <c r="I189" s="568"/>
      <c r="J189" s="2014"/>
    </row>
    <row r="190" spans="2:10">
      <c r="C190" s="29" t="s">
        <v>1082</v>
      </c>
      <c r="D190" s="783">
        <v>119196</v>
      </c>
      <c r="E190" s="1774">
        <v>570</v>
      </c>
      <c r="F190" s="568">
        <v>0.5</v>
      </c>
      <c r="G190" s="1250">
        <v>0.6</v>
      </c>
      <c r="H190" s="1250">
        <v>0.6</v>
      </c>
      <c r="I190" s="568">
        <v>0.1</v>
      </c>
      <c r="J190" s="2014"/>
    </row>
    <row r="191" spans="2:10">
      <c r="C191" s="29" t="s">
        <v>1216</v>
      </c>
      <c r="D191" s="783">
        <v>96473</v>
      </c>
      <c r="E191" s="1774">
        <v>1331</v>
      </c>
      <c r="F191" s="568">
        <v>1.4000000000000001</v>
      </c>
      <c r="G191" s="1250">
        <v>1.4000000000000001</v>
      </c>
      <c r="H191" s="1250">
        <v>1.3</v>
      </c>
      <c r="I191" s="568">
        <v>0.4</v>
      </c>
      <c r="J191" s="2014"/>
    </row>
    <row r="192" spans="2:10">
      <c r="C192" s="29" t="s">
        <v>1217</v>
      </c>
      <c r="D192" s="783">
        <v>91212</v>
      </c>
      <c r="E192" s="1774">
        <v>1256</v>
      </c>
      <c r="F192" s="568">
        <v>1.4000000000000001</v>
      </c>
      <c r="G192" s="1250">
        <v>1.3</v>
      </c>
      <c r="H192" s="1250">
        <v>1.3</v>
      </c>
      <c r="I192" s="568">
        <v>0.4</v>
      </c>
      <c r="J192" s="2014"/>
    </row>
    <row r="193" spans="2:10">
      <c r="C193" s="29" t="s">
        <v>1218</v>
      </c>
      <c r="D193" s="783">
        <v>5261</v>
      </c>
      <c r="E193" s="1774">
        <v>75</v>
      </c>
      <c r="F193" s="568">
        <v>1.4000000000000001</v>
      </c>
      <c r="G193" s="1250">
        <v>2.1</v>
      </c>
      <c r="H193" s="1250">
        <v>2.1</v>
      </c>
      <c r="I193" s="568">
        <v>0.2</v>
      </c>
      <c r="J193" s="2014"/>
    </row>
    <row r="194" spans="2:10">
      <c r="C194" s="29" t="s">
        <v>1219</v>
      </c>
      <c r="D194" s="783">
        <v>25517</v>
      </c>
      <c r="E194" s="1774">
        <v>1036</v>
      </c>
      <c r="F194" s="568">
        <v>4.1000000000000005</v>
      </c>
      <c r="G194" s="1250">
        <v>3.3000000000000003</v>
      </c>
      <c r="H194" s="1250">
        <v>3.3000000000000003</v>
      </c>
      <c r="I194" s="568">
        <v>1.7999999999999998</v>
      </c>
      <c r="J194" s="2014"/>
    </row>
    <row r="195" spans="2:10">
      <c r="C195" s="29" t="s">
        <v>1220</v>
      </c>
      <c r="D195" s="783">
        <v>23094</v>
      </c>
      <c r="E195" s="1774">
        <v>881</v>
      </c>
      <c r="F195" s="568">
        <v>3.8</v>
      </c>
      <c r="G195" s="1250">
        <v>2.9000000000000004</v>
      </c>
      <c r="H195" s="1250">
        <v>2.9000000000000004</v>
      </c>
      <c r="I195" s="568">
        <v>1.7000000000000002</v>
      </c>
      <c r="J195" s="2014"/>
    </row>
    <row r="196" spans="2:10">
      <c r="C196" s="29" t="s">
        <v>1221</v>
      </c>
      <c r="D196" s="783">
        <v>2423</v>
      </c>
      <c r="E196" s="1774">
        <v>155</v>
      </c>
      <c r="F196" s="568">
        <v>6.4</v>
      </c>
      <c r="G196" s="1250">
        <v>6.6000000000000005</v>
      </c>
      <c r="H196" s="1250">
        <v>6.6000000000000005</v>
      </c>
      <c r="I196" s="568">
        <v>2.8000000000000003</v>
      </c>
      <c r="J196" s="2014"/>
    </row>
    <row r="197" spans="2:10">
      <c r="C197" s="29" t="s">
        <v>1222</v>
      </c>
      <c r="D197" s="783">
        <v>894</v>
      </c>
      <c r="E197" s="1774">
        <v>69</v>
      </c>
      <c r="F197" s="568">
        <v>7.7</v>
      </c>
      <c r="G197" s="1250">
        <v>13.600000000000001</v>
      </c>
      <c r="H197" s="1250">
        <v>14.000000000000002</v>
      </c>
      <c r="I197" s="568">
        <v>3.3000000000000003</v>
      </c>
      <c r="J197" s="2014"/>
    </row>
    <row r="198" spans="2:10">
      <c r="C198" s="29" t="s">
        <v>1223</v>
      </c>
      <c r="D198" s="783">
        <v>846</v>
      </c>
      <c r="E198" s="1774">
        <v>63</v>
      </c>
      <c r="F198" s="568">
        <v>7.3999999999999995</v>
      </c>
      <c r="G198" s="1250">
        <v>13.200000000000001</v>
      </c>
      <c r="H198" s="1250">
        <v>12.8</v>
      </c>
      <c r="I198" s="568">
        <v>3</v>
      </c>
      <c r="J198" s="2014"/>
    </row>
    <row r="199" spans="2:10">
      <c r="C199" s="29" t="s">
        <v>1224</v>
      </c>
      <c r="D199" s="783">
        <v>38</v>
      </c>
      <c r="E199" s="1774">
        <v>3</v>
      </c>
      <c r="F199" s="568">
        <v>7.9</v>
      </c>
      <c r="G199" s="1250">
        <v>23.3</v>
      </c>
      <c r="H199" s="1250">
        <v>23.599999999999998</v>
      </c>
      <c r="I199" s="568">
        <v>4.3999999999999995</v>
      </c>
      <c r="J199" s="2014"/>
    </row>
    <row r="200" spans="2:10">
      <c r="C200" s="29" t="s">
        <v>1225</v>
      </c>
      <c r="D200" s="784">
        <v>10</v>
      </c>
      <c r="E200" s="1774">
        <v>3</v>
      </c>
      <c r="F200" s="568">
        <v>30</v>
      </c>
      <c r="G200" s="1250">
        <v>37.700000000000003</v>
      </c>
      <c r="H200" s="1250">
        <v>37.9</v>
      </c>
      <c r="I200" s="568">
        <v>17.8</v>
      </c>
      <c r="J200" s="2014"/>
    </row>
    <row r="201" spans="2:10">
      <c r="B201" s="1575"/>
      <c r="C201" s="1575" t="s">
        <v>1226</v>
      </c>
      <c r="D201" s="1576">
        <v>1267</v>
      </c>
      <c r="E201" s="2010">
        <v>1245</v>
      </c>
      <c r="F201" s="1577">
        <v>98.3</v>
      </c>
      <c r="G201" s="2011">
        <v>100</v>
      </c>
      <c r="H201" s="2011">
        <v>100</v>
      </c>
      <c r="I201" s="1577">
        <v>94</v>
      </c>
      <c r="J201" s="2014"/>
    </row>
    <row r="202" spans="2:10">
      <c r="C202" s="269"/>
      <c r="D202" s="784"/>
      <c r="E202" s="1774"/>
      <c r="F202" s="568"/>
      <c r="G202" s="1250"/>
      <c r="H202" s="1250"/>
      <c r="I202" s="568"/>
      <c r="J202" s="2014"/>
    </row>
    <row r="203" spans="2:10">
      <c r="B203" s="29" t="s">
        <v>1230</v>
      </c>
      <c r="C203" s="29" t="s">
        <v>1077</v>
      </c>
      <c r="D203" s="783">
        <v>7469</v>
      </c>
      <c r="E203" s="1774">
        <v>8</v>
      </c>
      <c r="F203" s="568">
        <v>0.1</v>
      </c>
      <c r="G203" s="1250">
        <v>0.1</v>
      </c>
      <c r="H203" s="1250">
        <v>0.1</v>
      </c>
      <c r="I203" s="568">
        <v>0.1</v>
      </c>
      <c r="J203" s="2014"/>
    </row>
    <row r="204" spans="2:10">
      <c r="C204" s="29" t="s">
        <v>1214</v>
      </c>
      <c r="D204" s="783"/>
      <c r="E204" s="1774"/>
      <c r="F204" s="568"/>
      <c r="G204" s="1250">
        <v>0</v>
      </c>
      <c r="I204" s="568"/>
      <c r="J204" s="2014"/>
    </row>
    <row r="205" spans="2:10">
      <c r="C205" s="29" t="s">
        <v>1215</v>
      </c>
      <c r="D205" s="783">
        <v>7469</v>
      </c>
      <c r="E205" s="1774">
        <v>8</v>
      </c>
      <c r="F205" s="568">
        <v>0.1</v>
      </c>
      <c r="G205" s="1250">
        <v>0.1</v>
      </c>
      <c r="H205" s="1250">
        <v>0.1</v>
      </c>
      <c r="I205" s="568">
        <v>0.1</v>
      </c>
      <c r="J205" s="2014"/>
    </row>
    <row r="206" spans="2:10">
      <c r="C206" s="29" t="s">
        <v>1080</v>
      </c>
      <c r="D206" s="783">
        <v>894802</v>
      </c>
      <c r="E206" s="1774">
        <v>1537</v>
      </c>
      <c r="F206" s="568">
        <v>0.2</v>
      </c>
      <c r="G206" s="1250">
        <v>0.2</v>
      </c>
      <c r="H206" s="1250">
        <v>0.2</v>
      </c>
      <c r="I206" s="568">
        <v>0.2</v>
      </c>
      <c r="J206" s="2014"/>
    </row>
    <row r="207" spans="2:10">
      <c r="C207" s="29" t="s">
        <v>1081</v>
      </c>
      <c r="D207" s="783">
        <v>72149</v>
      </c>
      <c r="E207" s="1774">
        <v>714</v>
      </c>
      <c r="F207" s="568">
        <v>1</v>
      </c>
      <c r="G207" s="1250">
        <v>0.4</v>
      </c>
      <c r="H207" s="1250">
        <v>0.4</v>
      </c>
      <c r="I207" s="568">
        <v>0.8</v>
      </c>
      <c r="J207" s="2014"/>
    </row>
    <row r="208" spans="2:10">
      <c r="C208" s="29" t="s">
        <v>1082</v>
      </c>
      <c r="D208" s="783">
        <v>29946</v>
      </c>
      <c r="E208" s="1774">
        <v>385</v>
      </c>
      <c r="F208" s="568">
        <v>1.3</v>
      </c>
      <c r="G208" s="1250">
        <v>0.6</v>
      </c>
      <c r="H208" s="1250">
        <v>0.6</v>
      </c>
      <c r="I208" s="568">
        <v>1.4000000000000001</v>
      </c>
      <c r="J208" s="2014"/>
    </row>
    <row r="209" spans="2:10">
      <c r="C209" s="29" t="s">
        <v>1216</v>
      </c>
      <c r="D209" s="783">
        <v>64260</v>
      </c>
      <c r="E209" s="1774">
        <v>1251</v>
      </c>
      <c r="F209" s="568">
        <v>1.9</v>
      </c>
      <c r="G209" s="1250">
        <v>1.4000000000000001</v>
      </c>
      <c r="H209" s="1250">
        <v>1.4000000000000001</v>
      </c>
      <c r="I209" s="568">
        <v>2.5</v>
      </c>
      <c r="J209" s="2014"/>
    </row>
    <row r="210" spans="2:10">
      <c r="C210" s="29" t="s">
        <v>1217</v>
      </c>
      <c r="D210" s="783">
        <v>52583</v>
      </c>
      <c r="E210" s="1774">
        <v>1043</v>
      </c>
      <c r="F210" s="568">
        <v>2</v>
      </c>
      <c r="G210" s="1250">
        <v>1.2</v>
      </c>
      <c r="H210" s="1250">
        <v>1.2</v>
      </c>
      <c r="I210" s="568">
        <v>2.6</v>
      </c>
      <c r="J210" s="2014"/>
    </row>
    <row r="211" spans="2:10">
      <c r="C211" s="29" t="s">
        <v>1218</v>
      </c>
      <c r="D211" s="783">
        <v>11677</v>
      </c>
      <c r="E211" s="1774">
        <v>208</v>
      </c>
      <c r="F211" s="568">
        <v>1.7999999999999998</v>
      </c>
      <c r="G211" s="1250">
        <v>2.1</v>
      </c>
      <c r="H211" s="1250">
        <v>2.1</v>
      </c>
      <c r="I211" s="568">
        <v>2.4</v>
      </c>
      <c r="J211" s="2014"/>
    </row>
    <row r="212" spans="2:10">
      <c r="C212" s="29" t="s">
        <v>1219</v>
      </c>
      <c r="D212" s="783">
        <v>73945</v>
      </c>
      <c r="E212" s="1774">
        <v>3276</v>
      </c>
      <c r="F212" s="568">
        <v>4.3999999999999995</v>
      </c>
      <c r="G212" s="1250">
        <v>4.3999999999999995</v>
      </c>
      <c r="H212" s="1250">
        <v>4.5</v>
      </c>
      <c r="I212" s="568">
        <v>3.6999999999999997</v>
      </c>
      <c r="J212" s="2014"/>
    </row>
    <row r="213" spans="2:10">
      <c r="C213" s="29" t="s">
        <v>1220</v>
      </c>
      <c r="D213" s="783">
        <v>51202</v>
      </c>
      <c r="E213" s="1774">
        <v>2087</v>
      </c>
      <c r="F213" s="568">
        <v>4.1000000000000005</v>
      </c>
      <c r="G213" s="1250">
        <v>3.4000000000000004</v>
      </c>
      <c r="H213" s="1250">
        <v>3.5000000000000004</v>
      </c>
      <c r="I213" s="568">
        <v>3</v>
      </c>
      <c r="J213" s="2014"/>
    </row>
    <row r="214" spans="2:10">
      <c r="C214" s="29" t="s">
        <v>1221</v>
      </c>
      <c r="D214" s="783">
        <v>22743</v>
      </c>
      <c r="E214" s="1774">
        <v>1189</v>
      </c>
      <c r="F214" s="568">
        <v>5.2</v>
      </c>
      <c r="G214" s="1250">
        <v>6.6000000000000005</v>
      </c>
      <c r="H214" s="1250">
        <v>6.7</v>
      </c>
      <c r="I214" s="568">
        <v>7.5</v>
      </c>
      <c r="J214" s="2014"/>
    </row>
    <row r="215" spans="2:10">
      <c r="C215" s="29" t="s">
        <v>1222</v>
      </c>
      <c r="D215" s="783">
        <v>14467</v>
      </c>
      <c r="E215" s="1774">
        <v>2861</v>
      </c>
      <c r="F215" s="568">
        <v>19.8</v>
      </c>
      <c r="G215" s="1250">
        <v>16.400000000000002</v>
      </c>
      <c r="H215" s="1250">
        <v>16.600000000000001</v>
      </c>
      <c r="I215" s="568">
        <v>21.6</v>
      </c>
      <c r="J215" s="2014"/>
    </row>
    <row r="216" spans="2:10">
      <c r="C216" s="29" t="s">
        <v>1223</v>
      </c>
      <c r="D216" s="783">
        <v>13568</v>
      </c>
      <c r="E216" s="1774">
        <v>2676</v>
      </c>
      <c r="F216" s="568">
        <v>19.7</v>
      </c>
      <c r="G216" s="1250">
        <v>15.4</v>
      </c>
      <c r="H216" s="1250">
        <v>15.2</v>
      </c>
      <c r="I216" s="568">
        <v>21</v>
      </c>
      <c r="J216" s="2014"/>
    </row>
    <row r="217" spans="2:10">
      <c r="C217" s="29" t="s">
        <v>1224</v>
      </c>
      <c r="D217" s="783">
        <v>718</v>
      </c>
      <c r="E217" s="1774">
        <v>144</v>
      </c>
      <c r="F217" s="568">
        <v>20.100000000000001</v>
      </c>
      <c r="G217" s="1250">
        <v>23.799999999999997</v>
      </c>
      <c r="H217" s="1250">
        <v>23.599999999999998</v>
      </c>
      <c r="I217" s="568">
        <v>16.5</v>
      </c>
      <c r="J217" s="2014"/>
    </row>
    <row r="218" spans="2:10">
      <c r="C218" s="29" t="s">
        <v>1225</v>
      </c>
      <c r="D218" s="784">
        <v>181</v>
      </c>
      <c r="E218" s="1774">
        <v>41</v>
      </c>
      <c r="F218" s="568">
        <v>22.7</v>
      </c>
      <c r="G218" s="1250">
        <v>35.299999999999997</v>
      </c>
      <c r="H218" s="1250">
        <v>35.4</v>
      </c>
      <c r="I218" s="568">
        <v>45.300000000000004</v>
      </c>
      <c r="J218" s="2014"/>
    </row>
    <row r="219" spans="2:10">
      <c r="B219" s="1575"/>
      <c r="C219" s="1575" t="s">
        <v>1226</v>
      </c>
      <c r="D219" s="1576">
        <v>13895</v>
      </c>
      <c r="E219" s="2010">
        <v>13261</v>
      </c>
      <c r="F219" s="1577">
        <v>95.399999999999991</v>
      </c>
      <c r="G219" s="2011">
        <v>100</v>
      </c>
      <c r="H219" s="2011">
        <v>100</v>
      </c>
      <c r="I219" s="1577">
        <v>92.5</v>
      </c>
      <c r="J219" s="2014"/>
    </row>
    <row r="220" spans="2:10">
      <c r="C220" s="269"/>
      <c r="D220" s="783"/>
      <c r="E220" s="1774"/>
      <c r="J220" s="2014"/>
    </row>
    <row r="221" spans="2:10">
      <c r="B221" s="29" t="s">
        <v>1231</v>
      </c>
      <c r="C221" s="29" t="s">
        <v>1077</v>
      </c>
      <c r="D221" s="783">
        <v>9215</v>
      </c>
      <c r="E221" s="1774">
        <v>9</v>
      </c>
      <c r="F221" s="568">
        <v>0.1</v>
      </c>
      <c r="G221" s="1250">
        <v>0.1</v>
      </c>
      <c r="H221" s="1250">
        <v>0.1</v>
      </c>
      <c r="I221" s="568">
        <v>0.1</v>
      </c>
      <c r="J221" s="2014"/>
    </row>
    <row r="222" spans="2:10">
      <c r="C222" s="29" t="s">
        <v>1214</v>
      </c>
      <c r="D222" s="783">
        <v>373</v>
      </c>
      <c r="E222" s="1774"/>
      <c r="F222" s="568">
        <v>0</v>
      </c>
      <c r="G222" s="1250">
        <v>0.1</v>
      </c>
      <c r="H222" s="1250">
        <v>0.1</v>
      </c>
      <c r="I222" s="568">
        <v>0.1</v>
      </c>
      <c r="J222" s="2014"/>
    </row>
    <row r="223" spans="2:10">
      <c r="C223" s="29" t="s">
        <v>1215</v>
      </c>
      <c r="D223" s="783">
        <v>8842</v>
      </c>
      <c r="E223" s="1774">
        <v>9</v>
      </c>
      <c r="F223" s="568">
        <v>0.1</v>
      </c>
      <c r="G223" s="1250">
        <v>0.1</v>
      </c>
      <c r="H223" s="1250">
        <v>0.1</v>
      </c>
      <c r="I223" s="568">
        <v>0.1</v>
      </c>
      <c r="J223" s="2014"/>
    </row>
    <row r="224" spans="2:10">
      <c r="C224" s="29" t="s">
        <v>1080</v>
      </c>
      <c r="D224" s="783">
        <v>930025</v>
      </c>
      <c r="E224" s="1774">
        <v>1599</v>
      </c>
      <c r="F224" s="568">
        <v>0.2</v>
      </c>
      <c r="G224" s="1250">
        <v>0.2</v>
      </c>
      <c r="H224" s="1250">
        <v>0.2</v>
      </c>
      <c r="I224" s="568">
        <v>0.2</v>
      </c>
      <c r="J224" s="2014"/>
    </row>
    <row r="225" spans="2:10">
      <c r="C225" s="29" t="s">
        <v>1081</v>
      </c>
      <c r="D225" s="783">
        <v>222438</v>
      </c>
      <c r="E225" s="1774">
        <v>1236</v>
      </c>
      <c r="F225" s="568">
        <v>0.6</v>
      </c>
      <c r="G225" s="1250">
        <v>0.3</v>
      </c>
      <c r="H225" s="1250">
        <v>0.3</v>
      </c>
      <c r="I225" s="568">
        <v>0.5</v>
      </c>
      <c r="J225" s="2014"/>
    </row>
    <row r="226" spans="2:10">
      <c r="C226" s="29" t="s">
        <v>1082</v>
      </c>
      <c r="D226" s="783">
        <v>158370</v>
      </c>
      <c r="E226" s="1774">
        <v>1004.9999999999999</v>
      </c>
      <c r="F226" s="568">
        <v>0.6</v>
      </c>
      <c r="G226" s="1250">
        <v>0.6</v>
      </c>
      <c r="H226" s="1250">
        <v>0.6</v>
      </c>
      <c r="I226" s="568">
        <v>0.6</v>
      </c>
      <c r="J226" s="2014"/>
    </row>
    <row r="227" spans="2:10">
      <c r="C227" s="29" t="s">
        <v>1216</v>
      </c>
      <c r="D227" s="783">
        <v>180452</v>
      </c>
      <c r="E227" s="1774">
        <v>2980</v>
      </c>
      <c r="F227" s="568">
        <v>1.7000000000000002</v>
      </c>
      <c r="G227" s="1250">
        <v>1.4000000000000001</v>
      </c>
      <c r="H227" s="1250">
        <v>1.3</v>
      </c>
      <c r="I227" s="568">
        <v>1.6</v>
      </c>
      <c r="J227" s="2014"/>
    </row>
    <row r="228" spans="2:10">
      <c r="C228" s="29" t="s">
        <v>1217</v>
      </c>
      <c r="D228" s="783">
        <v>158961</v>
      </c>
      <c r="E228" s="1774">
        <v>2558</v>
      </c>
      <c r="F228" s="568">
        <v>1.6</v>
      </c>
      <c r="G228" s="1250">
        <v>1.2</v>
      </c>
      <c r="H228" s="1250">
        <v>1.2</v>
      </c>
      <c r="I228" s="568">
        <v>1.6</v>
      </c>
      <c r="J228" s="2014"/>
    </row>
    <row r="229" spans="2:10">
      <c r="C229" s="29" t="s">
        <v>1218</v>
      </c>
      <c r="D229" s="783">
        <v>21491</v>
      </c>
      <c r="E229" s="1774">
        <v>422</v>
      </c>
      <c r="F229" s="568">
        <v>2</v>
      </c>
      <c r="G229" s="1250">
        <v>2.1</v>
      </c>
      <c r="H229" s="1250">
        <v>2</v>
      </c>
      <c r="I229" s="568">
        <v>1.7000000000000002</v>
      </c>
      <c r="J229" s="2014"/>
    </row>
    <row r="230" spans="2:10">
      <c r="C230" s="29" t="s">
        <v>1219</v>
      </c>
      <c r="D230" s="783">
        <v>111164</v>
      </c>
      <c r="E230" s="1774">
        <v>5204</v>
      </c>
      <c r="F230" s="568">
        <v>4.7</v>
      </c>
      <c r="G230" s="1250">
        <v>3.6999999999999997</v>
      </c>
      <c r="H230" s="1250">
        <v>3.9</v>
      </c>
      <c r="I230" s="568">
        <v>3.5000000000000004</v>
      </c>
      <c r="J230" s="2014"/>
    </row>
    <row r="231" spans="2:10">
      <c r="C231" s="29" t="s">
        <v>1220</v>
      </c>
      <c r="D231" s="783">
        <v>82083</v>
      </c>
      <c r="E231" s="1774">
        <v>3396</v>
      </c>
      <c r="F231" s="568">
        <v>4.1000000000000005</v>
      </c>
      <c r="G231" s="1250">
        <v>3.2</v>
      </c>
      <c r="H231" s="1250">
        <v>3.2</v>
      </c>
      <c r="I231" s="568">
        <v>2.9000000000000004</v>
      </c>
      <c r="J231" s="2014"/>
    </row>
    <row r="232" spans="2:10">
      <c r="C232" s="29" t="s">
        <v>1221</v>
      </c>
      <c r="D232" s="783">
        <v>29081</v>
      </c>
      <c r="E232" s="1774">
        <v>1808</v>
      </c>
      <c r="F232" s="568">
        <v>6.2</v>
      </c>
      <c r="G232" s="1250">
        <v>6.4</v>
      </c>
      <c r="H232" s="1250">
        <v>6.9</v>
      </c>
      <c r="I232" s="568">
        <v>6.9</v>
      </c>
      <c r="J232" s="2014"/>
    </row>
    <row r="233" spans="2:10">
      <c r="C233" s="29" t="s">
        <v>1222</v>
      </c>
      <c r="D233" s="783">
        <v>17197</v>
      </c>
      <c r="E233" s="1774">
        <v>3253</v>
      </c>
      <c r="F233" s="568">
        <v>18.899999999999999</v>
      </c>
      <c r="G233" s="1250">
        <v>15.4</v>
      </c>
      <c r="H233" s="1250">
        <v>14.2</v>
      </c>
      <c r="I233" s="568">
        <v>20.200000000000003</v>
      </c>
      <c r="J233" s="2014"/>
    </row>
    <row r="234" spans="2:10">
      <c r="C234" s="29" t="s">
        <v>1223</v>
      </c>
      <c r="D234" s="783">
        <v>15818</v>
      </c>
      <c r="E234" s="1774">
        <v>2967</v>
      </c>
      <c r="F234" s="568">
        <v>18.8</v>
      </c>
      <c r="G234" s="1250">
        <v>13.600000000000001</v>
      </c>
      <c r="H234" s="1250">
        <v>13.5</v>
      </c>
      <c r="I234" s="568">
        <v>19.8</v>
      </c>
      <c r="J234" s="2014"/>
    </row>
    <row r="235" spans="2:10">
      <c r="C235" s="29" t="s">
        <v>1224</v>
      </c>
      <c r="D235" s="783">
        <v>1085</v>
      </c>
      <c r="E235" s="1774">
        <v>217</v>
      </c>
      <c r="F235" s="568">
        <v>20</v>
      </c>
      <c r="G235" s="1250">
        <v>24.3</v>
      </c>
      <c r="H235" s="1250">
        <v>22.8</v>
      </c>
      <c r="I235" s="568">
        <v>14.6</v>
      </c>
      <c r="J235" s="2014"/>
    </row>
    <row r="236" spans="2:10">
      <c r="C236" s="29" t="s">
        <v>1225</v>
      </c>
      <c r="D236" s="784">
        <v>294</v>
      </c>
      <c r="E236" s="1774">
        <v>69</v>
      </c>
      <c r="F236" s="568">
        <v>23.5</v>
      </c>
      <c r="G236" s="1250">
        <v>36.5</v>
      </c>
      <c r="H236" s="1250">
        <v>35.5</v>
      </c>
      <c r="I236" s="568">
        <v>36.799999999999997</v>
      </c>
      <c r="J236" s="2014"/>
    </row>
    <row r="237" spans="2:10">
      <c r="B237" s="1575"/>
      <c r="C237" s="1575" t="s">
        <v>1226</v>
      </c>
      <c r="D237" s="1576">
        <v>17829</v>
      </c>
      <c r="E237" s="2010">
        <v>17036</v>
      </c>
      <c r="F237" s="1577">
        <v>95.6</v>
      </c>
      <c r="G237" s="2011">
        <v>100</v>
      </c>
      <c r="H237" s="2011">
        <v>100</v>
      </c>
      <c r="I237" s="1577">
        <v>92.4</v>
      </c>
      <c r="J237" s="2014"/>
    </row>
  </sheetData>
  <mergeCells count="3">
    <mergeCell ref="B3:H3"/>
    <mergeCell ref="D10:E10"/>
    <mergeCell ref="D127:E127"/>
  </mergeCells>
  <hyperlinks>
    <hyperlink ref="B3" location="Contents!A1" display="Back to index page" xr:uid="{F5C39850-A40E-4CED-AF0D-0F36AB73AF85}"/>
    <hyperlink ref="B3:H3" location="CONTENTS!A1" display="Back to contents page" xr:uid="{AEC47D7B-3F07-4FF3-B3D5-37B20AA477E4}"/>
  </hyperlinks>
  <pageMargins left="0.7" right="0.7" top="0.75" bottom="0.75" header="0.3" footer="0.3"/>
  <pageSetup paperSize="9" scale="60" fitToHeight="0" orientation="landscape" verticalDpi="1200" r:id="rId1"/>
  <rowBreaks count="3" manualBreakCount="3">
    <brk id="66" max="8" man="1"/>
    <brk id="123" max="8" man="1"/>
    <brk id="181" max="8" man="1"/>
  </rowBreaks>
  <colBreaks count="1" manualBreakCount="1">
    <brk id="9" max="1048575" man="1"/>
  </col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tabColor rgb="FF007272"/>
  </sheetPr>
  <dimension ref="A1:R74"/>
  <sheetViews>
    <sheetView showGridLines="0" showRowColHeaders="0" zoomScaleNormal="100" workbookViewId="0"/>
  </sheetViews>
  <sheetFormatPr baseColWidth="10" defaultColWidth="11.44140625" defaultRowHeight="10.199999999999999"/>
  <cols>
    <col min="1" max="1" width="2.6640625" style="19" customWidth="1"/>
    <col min="2" max="2" width="4.88671875" style="29" customWidth="1"/>
    <col min="3" max="3" width="42.44140625" style="29" customWidth="1"/>
    <col min="4" max="11" width="14.88671875" style="29" customWidth="1"/>
    <col min="12" max="13" width="12" style="29" bestFit="1" customWidth="1"/>
    <col min="14" max="14" width="12.33203125" style="29" bestFit="1" customWidth="1"/>
    <col min="15" max="16" width="12" style="29" bestFit="1" customWidth="1"/>
    <col min="17" max="16384" width="11.44140625" style="29"/>
  </cols>
  <sheetData>
    <row r="1" spans="1:11" s="10" customFormat="1" ht="11.25" customHeight="1">
      <c r="A1" s="7"/>
      <c r="B1" s="7"/>
      <c r="C1" s="7"/>
      <c r="D1" s="8"/>
      <c r="E1" s="8"/>
      <c r="F1" s="8"/>
      <c r="G1" s="8"/>
      <c r="H1" s="8"/>
      <c r="I1" s="8"/>
      <c r="J1" s="8"/>
      <c r="K1" s="8"/>
    </row>
    <row r="2" spans="1:11" s="10" customFormat="1" ht="5.25" customHeight="1">
      <c r="A2" s="7"/>
      <c r="B2" s="7"/>
      <c r="C2" s="7"/>
      <c r="D2" s="8"/>
      <c r="E2" s="8"/>
      <c r="F2" s="9"/>
      <c r="G2" s="9"/>
      <c r="H2" s="9"/>
    </row>
    <row r="3" spans="1:11" s="12" customFormat="1" ht="12.9" customHeight="1">
      <c r="A3" s="11"/>
      <c r="B3" s="2217" t="s">
        <v>302</v>
      </c>
      <c r="C3" s="2217"/>
      <c r="D3" s="2217"/>
      <c r="E3" s="2217"/>
      <c r="F3" s="2217"/>
      <c r="G3" s="2217"/>
      <c r="H3" s="2217"/>
    </row>
    <row r="4" spans="1:11" s="10" customFormat="1" ht="5.25" customHeight="1">
      <c r="A4" s="7"/>
      <c r="B4" s="7"/>
      <c r="C4" s="7"/>
      <c r="D4" s="8"/>
      <c r="E4" s="8"/>
      <c r="F4" s="9"/>
      <c r="G4" s="9"/>
      <c r="H4" s="9"/>
      <c r="J4" s="7"/>
      <c r="K4" s="7"/>
    </row>
    <row r="5" spans="1:11" s="6" customFormat="1" ht="15.75" customHeight="1">
      <c r="A5" s="13"/>
      <c r="B5" s="1087" t="s">
        <v>1233</v>
      </c>
    </row>
    <row r="6" spans="1:11" s="6" customFormat="1" ht="11.25" customHeight="1">
      <c r="A6" s="13"/>
      <c r="B6" s="14"/>
    </row>
    <row r="7" spans="1:11" s="6" customFormat="1" ht="33.75" customHeight="1">
      <c r="A7" s="13"/>
      <c r="B7" s="2339" t="s">
        <v>2929</v>
      </c>
      <c r="C7" s="2339"/>
      <c r="D7" s="2339"/>
      <c r="E7" s="2339"/>
      <c r="F7" s="2339"/>
      <c r="G7" s="2339"/>
      <c r="H7" s="2339"/>
      <c r="I7" s="2339"/>
      <c r="J7" s="2339"/>
      <c r="K7" s="2225"/>
    </row>
    <row r="8" spans="1:11" s="6" customFormat="1" ht="6" customHeight="1">
      <c r="A8" s="13"/>
      <c r="B8" s="264"/>
      <c r="C8" s="264"/>
      <c r="D8" s="264"/>
      <c r="E8" s="264"/>
      <c r="F8" s="264"/>
      <c r="G8" s="264"/>
      <c r="H8" s="264"/>
      <c r="I8" s="264"/>
      <c r="J8" s="264"/>
    </row>
    <row r="9" spans="1:11" s="6" customFormat="1" ht="22.5" customHeight="1">
      <c r="A9" s="13"/>
      <c r="B9" s="2337" t="s">
        <v>1234</v>
      </c>
      <c r="C9" s="2337"/>
      <c r="D9" s="2337"/>
      <c r="E9" s="2337"/>
      <c r="F9" s="2337"/>
      <c r="G9" s="2337"/>
      <c r="H9" s="2337"/>
      <c r="I9" s="2337"/>
      <c r="J9" s="2337"/>
      <c r="K9" s="2353"/>
    </row>
    <row r="10" spans="1:11" s="6" customFormat="1" ht="6" customHeight="1">
      <c r="A10" s="13"/>
      <c r="B10" s="1027"/>
      <c r="C10" s="1027"/>
      <c r="D10" s="1027"/>
      <c r="E10" s="1027"/>
      <c r="F10" s="1027"/>
      <c r="G10" s="1027"/>
      <c r="H10" s="1027"/>
      <c r="I10" s="1027"/>
      <c r="J10" s="1027"/>
      <c r="K10" s="474"/>
    </row>
    <row r="11" spans="1:11" s="6" customFormat="1" ht="11.25" customHeight="1">
      <c r="A11" s="13"/>
      <c r="B11" s="2326" t="s">
        <v>1235</v>
      </c>
      <c r="C11" s="2326"/>
      <c r="D11" s="2326"/>
      <c r="E11" s="2326"/>
      <c r="F11" s="2326"/>
      <c r="G11" s="2326"/>
      <c r="H11" s="2326"/>
      <c r="I11" s="2326"/>
      <c r="J11" s="2326"/>
      <c r="K11"/>
    </row>
    <row r="12" spans="1:11" s="6" customFormat="1" ht="11.25" customHeight="1">
      <c r="A12" s="13"/>
      <c r="B12" s="210"/>
      <c r="C12" s="210"/>
      <c r="D12" s="210"/>
      <c r="E12" s="210"/>
      <c r="F12" s="210"/>
      <c r="G12" s="210"/>
      <c r="H12" s="210"/>
      <c r="I12" s="210"/>
      <c r="J12" s="210"/>
      <c r="K12"/>
    </row>
    <row r="13" spans="1:11" s="6" customFormat="1" ht="11.25" customHeight="1">
      <c r="A13" s="13"/>
      <c r="B13" s="264"/>
      <c r="C13" s="264"/>
      <c r="D13" s="264"/>
      <c r="E13" s="264"/>
      <c r="F13" s="264"/>
      <c r="G13" s="264"/>
      <c r="H13" s="264"/>
      <c r="I13" s="264"/>
      <c r="J13" s="264"/>
    </row>
    <row r="14" spans="1:11" ht="11.25" customHeight="1">
      <c r="A14" s="16"/>
      <c r="B14" s="2352" t="s">
        <v>2761</v>
      </c>
      <c r="C14" s="2352"/>
      <c r="D14" s="1354" t="s">
        <v>314</v>
      </c>
      <c r="E14" s="1354" t="s">
        <v>316</v>
      </c>
      <c r="F14" s="1354" t="s">
        <v>318</v>
      </c>
      <c r="G14" s="1354" t="s">
        <v>320</v>
      </c>
      <c r="H14" s="1354" t="s">
        <v>325</v>
      </c>
      <c r="I14" s="1354" t="s">
        <v>332</v>
      </c>
      <c r="J14" s="1354" t="s">
        <v>334</v>
      </c>
      <c r="K14" s="1354" t="s">
        <v>339</v>
      </c>
    </row>
    <row r="15" spans="1:11" ht="11.25" customHeight="1">
      <c r="A15" s="16"/>
      <c r="B15" s="330"/>
      <c r="C15" s="330"/>
      <c r="D15" s="540"/>
      <c r="E15" s="540"/>
      <c r="F15" s="515"/>
      <c r="G15" s="278" t="s">
        <v>1236</v>
      </c>
      <c r="J15" s="515"/>
      <c r="K15" s="515"/>
    </row>
    <row r="16" spans="1:11" ht="11.25" customHeight="1">
      <c r="A16" s="16"/>
      <c r="B16" s="330"/>
      <c r="C16" s="330"/>
      <c r="D16" s="278" t="s">
        <v>1237</v>
      </c>
      <c r="E16" s="278" t="s">
        <v>1238</v>
      </c>
      <c r="G16" s="278" t="s">
        <v>1239</v>
      </c>
      <c r="H16" s="278" t="s">
        <v>625</v>
      </c>
      <c r="I16" s="278" t="s">
        <v>625</v>
      </c>
      <c r="J16" s="278"/>
      <c r="K16" s="278"/>
    </row>
    <row r="17" spans="1:18" ht="11.25" customHeight="1">
      <c r="A17" s="16"/>
      <c r="B17" s="2260" t="s">
        <v>308</v>
      </c>
      <c r="C17" s="2260"/>
      <c r="D17" s="278" t="s">
        <v>1240</v>
      </c>
      <c r="E17" s="1579" t="s">
        <v>1241</v>
      </c>
      <c r="F17" s="278" t="s">
        <v>1242</v>
      </c>
      <c r="G17" s="1579" t="s">
        <v>1243</v>
      </c>
      <c r="H17" s="278" t="s">
        <v>1244</v>
      </c>
      <c r="I17" s="278" t="s">
        <v>1245</v>
      </c>
      <c r="J17" s="1579" t="s">
        <v>625</v>
      </c>
      <c r="K17" s="1579" t="s">
        <v>529</v>
      </c>
    </row>
    <row r="18" spans="1:18" ht="11.25" customHeight="1">
      <c r="A18" s="12"/>
      <c r="B18" s="388" t="s">
        <v>1246</v>
      </c>
      <c r="C18" s="389" t="s">
        <v>1247</v>
      </c>
      <c r="D18" s="541">
        <v>17.562055717578001</v>
      </c>
      <c r="E18" s="504">
        <v>125.64894485829301</v>
      </c>
      <c r="F18" s="542"/>
      <c r="G18" s="577">
        <v>1.4</v>
      </c>
      <c r="H18" s="543">
        <v>200.49539845015201</v>
      </c>
      <c r="I18" s="544">
        <v>200.49539845015201</v>
      </c>
      <c r="J18" s="544">
        <v>200.49539845015201</v>
      </c>
      <c r="K18" s="544">
        <v>130.12481321942099</v>
      </c>
      <c r="L18" s="3"/>
      <c r="M18" s="37"/>
    </row>
    <row r="19" spans="1:18" ht="11.25" customHeight="1">
      <c r="A19" s="12"/>
      <c r="B19" s="329" t="s">
        <v>1248</v>
      </c>
      <c r="C19" s="266" t="s">
        <v>1249</v>
      </c>
      <c r="D19" s="505">
        <v>55.184511572851498</v>
      </c>
      <c r="E19" s="505">
        <v>105.661618151008</v>
      </c>
      <c r="F19" s="86"/>
      <c r="G19" s="578">
        <v>1.4</v>
      </c>
      <c r="H19" s="78">
        <v>306.83443899017698</v>
      </c>
      <c r="I19" s="75">
        <v>222.15050280753701</v>
      </c>
      <c r="J19" s="75">
        <v>222.15050280753701</v>
      </c>
      <c r="K19" s="75">
        <v>109.381948708473</v>
      </c>
      <c r="M19" s="37"/>
    </row>
    <row r="20" spans="1:18" ht="11.1" customHeight="1">
      <c r="A20" s="12"/>
      <c r="B20" s="329">
        <v>1</v>
      </c>
      <c r="C20" s="266" t="s">
        <v>1250</v>
      </c>
      <c r="D20" s="505">
        <v>1651.6416690000001</v>
      </c>
      <c r="E20" s="505">
        <v>4247.5688680000003</v>
      </c>
      <c r="F20" s="86"/>
      <c r="G20" s="578">
        <v>1.4</v>
      </c>
      <c r="H20" s="78">
        <v>10410.164409999999</v>
      </c>
      <c r="I20" s="75">
        <v>8373.0056220000006</v>
      </c>
      <c r="J20" s="75">
        <v>8385.6801770000002</v>
      </c>
      <c r="K20" s="75">
        <v>2835.4995140000001</v>
      </c>
      <c r="M20" s="37"/>
    </row>
    <row r="21" spans="1:18" ht="11.25" customHeight="1">
      <c r="A21" s="12"/>
      <c r="B21" s="329">
        <v>2</v>
      </c>
      <c r="C21" s="266" t="s">
        <v>1251</v>
      </c>
      <c r="D21" s="87"/>
      <c r="E21" s="86"/>
      <c r="F21" s="78">
        <v>20712.419139000001</v>
      </c>
      <c r="G21" s="579">
        <v>1.4</v>
      </c>
      <c r="H21" s="78">
        <v>76097.583583</v>
      </c>
      <c r="I21" s="75">
        <v>28997.386793999998</v>
      </c>
      <c r="J21" s="75">
        <v>28775.195052999999</v>
      </c>
      <c r="K21" s="75">
        <v>11702.237520999999</v>
      </c>
      <c r="L21" s="1254"/>
      <c r="M21" s="783"/>
      <c r="N21" s="37"/>
    </row>
    <row r="22" spans="1:18" ht="11.25" customHeight="1">
      <c r="A22" s="12"/>
      <c r="B22" s="329" t="s">
        <v>1252</v>
      </c>
      <c r="C22" s="332" t="s">
        <v>1253</v>
      </c>
      <c r="D22" s="469"/>
      <c r="E22" s="470"/>
      <c r="F22" s="471"/>
      <c r="G22" s="470"/>
      <c r="H22" s="471"/>
      <c r="I22" s="472"/>
      <c r="J22" s="472"/>
      <c r="K22" s="472"/>
      <c r="L22" s="1004"/>
      <c r="M22" s="783"/>
      <c r="N22" s="783"/>
      <c r="P22" s="783"/>
      <c r="Q22" s="783"/>
      <c r="R22" s="783"/>
    </row>
    <row r="23" spans="1:18" ht="21.6" customHeight="1">
      <c r="A23" s="12"/>
      <c r="B23" s="155" t="s">
        <v>1254</v>
      </c>
      <c r="C23" s="2119" t="s">
        <v>1255</v>
      </c>
      <c r="D23" s="469"/>
      <c r="E23" s="470"/>
      <c r="F23" s="471">
        <v>20712.419139000001</v>
      </c>
      <c r="G23" s="470"/>
      <c r="H23" s="471">
        <v>76097.583583</v>
      </c>
      <c r="I23" s="472">
        <v>28997.386793999998</v>
      </c>
      <c r="J23" s="472">
        <v>28775.195052999999</v>
      </c>
      <c r="K23" s="472">
        <v>11702.237520999999</v>
      </c>
      <c r="L23" s="37"/>
      <c r="N23" s="783"/>
      <c r="O23" s="783"/>
      <c r="P23" s="783"/>
      <c r="Q23" s="783"/>
      <c r="R23" s="783"/>
    </row>
    <row r="24" spans="1:18" ht="11.25" customHeight="1">
      <c r="A24" s="12"/>
      <c r="B24" s="155" t="s">
        <v>1256</v>
      </c>
      <c r="C24" s="332" t="s">
        <v>1257</v>
      </c>
      <c r="D24" s="469"/>
      <c r="E24" s="470"/>
      <c r="F24" s="471"/>
      <c r="G24" s="470"/>
      <c r="H24" s="471"/>
      <c r="I24" s="472"/>
      <c r="J24" s="472"/>
      <c r="K24" s="472"/>
      <c r="P24" s="783"/>
      <c r="Q24" s="783"/>
      <c r="R24" s="783"/>
    </row>
    <row r="25" spans="1:18" ht="11.25" customHeight="1">
      <c r="A25" s="12"/>
      <c r="B25" s="155">
        <v>3</v>
      </c>
      <c r="C25" s="266" t="s">
        <v>1258</v>
      </c>
      <c r="D25" s="87"/>
      <c r="E25" s="86"/>
      <c r="F25" s="86"/>
      <c r="G25" s="86"/>
      <c r="H25" s="78"/>
      <c r="I25" s="75"/>
      <c r="J25" s="75"/>
      <c r="K25" s="75"/>
      <c r="P25" s="783"/>
      <c r="Q25" s="783"/>
      <c r="R25" s="783"/>
    </row>
    <row r="26" spans="1:18" ht="11.25" customHeight="1">
      <c r="A26" s="12"/>
      <c r="B26" s="329">
        <v>4</v>
      </c>
      <c r="C26" s="266" t="s">
        <v>1259</v>
      </c>
      <c r="D26" s="87"/>
      <c r="E26" s="86"/>
      <c r="F26" s="86"/>
      <c r="G26" s="86"/>
      <c r="H26" s="78">
        <v>428741.70813099999</v>
      </c>
      <c r="I26" s="75">
        <v>15296.330147999999</v>
      </c>
      <c r="J26" s="75">
        <v>15298.340615999999</v>
      </c>
      <c r="K26" s="75">
        <v>5721.1444300000003</v>
      </c>
      <c r="L26" s="783"/>
      <c r="N26" s="783"/>
      <c r="P26" s="783"/>
      <c r="Q26" s="783"/>
      <c r="R26" s="783"/>
    </row>
    <row r="27" spans="1:18" ht="11.25" customHeight="1">
      <c r="A27" s="12"/>
      <c r="B27" s="329">
        <v>5</v>
      </c>
      <c r="C27" s="266" t="s">
        <v>1260</v>
      </c>
      <c r="D27" s="213"/>
      <c r="E27" s="214"/>
      <c r="F27" s="214"/>
      <c r="G27" s="214"/>
      <c r="H27" s="310"/>
      <c r="I27" s="89"/>
      <c r="J27" s="89"/>
      <c r="K27" s="89"/>
    </row>
    <row r="28" spans="1:18" ht="11.25" customHeight="1">
      <c r="A28" s="12"/>
      <c r="B28" s="835">
        <v>6</v>
      </c>
      <c r="C28" s="836" t="s">
        <v>563</v>
      </c>
      <c r="D28" s="837"/>
      <c r="E28" s="838"/>
      <c r="F28" s="838"/>
      <c r="G28" s="838"/>
      <c r="H28" s="839">
        <v>515756.78596144001</v>
      </c>
      <c r="I28" s="839">
        <v>53089.368465257699</v>
      </c>
      <c r="J28" s="839">
        <v>52881.861747257703</v>
      </c>
      <c r="K28" s="839">
        <v>20498.388226927898</v>
      </c>
      <c r="L28" s="37"/>
      <c r="N28" s="783"/>
    </row>
    <row r="29" spans="1:18" ht="11.25" customHeight="1">
      <c r="A29" s="12"/>
      <c r="M29" s="37"/>
      <c r="N29" s="37"/>
    </row>
    <row r="30" spans="1:18" ht="11.25" customHeight="1">
      <c r="A30" s="12"/>
      <c r="G30" s="3"/>
      <c r="H30" s="3"/>
      <c r="I30" s="3"/>
      <c r="J30" s="566"/>
      <c r="N30" s="37"/>
    </row>
    <row r="31" spans="1:18" ht="11.25" customHeight="1">
      <c r="A31" s="12"/>
      <c r="B31" s="2352" t="s">
        <v>27</v>
      </c>
      <c r="C31" s="2352"/>
      <c r="D31" s="1354" t="s">
        <v>314</v>
      </c>
      <c r="E31" s="1354" t="s">
        <v>316</v>
      </c>
      <c r="F31" s="1354" t="s">
        <v>318</v>
      </c>
      <c r="G31" s="1354" t="s">
        <v>320</v>
      </c>
      <c r="H31" s="1354" t="s">
        <v>325</v>
      </c>
      <c r="I31" s="1354" t="s">
        <v>332</v>
      </c>
      <c r="J31" s="1354" t="s">
        <v>334</v>
      </c>
      <c r="K31" s="1354" t="s">
        <v>339</v>
      </c>
      <c r="L31" s="47"/>
      <c r="M31" s="2088"/>
    </row>
    <row r="32" spans="1:18" s="35" customFormat="1" ht="11.25" customHeight="1">
      <c r="A32" s="19"/>
      <c r="B32" s="400"/>
      <c r="C32" s="400"/>
      <c r="D32" s="1044"/>
      <c r="E32" s="1044"/>
      <c r="F32" s="878"/>
      <c r="G32" s="275" t="s">
        <v>1236</v>
      </c>
      <c r="J32" s="878"/>
      <c r="K32" s="878"/>
      <c r="L32" s="1045"/>
      <c r="M32" s="474"/>
      <c r="N32" s="474"/>
      <c r="O32" s="474"/>
      <c r="P32" s="474"/>
    </row>
    <row r="33" spans="1:16" s="35" customFormat="1" ht="11.25" customHeight="1">
      <c r="A33" s="19"/>
      <c r="B33" s="400"/>
      <c r="C33" s="400"/>
      <c r="D33" s="275" t="s">
        <v>1237</v>
      </c>
      <c r="E33" s="275" t="s">
        <v>1238</v>
      </c>
      <c r="G33" s="275" t="s">
        <v>1239</v>
      </c>
      <c r="H33" s="275" t="s">
        <v>625</v>
      </c>
      <c r="I33" s="275" t="s">
        <v>625</v>
      </c>
      <c r="J33" s="275"/>
      <c r="K33" s="275"/>
      <c r="L33" s="1042"/>
      <c r="M33" s="474"/>
      <c r="N33" s="1043"/>
      <c r="O33" s="474"/>
      <c r="P33" s="474"/>
    </row>
    <row r="34" spans="1:16" s="35" customFormat="1" ht="11.25" customHeight="1">
      <c r="A34" s="19"/>
      <c r="B34" s="2264" t="s">
        <v>308</v>
      </c>
      <c r="C34" s="2264"/>
      <c r="D34" s="275" t="s">
        <v>1240</v>
      </c>
      <c r="E34" s="1558" t="s">
        <v>1241</v>
      </c>
      <c r="F34" s="275" t="s">
        <v>1242</v>
      </c>
      <c r="G34" s="1558" t="s">
        <v>1243</v>
      </c>
      <c r="H34" s="275" t="s">
        <v>1244</v>
      </c>
      <c r="I34" s="275" t="s">
        <v>1245</v>
      </c>
      <c r="J34" s="1558" t="s">
        <v>625</v>
      </c>
      <c r="K34" s="1558" t="s">
        <v>529</v>
      </c>
      <c r="L34" s="474"/>
      <c r="M34" s="474"/>
      <c r="N34" s="458"/>
      <c r="O34" s="474"/>
      <c r="P34" s="474"/>
    </row>
    <row r="35" spans="1:16" ht="11.55" customHeight="1">
      <c r="A35" s="12"/>
      <c r="B35" s="1950" t="s">
        <v>1246</v>
      </c>
      <c r="C35" s="1074" t="s">
        <v>1247</v>
      </c>
      <c r="D35" s="541">
        <v>2.21349625082</v>
      </c>
      <c r="E35" s="504">
        <v>102.99145973808</v>
      </c>
      <c r="F35" s="542"/>
      <c r="G35" s="577">
        <v>1.4</v>
      </c>
      <c r="H35" s="543">
        <v>147.28693838446</v>
      </c>
      <c r="I35" s="544">
        <v>147.28693838446</v>
      </c>
      <c r="J35" s="544">
        <v>147.28693838446</v>
      </c>
      <c r="K35" s="544">
        <v>87.482447437839994</v>
      </c>
      <c r="L35" s="6"/>
      <c r="M35" s="6"/>
      <c r="N35" s="44"/>
      <c r="O35" s="6"/>
      <c r="P35" s="6"/>
    </row>
    <row r="36" spans="1:16" ht="11.55" customHeight="1">
      <c r="A36" s="12"/>
      <c r="B36" s="488" t="s">
        <v>1248</v>
      </c>
      <c r="C36" s="874" t="s">
        <v>1249</v>
      </c>
      <c r="D36" s="505">
        <v>36.622884366389997</v>
      </c>
      <c r="E36" s="505">
        <v>109.80268231548</v>
      </c>
      <c r="F36" s="86"/>
      <c r="G36" s="578">
        <v>1.4</v>
      </c>
      <c r="H36" s="78">
        <v>338.53248878714999</v>
      </c>
      <c r="I36" s="75">
        <v>201.29960958429001</v>
      </c>
      <c r="J36" s="75">
        <v>201.29960958429001</v>
      </c>
      <c r="K36" s="75">
        <v>86.114621261549999</v>
      </c>
      <c r="L36" s="6"/>
      <c r="M36" s="6"/>
      <c r="N36" s="219"/>
      <c r="O36" s="6"/>
      <c r="P36" s="6"/>
    </row>
    <row r="37" spans="1:16" ht="11.55" customHeight="1">
      <c r="A37" s="12"/>
      <c r="B37" s="488">
        <v>1</v>
      </c>
      <c r="C37" s="874" t="s">
        <v>1250</v>
      </c>
      <c r="D37" s="505">
        <v>1757.019057</v>
      </c>
      <c r="E37" s="505">
        <v>2944.009184</v>
      </c>
      <c r="F37" s="86"/>
      <c r="G37" s="578">
        <v>1.4</v>
      </c>
      <c r="H37" s="78">
        <v>8263.0612939999992</v>
      </c>
      <c r="I37" s="75">
        <v>6691.6697679999997</v>
      </c>
      <c r="J37" s="75">
        <v>6795.7178059999997</v>
      </c>
      <c r="K37" s="75">
        <v>2426.8746120000001</v>
      </c>
      <c r="L37" s="6"/>
      <c r="M37" s="6"/>
      <c r="N37" s="44"/>
      <c r="O37" s="6"/>
      <c r="P37" s="6"/>
    </row>
    <row r="38" spans="1:16" ht="11.55" customHeight="1">
      <c r="A38" s="12"/>
      <c r="B38" s="329">
        <v>2</v>
      </c>
      <c r="C38" s="266" t="s">
        <v>1251</v>
      </c>
      <c r="D38" s="87"/>
      <c r="E38" s="86"/>
      <c r="F38" s="78">
        <v>17445.418383</v>
      </c>
      <c r="G38" s="579">
        <v>1.4</v>
      </c>
      <c r="H38" s="78">
        <v>51792.634243</v>
      </c>
      <c r="I38" s="75">
        <v>24423.585736000001</v>
      </c>
      <c r="J38" s="75">
        <v>24233.903676999998</v>
      </c>
      <c r="K38" s="75">
        <v>10057.812768</v>
      </c>
      <c r="L38" s="6"/>
      <c r="M38" s="6"/>
      <c r="N38" s="219"/>
      <c r="O38" s="6"/>
      <c r="P38" s="6"/>
    </row>
    <row r="39" spans="1:16" ht="14.4">
      <c r="A39" s="12"/>
      <c r="B39" s="329" t="s">
        <v>1252</v>
      </c>
      <c r="C39" s="332" t="s">
        <v>1253</v>
      </c>
      <c r="D39" s="469"/>
      <c r="E39" s="470"/>
      <c r="F39" s="471"/>
      <c r="G39" s="470"/>
      <c r="H39" s="471"/>
      <c r="I39" s="472"/>
      <c r="J39" s="472"/>
      <c r="K39" s="472"/>
      <c r="L39" s="6"/>
      <c r="M39" s="6"/>
      <c r="N39" s="6"/>
      <c r="O39" s="6"/>
      <c r="P39" s="6"/>
    </row>
    <row r="40" spans="1:16" ht="21.9" customHeight="1">
      <c r="A40" s="12"/>
      <c r="B40" s="155" t="s">
        <v>1254</v>
      </c>
      <c r="C40" s="332" t="s">
        <v>1255</v>
      </c>
      <c r="D40" s="469"/>
      <c r="E40" s="470"/>
      <c r="F40" s="2206">
        <v>17445.418383</v>
      </c>
      <c r="G40" s="2207"/>
      <c r="H40" s="2206">
        <v>51792.634243</v>
      </c>
      <c r="I40" s="2208">
        <v>24423.585736000001</v>
      </c>
      <c r="J40" s="2208">
        <v>24233.903676999998</v>
      </c>
      <c r="K40" s="2208">
        <v>10057.812768</v>
      </c>
    </row>
    <row r="41" spans="1:16" ht="11.55" customHeight="1">
      <c r="A41" s="12"/>
      <c r="B41" s="155" t="s">
        <v>1256</v>
      </c>
      <c r="C41" s="332" t="s">
        <v>1257</v>
      </c>
      <c r="D41" s="469"/>
      <c r="E41" s="470"/>
      <c r="F41" s="471"/>
      <c r="G41" s="470"/>
      <c r="H41" s="471"/>
      <c r="I41" s="472"/>
      <c r="J41" s="472"/>
      <c r="K41" s="472"/>
    </row>
    <row r="42" spans="1:16" ht="11.55" customHeight="1">
      <c r="A42" s="12"/>
      <c r="B42" s="155">
        <v>3</v>
      </c>
      <c r="C42" s="266" t="s">
        <v>1258</v>
      </c>
      <c r="D42" s="87"/>
      <c r="E42" s="86"/>
      <c r="F42" s="86"/>
      <c r="G42" s="86"/>
      <c r="H42" s="78"/>
      <c r="I42" s="75"/>
      <c r="J42" s="75"/>
      <c r="K42" s="75"/>
    </row>
    <row r="43" spans="1:16" ht="11.55" customHeight="1">
      <c r="A43" s="12"/>
      <c r="B43" s="329">
        <v>4</v>
      </c>
      <c r="C43" s="266" t="s">
        <v>1259</v>
      </c>
      <c r="D43" s="87"/>
      <c r="E43" s="86"/>
      <c r="F43" s="86"/>
      <c r="G43" s="86"/>
      <c r="H43" s="78">
        <v>421254.47851699998</v>
      </c>
      <c r="I43" s="75">
        <v>16405.317759000001</v>
      </c>
      <c r="J43" s="75">
        <v>16405.317759000001</v>
      </c>
      <c r="K43" s="75">
        <v>5601.5026349999998</v>
      </c>
    </row>
    <row r="44" spans="1:16" ht="11.55" customHeight="1">
      <c r="A44" s="12"/>
      <c r="B44" s="329">
        <v>5</v>
      </c>
      <c r="C44" s="266" t="s">
        <v>1260</v>
      </c>
      <c r="D44" s="213"/>
      <c r="E44" s="214"/>
      <c r="F44" s="214"/>
      <c r="G44" s="214"/>
      <c r="H44" s="310"/>
      <c r="I44" s="89"/>
      <c r="J44" s="89"/>
      <c r="K44" s="89"/>
    </row>
    <row r="45" spans="1:16" ht="10.95" customHeight="1">
      <c r="A45" s="12"/>
      <c r="B45" s="835">
        <v>6</v>
      </c>
      <c r="C45" s="836" t="s">
        <v>563</v>
      </c>
      <c r="D45" s="837"/>
      <c r="E45" s="838"/>
      <c r="F45" s="838"/>
      <c r="G45" s="838"/>
      <c r="H45" s="839">
        <v>481795.99348117202</v>
      </c>
      <c r="I45" s="839">
        <v>47869.159810968697</v>
      </c>
      <c r="J45" s="840">
        <v>47783.525789968699</v>
      </c>
      <c r="K45" s="840">
        <v>18259.787083699401</v>
      </c>
    </row>
    <row r="46" spans="1:16" ht="11.25" customHeight="1">
      <c r="A46" s="12"/>
    </row>
    <row r="47" spans="1:16" ht="11.25" customHeight="1">
      <c r="A47" s="12"/>
    </row>
    <row r="48" spans="1:16" ht="11.25" customHeight="1"/>
    <row r="49" spans="1:11" ht="11.25" customHeight="1"/>
    <row r="50" spans="1:11" ht="11.25" customHeight="1"/>
    <row r="51" spans="1:11" ht="11.25" customHeight="1"/>
    <row r="52" spans="1:11" ht="11.25" customHeight="1"/>
    <row r="53" spans="1:11" ht="11.25" customHeight="1"/>
    <row r="54" spans="1:11" ht="11.25" customHeight="1">
      <c r="A54" s="21"/>
    </row>
    <row r="55" spans="1:11" ht="11.25" customHeight="1">
      <c r="A55" s="21"/>
    </row>
    <row r="56" spans="1:11" ht="11.25" customHeight="1">
      <c r="A56" s="22"/>
    </row>
    <row r="57" spans="1:11" ht="11.25" customHeight="1">
      <c r="A57" s="12"/>
    </row>
    <row r="58" spans="1:11" ht="11.25" customHeight="1">
      <c r="A58" s="12"/>
    </row>
    <row r="59" spans="1:11" ht="11.25" customHeight="1">
      <c r="A59" s="12"/>
      <c r="D59" s="37"/>
      <c r="E59" s="37"/>
      <c r="F59" s="37"/>
      <c r="G59" s="37"/>
      <c r="H59" s="37"/>
      <c r="I59" s="37"/>
      <c r="J59" s="37"/>
      <c r="K59" s="37"/>
    </row>
    <row r="60" spans="1:11" ht="11.25" customHeight="1">
      <c r="A60" s="12"/>
      <c r="D60" s="37"/>
      <c r="E60" s="37"/>
      <c r="F60" s="37"/>
      <c r="G60" s="37"/>
      <c r="H60" s="37"/>
      <c r="I60" s="37"/>
      <c r="J60" s="37"/>
      <c r="K60" s="37"/>
    </row>
    <row r="61" spans="1:11" ht="11.25" customHeight="1">
      <c r="A61" s="12"/>
      <c r="D61" s="37"/>
      <c r="E61" s="37"/>
      <c r="F61" s="37"/>
      <c r="G61" s="37"/>
      <c r="H61" s="37"/>
      <c r="I61" s="37"/>
      <c r="J61" s="37"/>
      <c r="K61" s="37"/>
    </row>
    <row r="62" spans="1:11" ht="11.25" customHeight="1">
      <c r="A62" s="12"/>
      <c r="D62" s="37"/>
      <c r="E62" s="37"/>
      <c r="F62" s="37"/>
      <c r="G62" s="37"/>
      <c r="H62" s="37"/>
      <c r="I62" s="37"/>
      <c r="J62" s="37"/>
      <c r="K62" s="37"/>
    </row>
    <row r="63" spans="1:11" ht="11.25" customHeight="1">
      <c r="A63" s="12"/>
      <c r="D63" s="37"/>
      <c r="E63" s="37"/>
      <c r="F63" s="37"/>
      <c r="G63" s="37"/>
      <c r="H63" s="37"/>
      <c r="I63" s="37"/>
      <c r="J63" s="37"/>
      <c r="K63" s="37"/>
    </row>
    <row r="64" spans="1:11" ht="11.25" customHeight="1">
      <c r="A64" s="12"/>
      <c r="D64" s="37"/>
      <c r="E64" s="37"/>
      <c r="F64" s="37"/>
      <c r="G64" s="37"/>
      <c r="H64" s="37"/>
      <c r="I64" s="37"/>
      <c r="J64" s="37"/>
      <c r="K64" s="37"/>
    </row>
    <row r="65" spans="1:11" ht="11.25" customHeight="1">
      <c r="A65" s="24"/>
      <c r="D65" s="37"/>
      <c r="E65" s="37"/>
      <c r="F65" s="37"/>
      <c r="G65" s="37"/>
      <c r="H65" s="37"/>
      <c r="I65" s="37"/>
      <c r="J65" s="37"/>
      <c r="K65" s="37"/>
    </row>
    <row r="66" spans="1:11" ht="11.25" customHeight="1">
      <c r="A66" s="24"/>
      <c r="D66" s="37"/>
      <c r="E66" s="37"/>
      <c r="F66" s="37"/>
      <c r="G66" s="37"/>
      <c r="H66" s="37"/>
      <c r="I66" s="37"/>
      <c r="J66" s="37"/>
      <c r="K66" s="37"/>
    </row>
    <row r="67" spans="1:11" ht="11.25" customHeight="1">
      <c r="A67" s="24"/>
      <c r="D67" s="37"/>
      <c r="E67" s="37"/>
      <c r="F67" s="37"/>
      <c r="G67" s="37"/>
      <c r="H67" s="37"/>
      <c r="I67" s="37"/>
      <c r="J67" s="37"/>
      <c r="K67" s="37"/>
    </row>
    <row r="68" spans="1:11" ht="11.25" customHeight="1">
      <c r="A68" s="24"/>
      <c r="D68" s="37"/>
      <c r="E68" s="37"/>
      <c r="F68" s="37"/>
      <c r="G68" s="37"/>
      <c r="H68" s="37"/>
      <c r="I68" s="37"/>
      <c r="J68" s="37"/>
      <c r="K68" s="37"/>
    </row>
    <row r="69" spans="1:11">
      <c r="A69" s="24"/>
      <c r="D69" s="37"/>
      <c r="E69" s="37"/>
      <c r="F69" s="37"/>
      <c r="G69" s="37"/>
      <c r="H69" s="37"/>
      <c r="I69" s="37"/>
      <c r="J69" s="37"/>
      <c r="K69" s="37"/>
    </row>
    <row r="70" spans="1:11">
      <c r="A70" s="24"/>
      <c r="D70" s="37"/>
      <c r="E70" s="37"/>
      <c r="F70" s="37"/>
      <c r="G70" s="37"/>
      <c r="H70" s="37"/>
      <c r="I70" s="37"/>
      <c r="J70" s="37"/>
      <c r="K70" s="37"/>
    </row>
    <row r="71" spans="1:11">
      <c r="A71" s="24"/>
      <c r="D71" s="37"/>
      <c r="E71" s="37"/>
      <c r="F71" s="37"/>
      <c r="G71" s="37"/>
      <c r="H71" s="37"/>
      <c r="I71" s="37"/>
      <c r="J71" s="37"/>
      <c r="K71" s="37"/>
    </row>
    <row r="72" spans="1:11">
      <c r="A72" s="24"/>
      <c r="D72" s="37"/>
      <c r="E72" s="37"/>
      <c r="F72" s="37"/>
      <c r="G72" s="37"/>
      <c r="H72" s="37"/>
      <c r="I72" s="37"/>
      <c r="J72" s="37"/>
      <c r="K72" s="37"/>
    </row>
    <row r="73" spans="1:11">
      <c r="D73" s="37"/>
      <c r="E73" s="37"/>
      <c r="F73" s="37"/>
      <c r="G73" s="37"/>
      <c r="H73" s="37"/>
      <c r="I73" s="37"/>
      <c r="J73" s="37"/>
      <c r="K73" s="37"/>
    </row>
    <row r="74" spans="1:11">
      <c r="D74" s="37"/>
      <c r="E74" s="37"/>
      <c r="F74" s="37"/>
      <c r="G74" s="37"/>
      <c r="H74" s="37"/>
      <c r="I74" s="37"/>
      <c r="J74" s="37"/>
      <c r="K74" s="37"/>
    </row>
  </sheetData>
  <mergeCells count="8">
    <mergeCell ref="B34:C34"/>
    <mergeCell ref="B3:H3"/>
    <mergeCell ref="B14:C14"/>
    <mergeCell ref="B17:C17"/>
    <mergeCell ref="B31:C31"/>
    <mergeCell ref="B11:J11"/>
    <mergeCell ref="B7:K7"/>
    <mergeCell ref="B9:K9"/>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tabColor rgb="FF007272"/>
  </sheetPr>
  <dimension ref="A1:L92"/>
  <sheetViews>
    <sheetView showGridLines="0" showRowColHeaders="0" zoomScaleNormal="100" workbookViewId="0"/>
  </sheetViews>
  <sheetFormatPr baseColWidth="10" defaultColWidth="11.44140625" defaultRowHeight="10.199999999999999"/>
  <cols>
    <col min="1" max="1" width="2.6640625" style="29" customWidth="1"/>
    <col min="2" max="2" width="4.88671875" style="19" customWidth="1"/>
    <col min="3" max="3" width="67.6640625" style="29" customWidth="1"/>
    <col min="4" max="5" width="14.33203125" style="29" customWidth="1"/>
    <col min="6" max="6" width="2.44140625" style="29" customWidth="1"/>
    <col min="7" max="8" width="14.33203125" style="29" customWidth="1"/>
    <col min="9" max="9" width="131.109375" style="29" customWidth="1"/>
    <col min="10" max="16384" width="11.44140625" style="29"/>
  </cols>
  <sheetData>
    <row r="1" spans="1:12" s="10" customFormat="1" ht="11.25" customHeight="1">
      <c r="B1" s="7"/>
      <c r="C1" s="7"/>
      <c r="D1" s="7"/>
      <c r="E1" s="8"/>
      <c r="F1" s="8"/>
      <c r="G1" s="8"/>
      <c r="H1" s="9"/>
      <c r="I1" s="9"/>
      <c r="J1" s="9"/>
    </row>
    <row r="2" spans="1:12" s="10" customFormat="1" ht="5.25" customHeight="1">
      <c r="B2" s="7"/>
      <c r="C2" s="7"/>
      <c r="D2" s="7"/>
      <c r="E2" s="8"/>
      <c r="F2" s="8"/>
      <c r="G2" s="8"/>
      <c r="H2" s="9"/>
      <c r="I2" s="9"/>
    </row>
    <row r="3" spans="1:12" s="12" customFormat="1" ht="12.9" customHeight="1">
      <c r="B3" s="2255" t="s">
        <v>302</v>
      </c>
      <c r="C3" s="2262"/>
      <c r="D3" s="2262"/>
      <c r="E3" s="2262"/>
      <c r="F3" s="2262"/>
      <c r="G3" s="2262"/>
      <c r="H3" s="2262"/>
      <c r="I3" s="2262"/>
    </row>
    <row r="4" spans="1:12" s="10" customFormat="1" ht="5.25" customHeight="1">
      <c r="B4" s="7"/>
      <c r="C4" s="7"/>
      <c r="D4" s="7"/>
      <c r="E4" s="8"/>
      <c r="F4" s="8"/>
      <c r="G4" s="8"/>
      <c r="H4" s="9"/>
      <c r="I4" s="9"/>
      <c r="K4" s="7"/>
      <c r="L4" s="7"/>
    </row>
    <row r="5" spans="1:12" s="6" customFormat="1" ht="15.75" customHeight="1">
      <c r="B5" s="1087" t="s">
        <v>1261</v>
      </c>
    </row>
    <row r="6" spans="1:12" s="6" customFormat="1" ht="11.25" customHeight="1">
      <c r="B6" s="13"/>
      <c r="C6" s="14"/>
    </row>
    <row r="7" spans="1:12" s="6" customFormat="1" ht="45.15" customHeight="1">
      <c r="A7" s="269"/>
      <c r="B7" s="2326" t="s">
        <v>1262</v>
      </c>
      <c r="C7" s="2326"/>
      <c r="D7" s="2326"/>
      <c r="E7" s="2326"/>
      <c r="F7" s="2326"/>
      <c r="G7" s="2326"/>
      <c r="H7" s="2326"/>
    </row>
    <row r="8" spans="1:12" s="6" customFormat="1" ht="11.25" customHeight="1">
      <c r="A8" s="269"/>
      <c r="B8" s="210"/>
      <c r="C8" s="210"/>
      <c r="D8" s="210"/>
      <c r="E8" s="210"/>
      <c r="F8" s="210"/>
      <c r="G8" s="210"/>
      <c r="H8" s="210"/>
    </row>
    <row r="9" spans="1:12" ht="11.25" customHeight="1"/>
    <row r="10" spans="1:12" ht="11.25" customHeight="1">
      <c r="B10" s="16"/>
      <c r="D10" s="278" t="s">
        <v>625</v>
      </c>
      <c r="E10" s="278" t="s">
        <v>529</v>
      </c>
      <c r="F10" s="278"/>
      <c r="G10" s="278" t="s">
        <v>625</v>
      </c>
      <c r="H10" s="278" t="s">
        <v>529</v>
      </c>
    </row>
    <row r="11" spans="1:12" ht="11.25" customHeight="1">
      <c r="B11" s="2354" t="s">
        <v>308</v>
      </c>
      <c r="C11" s="2302"/>
      <c r="D11" s="70" t="s">
        <v>2761</v>
      </c>
      <c r="E11" s="70" t="s">
        <v>2761</v>
      </c>
      <c r="F11" s="70"/>
      <c r="G11" s="70" t="s">
        <v>27</v>
      </c>
      <c r="H11" s="70" t="s">
        <v>27</v>
      </c>
    </row>
    <row r="12" spans="1:12" ht="11.25" customHeight="1">
      <c r="B12" s="514">
        <v>1</v>
      </c>
      <c r="C12" s="389" t="s">
        <v>1263</v>
      </c>
      <c r="D12" s="545"/>
      <c r="E12" s="545"/>
      <c r="F12" s="545"/>
      <c r="G12" s="545"/>
      <c r="H12" s="545"/>
    </row>
    <row r="13" spans="1:12" ht="11.25" customHeight="1">
      <c r="B13" s="12">
        <v>2</v>
      </c>
      <c r="C13" s="266" t="s">
        <v>1264</v>
      </c>
      <c r="D13" s="86"/>
      <c r="E13" s="78"/>
      <c r="F13" s="78"/>
      <c r="G13" s="86"/>
      <c r="H13" s="78"/>
    </row>
    <row r="14" spans="1:12" ht="11.25" customHeight="1">
      <c r="B14" s="12">
        <v>3</v>
      </c>
      <c r="C14" s="266" t="s">
        <v>1265</v>
      </c>
      <c r="D14" s="86"/>
      <c r="E14" s="78"/>
      <c r="F14" s="78"/>
      <c r="G14" s="86"/>
      <c r="H14" s="78"/>
    </row>
    <row r="15" spans="1:12" ht="11.25" customHeight="1">
      <c r="B15" s="12">
        <v>4</v>
      </c>
      <c r="C15" s="266" t="s">
        <v>1266</v>
      </c>
      <c r="D15" s="220">
        <v>13672.7442863039</v>
      </c>
      <c r="E15" s="220">
        <v>3107.33668195159</v>
      </c>
      <c r="F15" s="220"/>
      <c r="G15" s="220">
        <v>12644.5980872405</v>
      </c>
      <c r="H15" s="220">
        <v>3130.1227282228901</v>
      </c>
    </row>
    <row r="16" spans="1:12" ht="11.25" customHeight="1">
      <c r="B16" s="32" t="s">
        <v>1267</v>
      </c>
      <c r="C16" s="266" t="s">
        <v>1268</v>
      </c>
      <c r="D16" s="1578"/>
      <c r="E16" s="1578"/>
      <c r="F16" s="1578"/>
      <c r="G16" s="1578"/>
      <c r="H16" s="1578"/>
    </row>
    <row r="17" spans="2:8" s="39" customFormat="1" ht="11.25" customHeight="1">
      <c r="B17" s="535">
        <v>5</v>
      </c>
      <c r="C17" s="757" t="s">
        <v>1269</v>
      </c>
      <c r="D17" s="1580">
        <v>13672.7442863039</v>
      </c>
      <c r="E17" s="1580">
        <v>3107.33668195159</v>
      </c>
      <c r="F17" s="1580"/>
      <c r="G17" s="1580">
        <v>12644.5980872405</v>
      </c>
      <c r="H17" s="1580">
        <v>3130.1227282228901</v>
      </c>
    </row>
    <row r="18" spans="2:8" ht="11.25" customHeight="1">
      <c r="B18" s="514"/>
    </row>
    <row r="19" spans="2:8" ht="11.25" customHeight="1">
      <c r="B19" s="12"/>
    </row>
    <row r="20" spans="2:8" ht="12" customHeight="1">
      <c r="B20" s="12"/>
      <c r="C20" s="2258"/>
      <c r="D20" s="2258"/>
      <c r="E20" s="76"/>
      <c r="F20" s="76"/>
      <c r="G20" s="76"/>
    </row>
    <row r="21" spans="2:8" ht="12" customHeight="1">
      <c r="B21" s="12"/>
      <c r="C21" s="2258"/>
      <c r="D21" s="2258"/>
      <c r="E21" s="77"/>
      <c r="F21" s="77"/>
      <c r="G21" s="77"/>
    </row>
    <row r="22" spans="2:8" ht="12" customHeight="1">
      <c r="B22" s="12"/>
      <c r="C22" s="71"/>
      <c r="D22" s="258"/>
      <c r="E22" s="248"/>
      <c r="F22" s="248"/>
      <c r="G22" s="248"/>
    </row>
    <row r="23" spans="2:8" ht="12" customHeight="1">
      <c r="B23" s="12"/>
      <c r="C23" s="71"/>
      <c r="D23" s="258"/>
      <c r="E23" s="78"/>
      <c r="F23" s="78"/>
      <c r="G23" s="78"/>
    </row>
    <row r="24" spans="2:8" ht="12" customHeight="1">
      <c r="B24" s="12"/>
      <c r="C24" s="71"/>
      <c r="D24" s="258"/>
      <c r="E24" s="78"/>
      <c r="F24" s="78" t="s">
        <v>309</v>
      </c>
      <c r="G24" s="78"/>
    </row>
    <row r="25" spans="2:8" ht="12" customHeight="1">
      <c r="B25" s="12"/>
      <c r="C25" s="71"/>
      <c r="D25" s="258"/>
      <c r="E25" s="78"/>
      <c r="F25" s="78"/>
      <c r="G25" s="78"/>
    </row>
    <row r="26" spans="2:8" ht="12" customHeight="1">
      <c r="B26" s="12"/>
      <c r="C26" s="76"/>
      <c r="D26" s="258"/>
      <c r="E26" s="78"/>
      <c r="F26" s="78"/>
      <c r="G26" s="78"/>
    </row>
    <row r="27" spans="2:8" ht="12" customHeight="1">
      <c r="B27" s="12"/>
      <c r="C27" s="71"/>
      <c r="D27" s="258"/>
      <c r="E27" s="78"/>
      <c r="F27" s="78"/>
      <c r="G27" s="78"/>
    </row>
    <row r="28" spans="2:8" ht="12" customHeight="1">
      <c r="B28" s="12"/>
      <c r="C28" s="3"/>
      <c r="D28" s="3"/>
      <c r="E28" s="3"/>
      <c r="F28" s="3"/>
      <c r="G28" s="3"/>
    </row>
    <row r="29" spans="2:8" ht="12" customHeight="1">
      <c r="B29" s="12"/>
    </row>
    <row r="30" spans="2:8" ht="12" customHeight="1">
      <c r="B30" s="12"/>
    </row>
    <row r="31" spans="2:8" ht="12" customHeight="1">
      <c r="B31" s="12"/>
    </row>
    <row r="32" spans="2:8" ht="12" customHeight="1">
      <c r="B32" s="12"/>
    </row>
    <row r="33" spans="2:11">
      <c r="B33" s="12"/>
    </row>
    <row r="34" spans="2:11">
      <c r="B34" s="12"/>
    </row>
    <row r="35" spans="2:11">
      <c r="B35" s="12"/>
    </row>
    <row r="36" spans="2:11">
      <c r="B36" s="12"/>
    </row>
    <row r="37" spans="2:11">
      <c r="B37" s="12"/>
    </row>
    <row r="38" spans="2:11">
      <c r="B38" s="12"/>
    </row>
    <row r="39" spans="2:11">
      <c r="B39" s="12"/>
    </row>
    <row r="40" spans="2:11">
      <c r="B40" s="12"/>
    </row>
    <row r="41" spans="2:11">
      <c r="B41" s="12"/>
    </row>
    <row r="42" spans="2:11" ht="14.4">
      <c r="B42" s="12"/>
      <c r="G42" s="6"/>
      <c r="H42" s="6"/>
      <c r="I42" s="6"/>
      <c r="J42" s="6"/>
      <c r="K42" s="6"/>
    </row>
    <row r="43" spans="2:11" ht="14.4">
      <c r="B43" s="12"/>
      <c r="G43" s="49"/>
      <c r="H43" s="49"/>
      <c r="I43" s="49"/>
      <c r="J43" s="50"/>
      <c r="K43" s="49"/>
    </row>
    <row r="44" spans="2:11" ht="14.4">
      <c r="B44" s="12"/>
      <c r="G44" s="49"/>
      <c r="H44" s="50"/>
      <c r="I44" s="49"/>
      <c r="J44" s="50"/>
      <c r="K44" s="50"/>
    </row>
    <row r="45" spans="2:11" ht="14.4">
      <c r="B45" s="12"/>
      <c r="G45" s="23"/>
      <c r="H45" s="51"/>
      <c r="I45" s="6"/>
      <c r="J45" s="51"/>
      <c r="K45" s="51"/>
    </row>
    <row r="46" spans="2:11" ht="14.4">
      <c r="B46" s="12"/>
      <c r="G46" s="52"/>
      <c r="H46" s="51"/>
      <c r="I46" s="6"/>
      <c r="J46" s="51"/>
      <c r="K46" s="51"/>
    </row>
    <row r="47" spans="2:11" ht="14.4">
      <c r="B47" s="12"/>
      <c r="G47" s="52"/>
      <c r="H47" s="51"/>
      <c r="I47" s="6"/>
      <c r="J47" s="51"/>
      <c r="K47" s="51"/>
    </row>
    <row r="48" spans="2:11" ht="14.4">
      <c r="B48" s="12"/>
      <c r="G48" s="52"/>
      <c r="H48" s="51"/>
      <c r="I48" s="6"/>
      <c r="J48" s="51"/>
      <c r="K48" s="51"/>
    </row>
    <row r="49" spans="2:11" ht="14.4">
      <c r="B49" s="12"/>
      <c r="G49" s="52"/>
      <c r="H49" s="51"/>
      <c r="I49" s="6"/>
      <c r="J49" s="51"/>
      <c r="K49" s="51"/>
    </row>
    <row r="50" spans="2:11" ht="14.4">
      <c r="B50" s="12"/>
      <c r="G50" s="52"/>
      <c r="H50" s="51"/>
      <c r="I50" s="6"/>
      <c r="J50" s="51"/>
      <c r="K50" s="51"/>
    </row>
    <row r="51" spans="2:11" ht="14.4">
      <c r="B51" s="12"/>
      <c r="G51" s="52"/>
      <c r="H51" s="51"/>
      <c r="I51" s="6"/>
      <c r="J51" s="51"/>
      <c r="K51" s="51"/>
    </row>
    <row r="52" spans="2:11" ht="14.4">
      <c r="B52" s="12"/>
      <c r="G52" s="53"/>
      <c r="H52" s="23"/>
      <c r="I52" s="6"/>
      <c r="J52" s="23"/>
      <c r="K52" s="23"/>
    </row>
    <row r="53" spans="2:11" ht="14.4">
      <c r="B53" s="12"/>
      <c r="G53" s="53"/>
      <c r="H53" s="23"/>
      <c r="I53" s="6"/>
      <c r="J53" s="23"/>
      <c r="K53" s="23"/>
    </row>
    <row r="54" spans="2:11" ht="14.4">
      <c r="B54" s="12"/>
      <c r="G54" s="52"/>
      <c r="H54" s="51"/>
      <c r="I54" s="6"/>
      <c r="J54" s="51"/>
      <c r="K54" s="51"/>
    </row>
    <row r="55" spans="2:11" ht="14.4">
      <c r="B55" s="12"/>
      <c r="G55" s="52"/>
      <c r="H55" s="51"/>
      <c r="I55" s="6"/>
      <c r="J55" s="51"/>
      <c r="K55" s="51"/>
    </row>
    <row r="56" spans="2:11" ht="14.4">
      <c r="B56" s="12"/>
      <c r="G56" s="52"/>
      <c r="H56" s="51"/>
      <c r="I56" s="6"/>
      <c r="J56" s="51"/>
      <c r="K56" s="51"/>
    </row>
    <row r="57" spans="2:11" ht="14.4">
      <c r="B57" s="12"/>
      <c r="G57" s="52"/>
      <c r="H57" s="51"/>
      <c r="I57" s="6"/>
      <c r="J57" s="51"/>
      <c r="K57" s="51"/>
    </row>
    <row r="58" spans="2:11" ht="14.4">
      <c r="B58" s="12"/>
      <c r="G58" s="52"/>
      <c r="H58" s="51"/>
      <c r="I58" s="6"/>
      <c r="J58" s="51"/>
      <c r="K58" s="51"/>
    </row>
    <row r="59" spans="2:11" ht="14.4">
      <c r="B59" s="12"/>
      <c r="G59" s="52"/>
      <c r="H59" s="51"/>
      <c r="I59" s="6"/>
      <c r="J59" s="51"/>
      <c r="K59" s="51"/>
    </row>
    <row r="60" spans="2:11" ht="14.4">
      <c r="B60" s="12"/>
      <c r="G60" s="52"/>
      <c r="H60" s="51"/>
      <c r="I60" s="6"/>
      <c r="J60" s="51"/>
      <c r="K60" s="51"/>
    </row>
    <row r="61" spans="2:11" ht="14.4">
      <c r="B61" s="12"/>
      <c r="G61" s="52"/>
      <c r="H61" s="51"/>
      <c r="I61" s="6"/>
      <c r="J61" s="51"/>
      <c r="K61" s="51"/>
    </row>
    <row r="62" spans="2:11" ht="14.4">
      <c r="B62" s="12"/>
      <c r="G62" s="23"/>
      <c r="H62" s="23"/>
      <c r="I62" s="6"/>
      <c r="J62" s="23"/>
      <c r="K62" s="23"/>
    </row>
    <row r="63" spans="2:11" ht="14.4">
      <c r="B63" s="12"/>
      <c r="G63" s="54"/>
      <c r="H63" s="54"/>
      <c r="I63" s="49"/>
      <c r="J63" s="23"/>
      <c r="K63" s="54"/>
    </row>
    <row r="64" spans="2:11">
      <c r="B64" s="12"/>
    </row>
    <row r="65" spans="2:2">
      <c r="B65" s="12"/>
    </row>
    <row r="66" spans="2:2">
      <c r="B66" s="12"/>
    </row>
    <row r="67" spans="2:2">
      <c r="B67" s="12"/>
    </row>
    <row r="74" spans="2:2">
      <c r="B74" s="21"/>
    </row>
    <row r="75" spans="2:2">
      <c r="B75" s="21"/>
    </row>
    <row r="76" spans="2:2">
      <c r="B76" s="22"/>
    </row>
    <row r="77" spans="2:2">
      <c r="B77" s="12"/>
    </row>
    <row r="78" spans="2:2">
      <c r="B78" s="12"/>
    </row>
    <row r="79" spans="2:2">
      <c r="B79" s="12"/>
    </row>
    <row r="80" spans="2:2">
      <c r="B80" s="12"/>
    </row>
    <row r="81" spans="2:2">
      <c r="B81" s="12"/>
    </row>
    <row r="82" spans="2:2">
      <c r="B82" s="12"/>
    </row>
    <row r="83" spans="2:2">
      <c r="B83" s="12"/>
    </row>
    <row r="84" spans="2:2">
      <c r="B84" s="12"/>
    </row>
    <row r="85" spans="2:2">
      <c r="B85" s="24"/>
    </row>
    <row r="86" spans="2:2">
      <c r="B86" s="24"/>
    </row>
    <row r="87" spans="2:2">
      <c r="B87" s="24"/>
    </row>
    <row r="88" spans="2:2">
      <c r="B88" s="24"/>
    </row>
    <row r="89" spans="2:2">
      <c r="B89" s="24"/>
    </row>
    <row r="90" spans="2:2">
      <c r="B90" s="24"/>
    </row>
    <row r="91" spans="2:2">
      <c r="B91" s="24"/>
    </row>
    <row r="92" spans="2:2">
      <c r="B92" s="24"/>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tabColor rgb="FF007272"/>
  </sheetPr>
  <dimension ref="B1:T70"/>
  <sheetViews>
    <sheetView showGridLines="0" showRowColHeaders="0" zoomScaleNormal="100" workbookViewId="0"/>
  </sheetViews>
  <sheetFormatPr baseColWidth="10" defaultColWidth="11.44140625" defaultRowHeight="10.199999999999999"/>
  <cols>
    <col min="1" max="1" width="2.6640625" style="29" customWidth="1"/>
    <col min="2" max="2" width="4.88671875" style="19" customWidth="1"/>
    <col min="3" max="3" width="53.109375" style="29" customWidth="1"/>
    <col min="4" max="14" width="8.5546875" style="29" customWidth="1"/>
    <col min="15" max="15" width="11.109375" style="29" customWidth="1"/>
    <col min="16" max="16" width="8.5546875" style="29" customWidth="1"/>
    <col min="17" max="16384" width="11.44140625" style="29"/>
  </cols>
  <sheetData>
    <row r="1" spans="2:16" s="10" customFormat="1" ht="11.25" customHeight="1">
      <c r="B1" s="7"/>
      <c r="C1" s="7"/>
      <c r="D1" s="7"/>
      <c r="E1" s="7"/>
      <c r="F1" s="7"/>
      <c r="G1" s="7"/>
      <c r="H1" s="7"/>
      <c r="I1" s="7"/>
      <c r="J1" s="7"/>
      <c r="K1" s="7"/>
      <c r="L1" s="7"/>
      <c r="M1" s="7"/>
      <c r="N1" s="7"/>
      <c r="O1" s="7"/>
      <c r="P1" s="7"/>
    </row>
    <row r="2" spans="2:16" s="10" customFormat="1" ht="5.25" customHeight="1">
      <c r="B2" s="7"/>
      <c r="C2" s="7"/>
      <c r="D2" s="7"/>
      <c r="E2" s="8"/>
      <c r="F2" s="8"/>
      <c r="G2" s="9"/>
      <c r="H2" s="9"/>
      <c r="I2" s="9"/>
    </row>
    <row r="3" spans="2:16" s="12" customFormat="1" ht="12.9" customHeight="1">
      <c r="B3" s="2255" t="s">
        <v>302</v>
      </c>
      <c r="C3" s="2262"/>
      <c r="D3" s="2262"/>
      <c r="E3" s="2262"/>
      <c r="F3" s="2262"/>
      <c r="G3" s="2262"/>
      <c r="H3" s="2262"/>
      <c r="I3" s="2262"/>
    </row>
    <row r="4" spans="2:16" s="10" customFormat="1" ht="5.25" customHeight="1">
      <c r="B4" s="7"/>
      <c r="C4" s="7"/>
      <c r="D4" s="7"/>
      <c r="E4" s="8"/>
      <c r="F4" s="8"/>
      <c r="G4" s="9"/>
      <c r="H4" s="9"/>
      <c r="I4" s="9"/>
      <c r="K4" s="7"/>
      <c r="L4" s="7"/>
    </row>
    <row r="5" spans="2:16" s="6" customFormat="1" ht="15.75" customHeight="1">
      <c r="B5" s="1087" t="s">
        <v>1270</v>
      </c>
    </row>
    <row r="6" spans="2:16" ht="11.25" customHeight="1"/>
    <row r="7" spans="2:16" ht="11.25" customHeight="1">
      <c r="B7" s="2360" t="s">
        <v>1271</v>
      </c>
      <c r="C7" s="2360"/>
      <c r="D7" s="2360"/>
      <c r="E7" s="2360"/>
      <c r="F7" s="2360"/>
      <c r="G7" s="2360"/>
      <c r="H7" s="2360"/>
      <c r="I7" s="2360"/>
      <c r="J7" s="2360"/>
      <c r="K7" s="2360"/>
      <c r="L7" s="2360"/>
      <c r="M7" s="2360"/>
      <c r="N7" s="2360"/>
      <c r="O7" s="2360"/>
    </row>
    <row r="8" spans="2:16" ht="11.25" customHeight="1">
      <c r="B8" s="870"/>
      <c r="C8" s="870"/>
      <c r="D8" s="870"/>
      <c r="E8" s="870"/>
      <c r="F8" s="870"/>
      <c r="G8" s="870"/>
      <c r="H8" s="870"/>
      <c r="I8" s="870"/>
      <c r="J8" s="870"/>
      <c r="K8" s="870"/>
      <c r="L8" s="870"/>
      <c r="M8" s="870"/>
      <c r="N8" s="870"/>
      <c r="O8" s="870"/>
    </row>
    <row r="9" spans="2:16" ht="11.25" customHeight="1">
      <c r="B9" s="458"/>
      <c r="C9" s="458"/>
      <c r="D9" s="458"/>
      <c r="E9" s="458"/>
      <c r="F9" s="458"/>
      <c r="G9" s="458"/>
      <c r="H9" s="458"/>
      <c r="I9" s="458"/>
      <c r="J9" s="458"/>
      <c r="K9" s="458"/>
      <c r="L9" s="458"/>
      <c r="M9" s="458"/>
      <c r="N9" s="458"/>
      <c r="O9" s="458"/>
    </row>
    <row r="10" spans="2:16" ht="11.25" customHeight="1">
      <c r="B10" s="2355" t="s">
        <v>2761</v>
      </c>
      <c r="C10" s="2356"/>
      <c r="D10" s="1378" t="s">
        <v>314</v>
      </c>
      <c r="E10" s="1378" t="s">
        <v>316</v>
      </c>
      <c r="F10" s="1378" t="s">
        <v>318</v>
      </c>
      <c r="G10" s="1378" t="s">
        <v>320</v>
      </c>
      <c r="H10" s="1378" t="s">
        <v>325</v>
      </c>
      <c r="I10" s="1378" t="s">
        <v>332</v>
      </c>
      <c r="J10" s="1378" t="s">
        <v>334</v>
      </c>
      <c r="K10" s="1378" t="s">
        <v>339</v>
      </c>
      <c r="L10" s="1378" t="s">
        <v>345</v>
      </c>
      <c r="M10" s="1378" t="s">
        <v>368</v>
      </c>
      <c r="N10" s="1378" t="s">
        <v>392</v>
      </c>
      <c r="O10" s="1378" t="s">
        <v>866</v>
      </c>
    </row>
    <row r="11" spans="2:16" ht="11.25" customHeight="1">
      <c r="D11" s="2342" t="s">
        <v>1027</v>
      </c>
      <c r="E11" s="2357"/>
      <c r="F11" s="2357"/>
      <c r="G11" s="2357"/>
      <c r="H11" s="2357"/>
      <c r="I11" s="2357"/>
      <c r="J11" s="2357"/>
      <c r="K11" s="2357"/>
      <c r="L11" s="2357"/>
      <c r="M11" s="2357"/>
      <c r="N11" s="1569"/>
      <c r="O11" s="437" t="s">
        <v>1272</v>
      </c>
      <c r="P11" s="2358"/>
    </row>
    <row r="12" spans="2:16" ht="11.25" customHeight="1">
      <c r="B12" s="2354" t="s">
        <v>308</v>
      </c>
      <c r="C12" s="2359"/>
      <c r="D12" s="1581" t="s">
        <v>1028</v>
      </c>
      <c r="E12" s="1581" t="s">
        <v>1029</v>
      </c>
      <c r="F12" s="1581" t="s">
        <v>1030</v>
      </c>
      <c r="G12" s="1581" t="s">
        <v>1031</v>
      </c>
      <c r="H12" s="1581" t="s">
        <v>1032</v>
      </c>
      <c r="I12" s="1581" t="s">
        <v>1034</v>
      </c>
      <c r="J12" s="1581" t="s">
        <v>1035</v>
      </c>
      <c r="K12" s="1581" t="s">
        <v>1036</v>
      </c>
      <c r="L12" s="1581" t="s">
        <v>893</v>
      </c>
      <c r="M12" s="1581" t="s">
        <v>898</v>
      </c>
      <c r="N12" s="1582" t="s">
        <v>1040</v>
      </c>
      <c r="O12" s="1582" t="s">
        <v>1232</v>
      </c>
      <c r="P12" s="2358"/>
    </row>
    <row r="13" spans="2:16" ht="11.25" customHeight="1">
      <c r="B13" s="514">
        <v>1</v>
      </c>
      <c r="C13" s="266" t="s">
        <v>1017</v>
      </c>
      <c r="D13" s="220">
        <v>1165.892924</v>
      </c>
      <c r="E13" s="220"/>
      <c r="F13" s="220"/>
      <c r="G13" s="220"/>
      <c r="H13" s="220"/>
      <c r="I13" s="220"/>
      <c r="J13" s="220"/>
      <c r="K13" s="220"/>
      <c r="L13" s="220"/>
      <c r="M13" s="220"/>
      <c r="N13" s="220"/>
      <c r="O13" s="220">
        <v>1165.892924</v>
      </c>
      <c r="P13" s="88"/>
    </row>
    <row r="14" spans="2:16" ht="11.25" customHeight="1">
      <c r="B14" s="12">
        <v>2</v>
      </c>
      <c r="C14" s="266" t="s">
        <v>661</v>
      </c>
      <c r="D14" s="506">
        <v>715.74137099999996</v>
      </c>
      <c r="E14" s="506"/>
      <c r="F14" s="506"/>
      <c r="G14" s="506"/>
      <c r="H14" s="506">
        <v>11.71442</v>
      </c>
      <c r="I14" s="506"/>
      <c r="J14" s="506"/>
      <c r="K14" s="506"/>
      <c r="L14" s="506"/>
      <c r="M14" s="506"/>
      <c r="N14" s="506"/>
      <c r="O14" s="220">
        <v>727.45579099999998</v>
      </c>
      <c r="P14" s="89"/>
    </row>
    <row r="15" spans="2:16" ht="11.25" customHeight="1">
      <c r="B15" s="12">
        <v>3</v>
      </c>
      <c r="C15" s="266" t="s">
        <v>662</v>
      </c>
      <c r="D15" s="506">
        <v>184.95896099999999</v>
      </c>
      <c r="E15" s="506"/>
      <c r="F15" s="506"/>
      <c r="G15" s="506"/>
      <c r="H15" s="506">
        <v>32.974929000000003</v>
      </c>
      <c r="I15" s="506"/>
      <c r="J15" s="506"/>
      <c r="K15" s="506"/>
      <c r="L15" s="506"/>
      <c r="M15" s="506"/>
      <c r="N15" s="506"/>
      <c r="O15" s="220">
        <v>217.93388999999999</v>
      </c>
      <c r="P15" s="89"/>
    </row>
    <row r="16" spans="2:16" ht="11.25" customHeight="1">
      <c r="B16" s="12">
        <v>4</v>
      </c>
      <c r="C16" s="266" t="s">
        <v>663</v>
      </c>
      <c r="D16" s="506">
        <v>2310.75423</v>
      </c>
      <c r="E16" s="506"/>
      <c r="F16" s="506"/>
      <c r="G16" s="506"/>
      <c r="H16" s="506"/>
      <c r="I16" s="506"/>
      <c r="J16" s="506"/>
      <c r="K16" s="506"/>
      <c r="L16" s="506"/>
      <c r="M16" s="506"/>
      <c r="N16" s="506"/>
      <c r="O16" s="220">
        <v>2310.75423</v>
      </c>
      <c r="P16" s="89"/>
    </row>
    <row r="17" spans="2:20" ht="11.25" customHeight="1">
      <c r="B17" s="12">
        <v>5</v>
      </c>
      <c r="C17" s="266" t="s">
        <v>664</v>
      </c>
      <c r="D17" s="506"/>
      <c r="E17" s="506"/>
      <c r="F17" s="506"/>
      <c r="G17" s="506"/>
      <c r="H17" s="506"/>
      <c r="I17" s="506"/>
      <c r="J17" s="506"/>
      <c r="K17" s="506"/>
      <c r="L17" s="506"/>
      <c r="M17" s="506"/>
      <c r="N17" s="506"/>
      <c r="O17" s="220"/>
      <c r="P17" s="89"/>
    </row>
    <row r="18" spans="2:20" ht="11.25" customHeight="1">
      <c r="B18" s="12">
        <v>6</v>
      </c>
      <c r="C18" s="266" t="s">
        <v>665</v>
      </c>
      <c r="D18" s="220"/>
      <c r="E18" s="220">
        <v>8200.9750301345102</v>
      </c>
      <c r="F18" s="220"/>
      <c r="G18" s="220"/>
      <c r="H18" s="220">
        <v>11863.265006236101</v>
      </c>
      <c r="I18" s="220">
        <v>8241.6318612467094</v>
      </c>
      <c r="J18" s="220"/>
      <c r="K18" s="220"/>
      <c r="L18" s="220"/>
      <c r="M18" s="220"/>
      <c r="N18" s="220"/>
      <c r="O18" s="220">
        <v>28305.8718976173</v>
      </c>
      <c r="P18" s="88"/>
    </row>
    <row r="19" spans="2:20" ht="11.25" customHeight="1">
      <c r="B19" s="12">
        <v>7</v>
      </c>
      <c r="C19" s="266" t="s">
        <v>666</v>
      </c>
      <c r="D19" s="220"/>
      <c r="E19" s="70"/>
      <c r="F19" s="70"/>
      <c r="G19" s="70"/>
      <c r="H19" s="507">
        <v>244.495284</v>
      </c>
      <c r="I19" s="507">
        <v>576.04188899999997</v>
      </c>
      <c r="J19" s="220"/>
      <c r="K19" s="220"/>
      <c r="L19" s="220">
        <v>1987.20507847761</v>
      </c>
      <c r="M19" s="220"/>
      <c r="N19" s="220">
        <v>9.1688000000000006E-2</v>
      </c>
      <c r="O19" s="220">
        <v>2807.8339394776099</v>
      </c>
      <c r="P19" s="88"/>
    </row>
    <row r="20" spans="2:20" ht="11.25" customHeight="1">
      <c r="B20" s="12">
        <v>8</v>
      </c>
      <c r="C20" s="266" t="s">
        <v>667</v>
      </c>
      <c r="D20" s="220"/>
      <c r="E20" s="220"/>
      <c r="F20" s="220"/>
      <c r="G20" s="220"/>
      <c r="H20" s="220"/>
      <c r="I20" s="220"/>
      <c r="J20" s="220"/>
      <c r="K20" s="220">
        <v>1036.0162277657701</v>
      </c>
      <c r="L20" s="220">
        <v>49.224962778090003</v>
      </c>
      <c r="M20" s="220"/>
      <c r="N20" s="220"/>
      <c r="O20" s="220">
        <v>1085.2411905438601</v>
      </c>
      <c r="P20" s="88"/>
    </row>
    <row r="21" spans="2:20" ht="11.25" customHeight="1">
      <c r="B21" s="12">
        <v>9</v>
      </c>
      <c r="C21" s="269" t="s">
        <v>1273</v>
      </c>
      <c r="D21" s="220"/>
      <c r="E21" s="220"/>
      <c r="F21" s="220"/>
      <c r="G21" s="220"/>
      <c r="H21" s="220"/>
      <c r="I21" s="220"/>
      <c r="J21" s="220"/>
      <c r="K21" s="220"/>
      <c r="L21" s="220"/>
      <c r="M21" s="220"/>
      <c r="N21" s="424"/>
      <c r="O21" s="220"/>
      <c r="P21" s="88"/>
    </row>
    <row r="22" spans="2:20" ht="11.25" customHeight="1">
      <c r="B22" s="12">
        <v>10</v>
      </c>
      <c r="C22" s="266" t="s">
        <v>1274</v>
      </c>
      <c r="D22" s="506"/>
      <c r="E22" s="506"/>
      <c r="F22" s="506"/>
      <c r="G22" s="506"/>
      <c r="H22" s="506"/>
      <c r="I22" s="506"/>
      <c r="J22" s="506"/>
      <c r="K22" s="506"/>
      <c r="L22" s="506"/>
      <c r="M22" s="506">
        <v>266.688217203102</v>
      </c>
      <c r="N22" s="1255">
        <v>800.06465160930702</v>
      </c>
      <c r="O22" s="220">
        <v>266.688217203102</v>
      </c>
      <c r="P22" s="1235"/>
    </row>
    <row r="23" spans="2:20" s="39" customFormat="1" ht="11.25" customHeight="1">
      <c r="B23" s="514">
        <v>11</v>
      </c>
      <c r="C23" s="757" t="s">
        <v>1275</v>
      </c>
      <c r="D23" s="842">
        <v>4377.3474859999997</v>
      </c>
      <c r="E23" s="842">
        <v>8200.9750301345102</v>
      </c>
      <c r="F23" s="842"/>
      <c r="G23" s="842"/>
      <c r="H23" s="842">
        <v>12152.4496392361</v>
      </c>
      <c r="I23" s="842">
        <v>8817.6737502467095</v>
      </c>
      <c r="J23" s="842"/>
      <c r="K23" s="842">
        <v>1036.0162277657701</v>
      </c>
      <c r="L23" s="842">
        <v>2036.4300412557</v>
      </c>
      <c r="M23" s="842">
        <v>266.688217203102</v>
      </c>
      <c r="N23" s="1256">
        <v>800.156339609307</v>
      </c>
      <c r="O23" s="842">
        <v>36887.672079841897</v>
      </c>
      <c r="P23" s="184"/>
      <c r="Q23" s="29"/>
      <c r="R23" s="29"/>
      <c r="S23" s="29"/>
      <c r="T23" s="29"/>
    </row>
    <row r="24" spans="2:20" ht="11.25" customHeight="1">
      <c r="B24" s="514"/>
      <c r="N24" s="3"/>
    </row>
    <row r="25" spans="2:20" ht="11.25" customHeight="1">
      <c r="B25" s="12"/>
      <c r="N25" s="3"/>
    </row>
    <row r="26" spans="2:20">
      <c r="B26" s="12"/>
      <c r="N26" s="3"/>
    </row>
    <row r="27" spans="2:20" ht="11.25" customHeight="1">
      <c r="B27" s="2355" t="s">
        <v>27</v>
      </c>
      <c r="C27" s="2356"/>
      <c r="D27" s="1378" t="s">
        <v>314</v>
      </c>
      <c r="E27" s="1378" t="s">
        <v>316</v>
      </c>
      <c r="F27" s="1378" t="s">
        <v>318</v>
      </c>
      <c r="G27" s="1378" t="s">
        <v>320</v>
      </c>
      <c r="H27" s="1378" t="s">
        <v>325</v>
      </c>
      <c r="I27" s="1378" t="s">
        <v>332</v>
      </c>
      <c r="J27" s="1378" t="s">
        <v>334</v>
      </c>
      <c r="K27" s="1378" t="s">
        <v>339</v>
      </c>
      <c r="L27" s="1378" t="s">
        <v>345</v>
      </c>
      <c r="M27" s="1378" t="s">
        <v>368</v>
      </c>
      <c r="N27" s="1379" t="s">
        <v>392</v>
      </c>
      <c r="O27" s="1378" t="s">
        <v>866</v>
      </c>
    </row>
    <row r="28" spans="2:20" ht="11.25" customHeight="1">
      <c r="D28" s="2342" t="s">
        <v>1027</v>
      </c>
      <c r="E28" s="2357"/>
      <c r="F28" s="2357"/>
      <c r="G28" s="2357"/>
      <c r="H28" s="2357"/>
      <c r="I28" s="2357"/>
      <c r="J28" s="2357"/>
      <c r="K28" s="2357"/>
      <c r="L28" s="2357"/>
      <c r="M28" s="2357"/>
      <c r="N28" s="1583"/>
      <c r="O28" s="437" t="s">
        <v>1272</v>
      </c>
      <c r="P28" s="2358"/>
    </row>
    <row r="29" spans="2:20" ht="11.25" customHeight="1">
      <c r="B29" s="2354" t="s">
        <v>308</v>
      </c>
      <c r="C29" s="2359"/>
      <c r="D29" s="1581" t="s">
        <v>1028</v>
      </c>
      <c r="E29" s="1581" t="s">
        <v>1029</v>
      </c>
      <c r="F29" s="1581" t="s">
        <v>1030</v>
      </c>
      <c r="G29" s="1581" t="s">
        <v>1031</v>
      </c>
      <c r="H29" s="1581" t="s">
        <v>1032</v>
      </c>
      <c r="I29" s="1581" t="s">
        <v>1034</v>
      </c>
      <c r="J29" s="1581" t="s">
        <v>1035</v>
      </c>
      <c r="K29" s="1581" t="s">
        <v>1036</v>
      </c>
      <c r="L29" s="1581" t="s">
        <v>893</v>
      </c>
      <c r="M29" s="1581" t="s">
        <v>898</v>
      </c>
      <c r="N29" s="1548" t="s">
        <v>1040</v>
      </c>
      <c r="O29" s="1582" t="s">
        <v>1232</v>
      </c>
      <c r="P29" s="2358"/>
    </row>
    <row r="30" spans="2:20" ht="11.25" customHeight="1">
      <c r="B30" s="514">
        <v>1</v>
      </c>
      <c r="C30" s="266" t="s">
        <v>1017</v>
      </c>
      <c r="D30" s="220">
        <v>1643.916757</v>
      </c>
      <c r="E30" s="220"/>
      <c r="F30" s="220"/>
      <c r="G30" s="220"/>
      <c r="H30" s="220"/>
      <c r="I30" s="220"/>
      <c r="J30" s="220"/>
      <c r="K30" s="220"/>
      <c r="L30" s="220"/>
      <c r="M30" s="220"/>
      <c r="N30" s="424"/>
      <c r="O30" s="220">
        <v>1643.916757</v>
      </c>
      <c r="P30" s="88"/>
    </row>
    <row r="31" spans="2:20" ht="11.25" customHeight="1">
      <c r="B31" s="12">
        <v>2</v>
      </c>
      <c r="C31" s="266" t="s">
        <v>661</v>
      </c>
      <c r="D31" s="506">
        <v>525.61785399999997</v>
      </c>
      <c r="E31" s="506"/>
      <c r="F31" s="506"/>
      <c r="G31" s="506"/>
      <c r="H31" s="506">
        <v>19.517388</v>
      </c>
      <c r="I31" s="506"/>
      <c r="J31" s="506"/>
      <c r="K31" s="506"/>
      <c r="L31" s="506"/>
      <c r="M31" s="506"/>
      <c r="N31" s="1255"/>
      <c r="O31" s="220">
        <v>545.13524199999995</v>
      </c>
      <c r="P31" s="89"/>
    </row>
    <row r="32" spans="2:20" ht="11.25" customHeight="1">
      <c r="B32" s="12">
        <v>3</v>
      </c>
      <c r="C32" s="266" t="s">
        <v>662</v>
      </c>
      <c r="D32" s="506">
        <v>263.925051</v>
      </c>
      <c r="E32" s="506"/>
      <c r="F32" s="506"/>
      <c r="G32" s="506"/>
      <c r="H32" s="506">
        <v>60.527265999999997</v>
      </c>
      <c r="I32" s="506"/>
      <c r="J32" s="506"/>
      <c r="K32" s="506"/>
      <c r="L32" s="506"/>
      <c r="M32" s="506"/>
      <c r="N32" s="1255"/>
      <c r="O32" s="220">
        <v>324.45231699999999</v>
      </c>
      <c r="P32" s="89"/>
    </row>
    <row r="33" spans="2:20" ht="11.25" customHeight="1">
      <c r="B33" s="12">
        <v>4</v>
      </c>
      <c r="C33" s="266" t="s">
        <v>663</v>
      </c>
      <c r="D33" s="506">
        <v>1594.4702629999999</v>
      </c>
      <c r="E33" s="506"/>
      <c r="F33" s="506"/>
      <c r="G33" s="506"/>
      <c r="H33" s="506"/>
      <c r="I33" s="506"/>
      <c r="J33" s="506"/>
      <c r="K33" s="506"/>
      <c r="L33" s="506"/>
      <c r="M33" s="506"/>
      <c r="N33" s="1255"/>
      <c r="O33" s="220">
        <v>1594.4702629999999</v>
      </c>
      <c r="P33" s="89"/>
    </row>
    <row r="34" spans="2:20" ht="11.25" customHeight="1">
      <c r="B34" s="12">
        <v>5</v>
      </c>
      <c r="C34" s="266" t="s">
        <v>664</v>
      </c>
      <c r="D34" s="506">
        <v>314.77077500000001</v>
      </c>
      <c r="E34" s="506"/>
      <c r="F34" s="506"/>
      <c r="G34" s="506"/>
      <c r="H34" s="506"/>
      <c r="I34" s="506"/>
      <c r="J34" s="506"/>
      <c r="K34" s="506"/>
      <c r="L34" s="506"/>
      <c r="M34" s="506"/>
      <c r="N34" s="1255"/>
      <c r="O34" s="220">
        <v>314.77077500000001</v>
      </c>
      <c r="P34" s="89"/>
    </row>
    <row r="35" spans="2:20" ht="11.25" customHeight="1">
      <c r="B35" s="12">
        <v>6</v>
      </c>
      <c r="C35" s="266" t="s">
        <v>665</v>
      </c>
      <c r="D35" s="220"/>
      <c r="E35" s="220">
        <v>3100.2585155071702</v>
      </c>
      <c r="F35" s="220"/>
      <c r="G35" s="220"/>
      <c r="H35" s="220">
        <v>12537.931236308599</v>
      </c>
      <c r="I35" s="220">
        <v>7722.8026262133399</v>
      </c>
      <c r="J35" s="220"/>
      <c r="K35" s="220"/>
      <c r="L35" s="220"/>
      <c r="M35" s="220"/>
      <c r="N35" s="424"/>
      <c r="O35" s="220">
        <v>23360.992378029099</v>
      </c>
      <c r="P35" s="89"/>
    </row>
    <row r="36" spans="2:20" ht="11.25" customHeight="1">
      <c r="B36" s="12">
        <v>7</v>
      </c>
      <c r="C36" s="266" t="s">
        <v>666</v>
      </c>
      <c r="D36" s="220"/>
      <c r="E36" s="70"/>
      <c r="F36" s="70"/>
      <c r="G36" s="70"/>
      <c r="H36" s="507">
        <v>414.42785099999998</v>
      </c>
      <c r="I36" s="507">
        <v>847.46500700000001</v>
      </c>
      <c r="J36" s="220"/>
      <c r="K36" s="220"/>
      <c r="L36" s="220">
        <v>2753.8561062761601</v>
      </c>
      <c r="M36" s="220"/>
      <c r="N36" s="424"/>
      <c r="O36" s="220">
        <v>4015.7489642761602</v>
      </c>
      <c r="P36" s="89"/>
    </row>
    <row r="37" spans="2:20" ht="11.25" customHeight="1">
      <c r="B37" s="12">
        <v>8</v>
      </c>
      <c r="C37" s="266" t="s">
        <v>667</v>
      </c>
      <c r="D37" s="220"/>
      <c r="E37" s="220"/>
      <c r="F37" s="220"/>
      <c r="G37" s="220"/>
      <c r="H37" s="220"/>
      <c r="I37" s="220"/>
      <c r="J37" s="220"/>
      <c r="K37" s="220">
        <v>376.68689907802002</v>
      </c>
      <c r="L37" s="220">
        <v>21.5812435114</v>
      </c>
      <c r="M37" s="220"/>
      <c r="N37" s="424"/>
      <c r="O37" s="220">
        <v>398.26814258941999</v>
      </c>
      <c r="P37" s="89"/>
    </row>
    <row r="38" spans="2:20" ht="11.25" customHeight="1">
      <c r="B38" s="12">
        <v>9</v>
      </c>
      <c r="C38" s="269" t="s">
        <v>1273</v>
      </c>
      <c r="D38" s="220"/>
      <c r="E38" s="220"/>
      <c r="F38" s="220"/>
      <c r="G38" s="220"/>
      <c r="H38" s="220"/>
      <c r="I38" s="220"/>
      <c r="J38" s="220"/>
      <c r="K38" s="220"/>
      <c r="L38" s="220"/>
      <c r="M38" s="220"/>
      <c r="N38" s="424"/>
      <c r="O38" s="220"/>
      <c r="P38" s="89"/>
    </row>
    <row r="39" spans="2:20" ht="11.25" customHeight="1">
      <c r="B39" s="12">
        <v>10</v>
      </c>
      <c r="C39" s="266" t="s">
        <v>1274</v>
      </c>
      <c r="D39" s="506"/>
      <c r="E39" s="506"/>
      <c r="F39" s="506"/>
      <c r="G39" s="506"/>
      <c r="H39" s="506"/>
      <c r="I39" s="506"/>
      <c r="J39" s="506"/>
      <c r="K39" s="506"/>
      <c r="L39" s="506"/>
      <c r="M39" s="506">
        <v>1.3762870390499999</v>
      </c>
      <c r="N39" s="1255">
        <v>5.5051481561999998</v>
      </c>
      <c r="O39" s="220">
        <v>1.3762870390499999</v>
      </c>
      <c r="P39" s="89"/>
    </row>
    <row r="40" spans="2:20" s="39" customFormat="1" ht="11.25" customHeight="1">
      <c r="B40" s="728">
        <v>11</v>
      </c>
      <c r="C40" s="757" t="s">
        <v>1275</v>
      </c>
      <c r="D40" s="842">
        <v>4342.7007000000003</v>
      </c>
      <c r="E40" s="842">
        <v>3100.2585155071702</v>
      </c>
      <c r="F40" s="842"/>
      <c r="G40" s="842"/>
      <c r="H40" s="842">
        <v>13032.403741308601</v>
      </c>
      <c r="I40" s="842">
        <v>8570.2676332133396</v>
      </c>
      <c r="J40" s="842"/>
      <c r="K40" s="842">
        <v>376.68689907802002</v>
      </c>
      <c r="L40" s="842">
        <v>2775.4373497875599</v>
      </c>
      <c r="M40" s="842">
        <v>1.3762870390499999</v>
      </c>
      <c r="N40" s="1256">
        <v>5.5051481561999998</v>
      </c>
      <c r="O40" s="842">
        <v>32199.131125933702</v>
      </c>
      <c r="P40" s="89"/>
      <c r="Q40" s="29"/>
      <c r="R40" s="29"/>
      <c r="S40" s="29"/>
      <c r="T40" s="29"/>
    </row>
    <row r="41" spans="2:20">
      <c r="N41" s="3"/>
      <c r="P41" s="89"/>
    </row>
    <row r="42" spans="2:20">
      <c r="P42" s="89"/>
    </row>
    <row r="44" spans="2:20">
      <c r="B44" s="93"/>
    </row>
    <row r="45" spans="2:20">
      <c r="B45" s="93"/>
    </row>
    <row r="46" spans="2:20">
      <c r="B46" s="28"/>
    </row>
    <row r="47" spans="2:20">
      <c r="B47" s="12"/>
    </row>
    <row r="48" spans="2:20">
      <c r="B48" s="12"/>
    </row>
    <row r="49" spans="2:15">
      <c r="B49" s="12"/>
    </row>
    <row r="50" spans="2:15">
      <c r="B50" s="12"/>
    </row>
    <row r="51" spans="2:15">
      <c r="B51" s="12"/>
    </row>
    <row r="52" spans="2:15">
      <c r="B52" s="12"/>
    </row>
    <row r="53" spans="2:15">
      <c r="B53" s="12"/>
    </row>
    <row r="54" spans="2:15">
      <c r="B54" s="12"/>
    </row>
    <row r="55" spans="2:15">
      <c r="B55" s="24"/>
      <c r="D55" s="37"/>
      <c r="E55" s="37"/>
      <c r="F55" s="37"/>
      <c r="G55" s="37"/>
      <c r="H55" s="37"/>
      <c r="I55" s="37"/>
      <c r="J55" s="37"/>
      <c r="K55" s="37"/>
      <c r="L55" s="37"/>
      <c r="M55" s="37"/>
      <c r="N55" s="37"/>
      <c r="O55" s="37"/>
    </row>
    <row r="56" spans="2:15">
      <c r="B56" s="24"/>
      <c r="D56" s="37"/>
      <c r="E56" s="37"/>
      <c r="F56" s="37"/>
      <c r="G56" s="37"/>
      <c r="H56" s="37"/>
      <c r="I56" s="37"/>
      <c r="J56" s="37"/>
      <c r="K56" s="37"/>
      <c r="L56" s="37"/>
      <c r="M56" s="37"/>
      <c r="N56" s="37"/>
      <c r="O56" s="37"/>
    </row>
    <row r="57" spans="2:15">
      <c r="B57" s="24"/>
      <c r="D57" s="37"/>
      <c r="E57" s="37"/>
      <c r="F57" s="37"/>
      <c r="G57" s="37"/>
      <c r="H57" s="37"/>
      <c r="I57" s="37"/>
      <c r="J57" s="37"/>
      <c r="K57" s="37"/>
      <c r="L57" s="37"/>
      <c r="M57" s="37"/>
      <c r="N57" s="37"/>
      <c r="O57" s="37"/>
    </row>
    <row r="58" spans="2:15">
      <c r="B58" s="24"/>
      <c r="D58" s="37"/>
      <c r="E58" s="37"/>
      <c r="F58" s="37"/>
      <c r="G58" s="37"/>
      <c r="H58" s="37"/>
      <c r="I58" s="37"/>
      <c r="J58" s="37"/>
      <c r="K58" s="37"/>
      <c r="L58" s="37"/>
      <c r="M58" s="37"/>
      <c r="N58" s="37"/>
      <c r="O58" s="37"/>
    </row>
    <row r="59" spans="2:15">
      <c r="B59" s="24"/>
      <c r="D59" s="37"/>
      <c r="E59" s="37"/>
      <c r="F59" s="37"/>
      <c r="G59" s="37"/>
      <c r="H59" s="37"/>
      <c r="I59" s="37"/>
      <c r="J59" s="37"/>
      <c r="K59" s="37"/>
      <c r="L59" s="37"/>
      <c r="M59" s="37"/>
      <c r="N59" s="37"/>
      <c r="O59" s="37"/>
    </row>
    <row r="60" spans="2:15">
      <c r="B60" s="24"/>
      <c r="D60" s="37"/>
      <c r="E60" s="37"/>
      <c r="F60" s="37"/>
      <c r="G60" s="37"/>
      <c r="H60" s="37"/>
      <c r="I60" s="37"/>
      <c r="J60" s="37"/>
      <c r="K60" s="37"/>
      <c r="L60" s="37"/>
      <c r="M60" s="37"/>
      <c r="N60" s="37"/>
      <c r="O60" s="37"/>
    </row>
    <row r="61" spans="2:15">
      <c r="B61" s="24"/>
      <c r="D61" s="37"/>
      <c r="E61" s="37"/>
      <c r="F61" s="37"/>
      <c r="G61" s="37"/>
      <c r="H61" s="37"/>
      <c r="I61" s="37"/>
      <c r="J61" s="37"/>
      <c r="K61" s="37"/>
      <c r="L61" s="37"/>
      <c r="M61" s="37"/>
      <c r="N61" s="37"/>
      <c r="O61" s="37"/>
    </row>
    <row r="62" spans="2:15">
      <c r="B62" s="24"/>
      <c r="D62" s="37"/>
      <c r="E62" s="37"/>
      <c r="F62" s="37"/>
      <c r="G62" s="37"/>
      <c r="H62" s="37"/>
      <c r="I62" s="37"/>
      <c r="J62" s="37"/>
      <c r="K62" s="37"/>
      <c r="L62" s="37"/>
      <c r="M62" s="37"/>
      <c r="N62" s="37"/>
      <c r="O62" s="37"/>
    </row>
    <row r="63" spans="2:15">
      <c r="D63" s="37"/>
      <c r="E63" s="37"/>
      <c r="F63" s="37"/>
      <c r="G63" s="37"/>
      <c r="H63" s="37"/>
      <c r="I63" s="37"/>
      <c r="J63" s="37"/>
      <c r="K63" s="37"/>
      <c r="L63" s="37"/>
      <c r="M63" s="37"/>
      <c r="N63" s="37"/>
      <c r="O63" s="37"/>
    </row>
    <row r="64" spans="2:15">
      <c r="D64" s="37"/>
      <c r="E64" s="37"/>
      <c r="F64" s="37"/>
      <c r="G64" s="37"/>
      <c r="H64" s="37"/>
      <c r="I64" s="37"/>
      <c r="J64" s="37"/>
      <c r="K64" s="37"/>
      <c r="L64" s="37"/>
      <c r="M64" s="37"/>
      <c r="N64" s="37"/>
      <c r="O64" s="37"/>
    </row>
    <row r="65" spans="4:15">
      <c r="D65" s="37"/>
      <c r="E65" s="37"/>
      <c r="F65" s="37"/>
      <c r="G65" s="37"/>
      <c r="H65" s="37"/>
      <c r="I65" s="37"/>
      <c r="J65" s="37"/>
      <c r="K65" s="37"/>
      <c r="L65" s="37"/>
      <c r="M65" s="37"/>
      <c r="N65" s="37"/>
      <c r="O65" s="37"/>
    </row>
    <row r="66" spans="4:15">
      <c r="D66" s="37"/>
      <c r="E66" s="37"/>
      <c r="F66" s="37"/>
      <c r="G66" s="37"/>
      <c r="H66" s="37"/>
      <c r="I66" s="37"/>
      <c r="J66" s="37"/>
      <c r="K66" s="37"/>
      <c r="L66" s="37"/>
      <c r="M66" s="37"/>
      <c r="N66" s="37"/>
      <c r="O66" s="37"/>
    </row>
    <row r="67" spans="4:15">
      <c r="D67" s="37"/>
      <c r="E67" s="37"/>
      <c r="F67" s="37"/>
      <c r="G67" s="37"/>
      <c r="H67" s="37"/>
      <c r="I67" s="37"/>
      <c r="J67" s="37"/>
      <c r="K67" s="37"/>
      <c r="L67" s="37"/>
      <c r="M67" s="37"/>
      <c r="N67" s="37"/>
      <c r="O67" s="37"/>
    </row>
    <row r="68" spans="4:15">
      <c r="D68" s="37"/>
      <c r="E68" s="37"/>
      <c r="F68" s="37"/>
      <c r="G68" s="37"/>
      <c r="H68" s="37"/>
      <c r="I68" s="37"/>
      <c r="J68" s="37"/>
      <c r="K68" s="37"/>
      <c r="L68" s="37"/>
      <c r="M68" s="37"/>
      <c r="N68" s="37"/>
      <c r="O68" s="37"/>
    </row>
    <row r="69" spans="4:15">
      <c r="D69" s="37"/>
      <c r="E69" s="37"/>
      <c r="F69" s="37"/>
      <c r="G69" s="37"/>
      <c r="H69" s="37"/>
      <c r="I69" s="37"/>
      <c r="J69" s="37"/>
      <c r="K69" s="37"/>
      <c r="L69" s="37"/>
      <c r="M69" s="37"/>
      <c r="N69" s="37"/>
      <c r="O69" s="37"/>
    </row>
    <row r="70" spans="4:15">
      <c r="D70" s="37"/>
      <c r="E70" s="37"/>
      <c r="F70" s="37"/>
      <c r="G70" s="37"/>
      <c r="H70" s="37"/>
      <c r="I70" s="37"/>
      <c r="J70" s="37"/>
      <c r="K70" s="37"/>
      <c r="L70" s="37"/>
      <c r="M70" s="37"/>
      <c r="N70" s="37"/>
      <c r="O70" s="37"/>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tabColor rgb="FF007272"/>
  </sheetPr>
  <dimension ref="A1:T86"/>
  <sheetViews>
    <sheetView showGridLines="0" showRowColHeaders="0" zoomScaleNormal="100" workbookViewId="0"/>
  </sheetViews>
  <sheetFormatPr baseColWidth="10" defaultColWidth="12.5546875" defaultRowHeight="10.199999999999999"/>
  <cols>
    <col min="1" max="1" width="2.6640625" style="19" customWidth="1"/>
    <col min="2" max="2" width="25.44140625" style="29" customWidth="1"/>
    <col min="3" max="3" width="20.6640625" style="29" customWidth="1"/>
    <col min="4" max="10" width="15.6640625" style="29" customWidth="1"/>
    <col min="11" max="11" width="35.44140625" style="29" customWidth="1"/>
    <col min="12" max="16384" width="12.5546875" style="29"/>
  </cols>
  <sheetData>
    <row r="1" spans="1:16" s="10" customFormat="1" ht="11.25" customHeight="1">
      <c r="A1" s="7"/>
      <c r="B1" s="7"/>
      <c r="C1" s="7"/>
      <c r="D1" s="8"/>
      <c r="E1" s="8"/>
      <c r="F1" s="8"/>
      <c r="G1" s="8"/>
      <c r="H1" s="8"/>
      <c r="I1" s="8"/>
      <c r="J1" s="8"/>
    </row>
    <row r="2" spans="1:16" s="10" customFormat="1" ht="5.25" customHeight="1">
      <c r="A2" s="7"/>
      <c r="B2" s="7"/>
      <c r="C2" s="7"/>
      <c r="D2" s="8"/>
      <c r="E2" s="8"/>
      <c r="F2" s="9"/>
      <c r="G2" s="9"/>
      <c r="H2" s="9"/>
    </row>
    <row r="3" spans="1:16" s="12" customFormat="1" ht="12.9" customHeight="1">
      <c r="A3" s="11"/>
      <c r="B3" s="2217" t="s">
        <v>302</v>
      </c>
      <c r="C3" s="2217"/>
      <c r="D3" s="2217"/>
      <c r="E3" s="2217"/>
      <c r="F3" s="2217"/>
      <c r="G3" s="2217"/>
      <c r="H3" s="2217"/>
    </row>
    <row r="4" spans="1:16" s="10" customFormat="1" ht="5.25" customHeight="1">
      <c r="A4" s="7"/>
      <c r="B4" s="7"/>
      <c r="C4" s="7"/>
      <c r="D4" s="8"/>
      <c r="E4" s="8"/>
      <c r="F4" s="9"/>
      <c r="G4" s="9"/>
      <c r="H4" s="9"/>
      <c r="J4" s="7"/>
      <c r="K4" s="7"/>
    </row>
    <row r="5" spans="1:16" s="6" customFormat="1" ht="15.75" customHeight="1">
      <c r="A5" s="13"/>
      <c r="B5" s="1087" t="s">
        <v>1276</v>
      </c>
    </row>
    <row r="6" spans="1:16" ht="11.25" customHeight="1">
      <c r="A6" s="13"/>
      <c r="B6" s="14"/>
      <c r="C6" s="6"/>
      <c r="D6" s="6"/>
      <c r="E6" s="6"/>
      <c r="F6" s="6"/>
      <c r="G6" s="6"/>
      <c r="H6" s="6"/>
      <c r="I6" s="6"/>
      <c r="J6" s="6"/>
    </row>
    <row r="7" spans="1:16" ht="11.25" customHeight="1">
      <c r="A7" s="13"/>
      <c r="B7" s="2363" t="s">
        <v>1277</v>
      </c>
      <c r="C7" s="2363"/>
      <c r="D7" s="2363"/>
      <c r="E7" s="2363"/>
      <c r="F7" s="2363"/>
      <c r="G7" s="2363"/>
      <c r="H7" s="2363"/>
      <c r="I7" s="2363"/>
      <c r="J7" s="2363"/>
      <c r="K7" s="70"/>
    </row>
    <row r="8" spans="1:16" ht="11.25" customHeight="1">
      <c r="A8" s="13"/>
      <c r="B8" s="386"/>
      <c r="C8" s="386"/>
      <c r="D8" s="386"/>
      <c r="E8" s="386"/>
      <c r="F8" s="386"/>
      <c r="G8" s="386"/>
      <c r="H8" s="386"/>
      <c r="I8" s="386"/>
      <c r="J8" s="386"/>
      <c r="K8" s="70"/>
    </row>
    <row r="9" spans="1:16" ht="11.25" customHeight="1"/>
    <row r="10" spans="1:16" ht="11.25" customHeight="1">
      <c r="A10" s="34"/>
      <c r="B10" s="2355" t="s">
        <v>2761</v>
      </c>
      <c r="C10" s="2356"/>
      <c r="D10" s="679" t="s">
        <v>314</v>
      </c>
      <c r="E10" s="679" t="s">
        <v>316</v>
      </c>
      <c r="F10" s="679" t="s">
        <v>318</v>
      </c>
      <c r="G10" s="679" t="s">
        <v>320</v>
      </c>
      <c r="H10" s="679" t="s">
        <v>325</v>
      </c>
      <c r="I10" s="679" t="s">
        <v>332</v>
      </c>
      <c r="J10" s="679" t="s">
        <v>334</v>
      </c>
      <c r="N10" s="3"/>
      <c r="O10" s="3"/>
      <c r="P10" s="3"/>
    </row>
    <row r="11" spans="1:16" ht="11.25" customHeight="1">
      <c r="A11" s="16"/>
      <c r="B11" s="436"/>
      <c r="C11" s="276"/>
      <c r="D11" s="546"/>
      <c r="E11" s="70" t="s">
        <v>1278</v>
      </c>
      <c r="F11" s="546"/>
      <c r="G11" s="70" t="s">
        <v>1278</v>
      </c>
      <c r="H11" s="477" t="s">
        <v>1278</v>
      </c>
      <c r="I11" s="546" t="s">
        <v>1049</v>
      </c>
      <c r="J11" s="477" t="s">
        <v>1050</v>
      </c>
      <c r="N11" s="3"/>
      <c r="O11" s="3"/>
      <c r="P11" s="3"/>
    </row>
    <row r="12" spans="1:16" ht="11.25" customHeight="1">
      <c r="A12" s="16"/>
      <c r="B12" s="436"/>
      <c r="C12" s="276"/>
      <c r="D12" s="70"/>
      <c r="E12" s="70" t="s">
        <v>1061</v>
      </c>
      <c r="F12" s="70"/>
      <c r="G12" s="70" t="s">
        <v>1063</v>
      </c>
      <c r="H12" s="477" t="s">
        <v>1279</v>
      </c>
      <c r="I12" s="70" t="s">
        <v>1280</v>
      </c>
      <c r="J12" s="477" t="s">
        <v>1281</v>
      </c>
      <c r="N12" s="3"/>
      <c r="O12" s="3"/>
      <c r="P12" s="3"/>
    </row>
    <row r="13" spans="1:16" ht="11.25" customHeight="1">
      <c r="A13" s="16"/>
      <c r="B13" s="1540" t="s">
        <v>308</v>
      </c>
      <c r="C13" s="1572" t="s">
        <v>1282</v>
      </c>
      <c r="D13" s="1498" t="s">
        <v>625</v>
      </c>
      <c r="E13" s="70" t="s">
        <v>1071</v>
      </c>
      <c r="F13" s="1498" t="s">
        <v>1283</v>
      </c>
      <c r="G13" s="1498" t="s">
        <v>1071</v>
      </c>
      <c r="H13" s="1532" t="s">
        <v>1073</v>
      </c>
      <c r="I13" s="1498" t="s">
        <v>529</v>
      </c>
      <c r="J13" s="1532" t="s">
        <v>1284</v>
      </c>
      <c r="O13" s="3"/>
      <c r="P13" s="3"/>
    </row>
    <row r="14" spans="1:16" ht="15" customHeight="1">
      <c r="A14" s="12"/>
      <c r="B14" s="988" t="s">
        <v>1285</v>
      </c>
      <c r="C14" s="547" t="s">
        <v>1286</v>
      </c>
      <c r="D14" s="547"/>
      <c r="E14" s="547"/>
      <c r="F14" s="547"/>
      <c r="G14" s="547"/>
      <c r="H14" s="547"/>
      <c r="I14" s="547"/>
      <c r="J14" s="547"/>
      <c r="O14" s="3"/>
      <c r="P14" s="3"/>
    </row>
    <row r="15" spans="1:16" ht="11.25" customHeight="1">
      <c r="A15" s="12"/>
      <c r="B15" s="267">
        <v>1</v>
      </c>
      <c r="C15" s="267" t="s">
        <v>1077</v>
      </c>
      <c r="D15" s="606">
        <v>575.96243182000001</v>
      </c>
      <c r="E15" s="571">
        <v>0.13100000000000001</v>
      </c>
      <c r="F15" s="606">
        <v>10</v>
      </c>
      <c r="G15" s="409">
        <v>44.972999999999999</v>
      </c>
      <c r="H15" s="409">
        <v>1.0189900000000001</v>
      </c>
      <c r="I15" s="606">
        <v>93.392422809999999</v>
      </c>
      <c r="J15" s="556">
        <v>16.215</v>
      </c>
      <c r="K15" s="558"/>
      <c r="N15" s="183"/>
      <c r="O15" s="3"/>
      <c r="P15" s="3"/>
    </row>
    <row r="16" spans="1:16" ht="11.25" customHeight="1">
      <c r="A16" s="12"/>
      <c r="B16" s="267">
        <v>2</v>
      </c>
      <c r="C16" s="267" t="s">
        <v>1080</v>
      </c>
      <c r="D16" s="606">
        <v>555.70720974000005</v>
      </c>
      <c r="E16" s="571">
        <v>0.184</v>
      </c>
      <c r="F16" s="606">
        <v>9</v>
      </c>
      <c r="G16" s="409">
        <v>20.097000000000001</v>
      </c>
      <c r="H16" s="409">
        <v>4.9737499999999999</v>
      </c>
      <c r="I16" s="606">
        <v>112.86582198000001</v>
      </c>
      <c r="J16" s="556">
        <v>20.309999999999999</v>
      </c>
      <c r="K16" s="558"/>
      <c r="N16" s="183"/>
      <c r="O16" s="3"/>
      <c r="P16" s="3"/>
    </row>
    <row r="17" spans="1:16" ht="11.25" customHeight="1">
      <c r="A17" s="12"/>
      <c r="B17" s="267">
        <v>3</v>
      </c>
      <c r="C17" s="267" t="s">
        <v>1081</v>
      </c>
      <c r="D17" s="606">
        <v>80.923635200000007</v>
      </c>
      <c r="E17" s="571">
        <v>0.41199999999999998</v>
      </c>
      <c r="F17" s="606">
        <v>172</v>
      </c>
      <c r="G17" s="409">
        <v>27.302</v>
      </c>
      <c r="H17" s="409">
        <v>2.0805799999999999</v>
      </c>
      <c r="I17" s="606">
        <v>21.521451540000001</v>
      </c>
      <c r="J17" s="556">
        <v>26.594999999999999</v>
      </c>
      <c r="K17" s="558"/>
      <c r="N17" s="183"/>
      <c r="O17" s="3"/>
      <c r="P17" s="3"/>
    </row>
    <row r="18" spans="1:16" ht="11.25" customHeight="1">
      <c r="A18" s="12"/>
      <c r="B18" s="267">
        <v>4</v>
      </c>
      <c r="C18" s="267" t="s">
        <v>1082</v>
      </c>
      <c r="D18" s="606">
        <v>206.27612901000001</v>
      </c>
      <c r="E18" s="571">
        <v>0.61699999999999999</v>
      </c>
      <c r="F18" s="606">
        <v>118</v>
      </c>
      <c r="G18" s="409">
        <v>29.241</v>
      </c>
      <c r="H18" s="409">
        <v>2.4415100000000001</v>
      </c>
      <c r="I18" s="606">
        <v>74.148109480000002</v>
      </c>
      <c r="J18" s="556">
        <v>35.945999999999998</v>
      </c>
      <c r="K18" s="558"/>
      <c r="N18" s="183"/>
      <c r="O18" s="3"/>
      <c r="P18" s="3"/>
    </row>
    <row r="19" spans="1:16" ht="11.25" customHeight="1">
      <c r="A19" s="12"/>
      <c r="B19" s="267">
        <v>5</v>
      </c>
      <c r="C19" s="267" t="s">
        <v>1083</v>
      </c>
      <c r="D19" s="606">
        <v>219.91460519</v>
      </c>
      <c r="E19" s="571">
        <v>1.1930000000000001</v>
      </c>
      <c r="F19" s="606">
        <v>172</v>
      </c>
      <c r="G19" s="409">
        <v>28.608000000000001</v>
      </c>
      <c r="H19" s="409">
        <v>1.8888100000000001</v>
      </c>
      <c r="I19" s="606">
        <v>89.770752970000004</v>
      </c>
      <c r="J19" s="556">
        <v>40.820999999999998</v>
      </c>
      <c r="K19" s="558"/>
      <c r="N19" s="183"/>
      <c r="O19" s="3"/>
      <c r="P19" s="3"/>
    </row>
    <row r="20" spans="1:16" ht="11.25" customHeight="1">
      <c r="A20" s="12"/>
      <c r="B20" s="267">
        <v>6</v>
      </c>
      <c r="C20" s="267" t="s">
        <v>1086</v>
      </c>
      <c r="D20" s="606">
        <v>95.402553240000003</v>
      </c>
      <c r="E20" s="998">
        <v>3.698</v>
      </c>
      <c r="F20" s="1001">
        <v>58</v>
      </c>
      <c r="G20" s="999">
        <v>32.191000000000003</v>
      </c>
      <c r="H20" s="999">
        <v>1.15629</v>
      </c>
      <c r="I20" s="775">
        <v>61.021518389999997</v>
      </c>
      <c r="J20" s="556">
        <v>63.962000000000003</v>
      </c>
      <c r="K20" s="558"/>
      <c r="N20" s="183"/>
      <c r="O20" s="3"/>
      <c r="P20" s="3"/>
    </row>
    <row r="21" spans="1:16" ht="11.25" customHeight="1">
      <c r="A21" s="12"/>
      <c r="B21" s="267">
        <v>7</v>
      </c>
      <c r="C21" s="267" t="s">
        <v>1089</v>
      </c>
      <c r="D21" s="606">
        <v>10.657438340000001</v>
      </c>
      <c r="E21" s="998">
        <v>15.074</v>
      </c>
      <c r="F21" s="1001">
        <v>2</v>
      </c>
      <c r="G21" s="999">
        <v>27.071000000000002</v>
      </c>
      <c r="H21" s="999">
        <v>0.34081</v>
      </c>
      <c r="I21" s="775">
        <v>9.1782201099999998</v>
      </c>
      <c r="J21" s="1747">
        <v>86.12</v>
      </c>
      <c r="K21" s="558"/>
      <c r="N21" s="183"/>
      <c r="O21" s="3"/>
      <c r="P21" s="3"/>
    </row>
    <row r="22" spans="1:16" ht="11.25" customHeight="1">
      <c r="A22" s="12"/>
      <c r="B22" s="267">
        <v>8</v>
      </c>
      <c r="C22" s="267" t="s">
        <v>1093</v>
      </c>
      <c r="D22" s="1584">
        <v>2.5440312399999998</v>
      </c>
      <c r="E22" s="999">
        <v>100</v>
      </c>
      <c r="F22" s="1744">
        <v>5</v>
      </c>
      <c r="G22" s="999">
        <v>29.132999999999999</v>
      </c>
      <c r="H22" s="999">
        <v>3.40354</v>
      </c>
      <c r="I22" s="1585">
        <v>9.2643965399999999</v>
      </c>
      <c r="J22" s="1747">
        <v>364.16199999999998</v>
      </c>
      <c r="K22" s="2113"/>
      <c r="N22" s="183"/>
      <c r="O22" s="3"/>
      <c r="P22" s="3"/>
    </row>
    <row r="23" spans="1:16" ht="11.25" customHeight="1">
      <c r="A23" s="12"/>
      <c r="B23" s="843">
        <v>9</v>
      </c>
      <c r="C23" s="843" t="s">
        <v>1287</v>
      </c>
      <c r="D23" s="844">
        <v>1747.3880337799999</v>
      </c>
      <c r="E23" s="1236">
        <v>0.78300000000000003</v>
      </c>
      <c r="F23" s="1000">
        <v>546</v>
      </c>
      <c r="G23" s="2115">
        <v>31.497</v>
      </c>
      <c r="H23" s="2115">
        <v>2.61008</v>
      </c>
      <c r="I23" s="844">
        <v>471.16269382000002</v>
      </c>
      <c r="J23" s="831">
        <v>26.963999999999999</v>
      </c>
      <c r="K23" s="2113"/>
      <c r="N23" s="183"/>
      <c r="O23" s="3"/>
      <c r="P23" s="3"/>
    </row>
    <row r="24" spans="1:16" ht="15" customHeight="1">
      <c r="A24" s="12"/>
      <c r="B24" s="989" t="s">
        <v>1288</v>
      </c>
      <c r="C24" s="270" t="s">
        <v>1286</v>
      </c>
      <c r="D24" s="375"/>
      <c r="E24" s="999"/>
      <c r="F24" s="2116"/>
      <c r="G24" s="999"/>
      <c r="H24" s="999"/>
      <c r="I24" s="375"/>
      <c r="J24" s="1748"/>
      <c r="K24" s="3"/>
      <c r="N24" s="183"/>
      <c r="O24" s="3"/>
      <c r="P24" s="3"/>
    </row>
    <row r="25" spans="1:16" ht="11.25" customHeight="1">
      <c r="A25" s="12"/>
      <c r="B25" s="267">
        <v>1</v>
      </c>
      <c r="C25" s="267" t="s">
        <v>1077</v>
      </c>
      <c r="D25" s="775">
        <v>27.078631529999999</v>
      </c>
      <c r="E25" s="999">
        <v>0.13</v>
      </c>
      <c r="F25" s="1001">
        <v>2</v>
      </c>
      <c r="G25" s="999">
        <v>46.481000000000002</v>
      </c>
      <c r="H25" s="999">
        <v>2.5872799999999998</v>
      </c>
      <c r="I25" s="775">
        <v>10.43686587</v>
      </c>
      <c r="J25" s="1237">
        <v>38.542999999999999</v>
      </c>
      <c r="K25" s="3"/>
      <c r="N25" s="183"/>
      <c r="O25" s="3"/>
      <c r="P25" s="3"/>
    </row>
    <row r="26" spans="1:16" ht="11.25" customHeight="1">
      <c r="A26" s="12"/>
      <c r="B26" s="267">
        <v>2</v>
      </c>
      <c r="C26" s="267" t="s">
        <v>1080</v>
      </c>
      <c r="D26" s="775">
        <v>19.053528289999999</v>
      </c>
      <c r="E26" s="999">
        <v>0.20599999999999999</v>
      </c>
      <c r="F26" s="1001">
        <v>5</v>
      </c>
      <c r="G26" s="999">
        <v>25.981000000000002</v>
      </c>
      <c r="H26" s="999">
        <v>5</v>
      </c>
      <c r="I26" s="775">
        <v>7.8709408600000001</v>
      </c>
      <c r="J26" s="1237">
        <v>41.31</v>
      </c>
      <c r="K26" s="3"/>
      <c r="N26" s="183"/>
      <c r="O26" s="3"/>
      <c r="P26" s="3"/>
    </row>
    <row r="27" spans="1:16" ht="11.25" customHeight="1">
      <c r="A27" s="12"/>
      <c r="B27" s="267">
        <v>3</v>
      </c>
      <c r="C27" s="267" t="s">
        <v>1081</v>
      </c>
      <c r="D27" s="775">
        <v>126.08348614000001</v>
      </c>
      <c r="E27" s="999">
        <v>0.33</v>
      </c>
      <c r="F27" s="1001">
        <v>20</v>
      </c>
      <c r="G27" s="999">
        <v>24.298999999999999</v>
      </c>
      <c r="H27" s="999">
        <v>4.7600499999999997</v>
      </c>
      <c r="I27" s="775">
        <v>50.040155589999998</v>
      </c>
      <c r="J27" s="1237">
        <v>39.688000000000002</v>
      </c>
      <c r="K27" s="3"/>
      <c r="N27" s="183"/>
      <c r="O27" s="3"/>
      <c r="P27" s="3"/>
    </row>
    <row r="28" spans="1:16" ht="11.25" customHeight="1">
      <c r="A28" s="12"/>
      <c r="B28" s="267">
        <v>4</v>
      </c>
      <c r="C28" s="267" t="s">
        <v>1082</v>
      </c>
      <c r="D28" s="775">
        <v>63.970392140000001</v>
      </c>
      <c r="E28" s="999">
        <v>0.52800000000000002</v>
      </c>
      <c r="F28" s="1001">
        <v>12</v>
      </c>
      <c r="G28" s="999">
        <v>24.888999999999999</v>
      </c>
      <c r="H28" s="999">
        <v>4.7302499999999998</v>
      </c>
      <c r="I28" s="775">
        <v>29.762221409999999</v>
      </c>
      <c r="J28" s="1237">
        <v>46.524999999999999</v>
      </c>
      <c r="K28" s="3"/>
      <c r="N28" s="183"/>
      <c r="O28" s="3"/>
      <c r="P28" s="3"/>
    </row>
    <row r="29" spans="1:16" ht="11.25" customHeight="1">
      <c r="A29" s="12"/>
      <c r="B29" s="267">
        <v>5</v>
      </c>
      <c r="C29" s="267" t="s">
        <v>1083</v>
      </c>
      <c r="D29" s="775">
        <v>648.24161471000002</v>
      </c>
      <c r="E29" s="999">
        <v>1.2250000000000001</v>
      </c>
      <c r="F29" s="1001">
        <v>23</v>
      </c>
      <c r="G29" s="999">
        <v>14.115</v>
      </c>
      <c r="H29" s="999">
        <v>3.98787</v>
      </c>
      <c r="I29" s="775">
        <v>228.85494688</v>
      </c>
      <c r="J29" s="1237">
        <v>35.304000000000002</v>
      </c>
      <c r="K29" s="3"/>
      <c r="N29" s="183"/>
    </row>
    <row r="30" spans="1:16" ht="11.25" customHeight="1">
      <c r="A30" s="12"/>
      <c r="B30" s="267">
        <v>6</v>
      </c>
      <c r="C30" s="267" t="s">
        <v>1086</v>
      </c>
      <c r="D30" s="775">
        <v>68.712021930000006</v>
      </c>
      <c r="E30" s="999">
        <v>3.109</v>
      </c>
      <c r="F30" s="1001">
        <v>9</v>
      </c>
      <c r="G30" s="999">
        <v>7.2880000000000003</v>
      </c>
      <c r="H30" s="999">
        <v>5</v>
      </c>
      <c r="I30" s="775">
        <v>18.96028536</v>
      </c>
      <c r="J30" s="1714">
        <v>27.594000000000001</v>
      </c>
      <c r="K30" s="3"/>
      <c r="N30" s="183"/>
    </row>
    <row r="31" spans="1:16" ht="11.25" customHeight="1">
      <c r="A31" s="12"/>
      <c r="B31" s="267">
        <v>7</v>
      </c>
      <c r="C31" s="267" t="s">
        <v>1089</v>
      </c>
      <c r="D31" s="775">
        <v>5.4843945999999999</v>
      </c>
      <c r="E31" s="999">
        <v>12.754</v>
      </c>
      <c r="F31" s="1001">
        <v>1</v>
      </c>
      <c r="G31" s="999">
        <v>10.191000000000001</v>
      </c>
      <c r="H31" s="999">
        <v>5</v>
      </c>
      <c r="I31" s="775">
        <v>3.1413829500000001</v>
      </c>
      <c r="J31" s="346">
        <v>57.279000000000003</v>
      </c>
      <c r="K31" s="3"/>
      <c r="N31" s="183"/>
    </row>
    <row r="32" spans="1:16" ht="11.25" customHeight="1">
      <c r="A32" s="12"/>
      <c r="B32" s="267">
        <v>8</v>
      </c>
      <c r="C32" s="267" t="s">
        <v>1093</v>
      </c>
      <c r="D32" s="775"/>
      <c r="E32" s="999"/>
      <c r="F32" s="1001"/>
      <c r="G32" s="999"/>
      <c r="H32" s="999"/>
      <c r="I32" s="775"/>
      <c r="J32" s="1237"/>
      <c r="K32" s="3"/>
      <c r="N32" s="183"/>
    </row>
    <row r="33" spans="1:14" ht="11.25" customHeight="1">
      <c r="A33" s="12"/>
      <c r="B33" s="843">
        <v>9</v>
      </c>
      <c r="C33" s="843" t="s">
        <v>1289</v>
      </c>
      <c r="D33" s="844">
        <v>958.62406934000001</v>
      </c>
      <c r="E33" s="2115">
        <v>1.21</v>
      </c>
      <c r="F33" s="1000">
        <v>72</v>
      </c>
      <c r="G33" s="2115">
        <v>16.811</v>
      </c>
      <c r="H33" s="2115">
        <v>4.1978600000000004</v>
      </c>
      <c r="I33" s="844">
        <v>349.06679892</v>
      </c>
      <c r="J33" s="1745">
        <v>36.412999999999997</v>
      </c>
      <c r="K33" s="2114"/>
    </row>
    <row r="34" spans="1:14" ht="15" customHeight="1">
      <c r="A34" s="12"/>
      <c r="B34" s="989" t="s">
        <v>1290</v>
      </c>
      <c r="C34" s="270" t="s">
        <v>1286</v>
      </c>
      <c r="D34" s="375"/>
      <c r="E34" s="999"/>
      <c r="F34" s="2116"/>
      <c r="G34" s="999"/>
      <c r="H34" s="999"/>
      <c r="I34" s="375"/>
      <c r="J34" s="1748"/>
      <c r="K34" s="3"/>
      <c r="N34" s="72"/>
    </row>
    <row r="35" spans="1:14" ht="11.25" customHeight="1">
      <c r="A35" s="12"/>
      <c r="B35" s="267">
        <v>1</v>
      </c>
      <c r="C35" s="267" t="s">
        <v>1077</v>
      </c>
      <c r="D35" s="775">
        <v>5326.1575879000002</v>
      </c>
      <c r="E35" s="999">
        <v>9.5000000000000001E-2</v>
      </c>
      <c r="F35" s="1001">
        <v>110</v>
      </c>
      <c r="G35" s="999">
        <v>36.475999999999999</v>
      </c>
      <c r="H35" s="999">
        <v>1.96543</v>
      </c>
      <c r="I35" s="775">
        <v>1058.68574085</v>
      </c>
      <c r="J35" s="1237">
        <v>19.876999999999999</v>
      </c>
      <c r="K35" s="3"/>
    </row>
    <row r="36" spans="1:14" ht="11.25" customHeight="1">
      <c r="A36" s="12"/>
      <c r="B36" s="267">
        <v>2</v>
      </c>
      <c r="C36" s="267" t="s">
        <v>1080</v>
      </c>
      <c r="D36" s="775">
        <v>1913.5876636200001</v>
      </c>
      <c r="E36" s="999">
        <v>0.223</v>
      </c>
      <c r="F36" s="1001">
        <v>68</v>
      </c>
      <c r="G36" s="999">
        <v>38.648000000000003</v>
      </c>
      <c r="H36" s="999">
        <v>1.7902899999999999</v>
      </c>
      <c r="I36" s="775">
        <v>698.61605695000003</v>
      </c>
      <c r="J36" s="1237">
        <v>36.508000000000003</v>
      </c>
      <c r="K36" s="3"/>
    </row>
    <row r="37" spans="1:14" ht="11.25" customHeight="1">
      <c r="A37" s="12"/>
      <c r="B37" s="267">
        <v>3</v>
      </c>
      <c r="C37" s="267" t="s">
        <v>1081</v>
      </c>
      <c r="D37" s="775">
        <v>4560.9503058</v>
      </c>
      <c r="E37" s="999">
        <v>0.38500000000000001</v>
      </c>
      <c r="F37" s="1001">
        <v>242</v>
      </c>
      <c r="G37" s="999">
        <v>35.387</v>
      </c>
      <c r="H37" s="999">
        <v>1.8403099999999999</v>
      </c>
      <c r="I37" s="775">
        <v>2051.8467574699998</v>
      </c>
      <c r="J37" s="1237">
        <v>44.987000000000002</v>
      </c>
      <c r="K37" s="3"/>
    </row>
    <row r="38" spans="1:14" ht="11.25" customHeight="1">
      <c r="A38" s="12"/>
      <c r="B38" s="267">
        <v>4</v>
      </c>
      <c r="C38" s="267" t="s">
        <v>1082</v>
      </c>
      <c r="D38" s="775">
        <v>4663.20129301</v>
      </c>
      <c r="E38" s="999">
        <v>0.65600000000000003</v>
      </c>
      <c r="F38" s="1001">
        <v>143</v>
      </c>
      <c r="G38" s="999">
        <v>29.940999999999999</v>
      </c>
      <c r="H38" s="999">
        <v>1.11199</v>
      </c>
      <c r="I38" s="775">
        <v>1990.7627584100001</v>
      </c>
      <c r="J38" s="1237">
        <v>42.691000000000003</v>
      </c>
      <c r="K38" s="3"/>
    </row>
    <row r="39" spans="1:14" ht="11.25" customHeight="1">
      <c r="A39" s="12"/>
      <c r="B39" s="267">
        <v>5</v>
      </c>
      <c r="C39" s="267" t="s">
        <v>1083</v>
      </c>
      <c r="D39" s="775">
        <v>4229.2565669100004</v>
      </c>
      <c r="E39" s="999">
        <v>1.3240000000000001</v>
      </c>
      <c r="F39" s="1001">
        <v>302</v>
      </c>
      <c r="G39" s="999">
        <v>30.498999999999999</v>
      </c>
      <c r="H39" s="999">
        <v>1.65724</v>
      </c>
      <c r="I39" s="775">
        <v>2729.7652690199998</v>
      </c>
      <c r="J39" s="1237">
        <v>64.545000000000002</v>
      </c>
      <c r="K39" s="3"/>
    </row>
    <row r="40" spans="1:14" ht="11.25" customHeight="1">
      <c r="A40" s="12"/>
      <c r="B40" s="267">
        <v>6</v>
      </c>
      <c r="C40" s="267" t="s">
        <v>1086</v>
      </c>
      <c r="D40" s="775">
        <v>1128.3076259300001</v>
      </c>
      <c r="E40" s="999">
        <v>4.2430000000000003</v>
      </c>
      <c r="F40" s="1001">
        <v>86</v>
      </c>
      <c r="G40" s="999">
        <v>32.198</v>
      </c>
      <c r="H40" s="999">
        <v>2.0924900000000002</v>
      </c>
      <c r="I40" s="775">
        <v>1180.20200823</v>
      </c>
      <c r="J40" s="1237">
        <v>104.599</v>
      </c>
      <c r="K40" s="3"/>
    </row>
    <row r="41" spans="1:14" ht="11.25" customHeight="1">
      <c r="A41" s="12"/>
      <c r="B41" s="267">
        <v>7</v>
      </c>
      <c r="C41" s="267" t="s">
        <v>1089</v>
      </c>
      <c r="D41" s="775">
        <v>35.98878071</v>
      </c>
      <c r="E41" s="999">
        <v>21.553999999999998</v>
      </c>
      <c r="F41" s="1001">
        <v>3</v>
      </c>
      <c r="G41" s="999">
        <v>46.619</v>
      </c>
      <c r="H41" s="999">
        <v>1.46319</v>
      </c>
      <c r="I41" s="775">
        <v>91.453750760000005</v>
      </c>
      <c r="J41" s="346">
        <v>254.11699999999999</v>
      </c>
      <c r="K41" s="3"/>
    </row>
    <row r="42" spans="1:14" ht="11.25" customHeight="1">
      <c r="A42" s="12"/>
      <c r="B42" s="267">
        <v>8</v>
      </c>
      <c r="C42" s="267" t="s">
        <v>1093</v>
      </c>
      <c r="D42" s="775">
        <v>24.650580699999999</v>
      </c>
      <c r="E42" s="999">
        <v>100</v>
      </c>
      <c r="F42" s="1001">
        <v>7</v>
      </c>
      <c r="G42" s="999">
        <v>37.497</v>
      </c>
      <c r="H42" s="999">
        <v>1.8353900000000001</v>
      </c>
      <c r="I42" s="775">
        <v>101.31076293</v>
      </c>
      <c r="J42" s="1237">
        <v>410.98700000000002</v>
      </c>
      <c r="K42" s="3"/>
    </row>
    <row r="43" spans="1:14" ht="11.25" customHeight="1">
      <c r="A43" s="12"/>
      <c r="B43" s="843">
        <v>9</v>
      </c>
      <c r="C43" s="843" t="s">
        <v>1291</v>
      </c>
      <c r="D43" s="844">
        <v>21882.10040458</v>
      </c>
      <c r="E43" s="2115">
        <v>0.88600000000000001</v>
      </c>
      <c r="F43" s="1000">
        <v>961</v>
      </c>
      <c r="G43" s="2115">
        <v>33.688000000000002</v>
      </c>
      <c r="H43" s="2115">
        <v>1.6881699999999999</v>
      </c>
      <c r="I43" s="844">
        <v>9902.6431046199996</v>
      </c>
      <c r="J43" s="1745">
        <v>45.255000000000003</v>
      </c>
      <c r="K43" s="2121"/>
    </row>
    <row r="44" spans="1:14" s="39" customFormat="1" ht="11.25" customHeight="1">
      <c r="A44" s="34"/>
      <c r="B44" s="2362" t="s">
        <v>1292</v>
      </c>
      <c r="C44" s="2362"/>
      <c r="D44" s="2122">
        <v>24588112.5077</v>
      </c>
      <c r="E44" s="2123">
        <v>8.9099999999999995E-3</v>
      </c>
      <c r="F44" s="2122">
        <v>1579</v>
      </c>
      <c r="G44" s="2123">
        <v>0.32874999999999999</v>
      </c>
      <c r="H44" s="2123">
        <v>1.85154</v>
      </c>
      <c r="I44" s="2122">
        <v>10722872.59736</v>
      </c>
      <c r="J44" s="2124">
        <v>0.43609986712082999</v>
      </c>
      <c r="K44" s="2121"/>
    </row>
    <row r="45" spans="1:14" ht="11.25" customHeight="1">
      <c r="A45" s="12"/>
      <c r="B45" s="267"/>
      <c r="C45" s="267"/>
      <c r="D45" s="72"/>
      <c r="E45" s="72"/>
      <c r="F45" s="72"/>
      <c r="G45" s="72"/>
      <c r="H45" s="72"/>
      <c r="I45" s="72"/>
      <c r="J45" s="72"/>
    </row>
    <row r="46" spans="1:14" ht="11.25" customHeight="1">
      <c r="D46" s="3"/>
      <c r="E46" s="3"/>
      <c r="F46" s="3"/>
      <c r="G46" s="3"/>
      <c r="H46" s="3"/>
      <c r="I46" s="3"/>
      <c r="J46" s="3"/>
      <c r="K46" s="3"/>
    </row>
    <row r="47" spans="1:14" ht="11.25" customHeight="1">
      <c r="A47" s="12"/>
      <c r="B47" s="90"/>
      <c r="C47" s="90"/>
      <c r="D47" s="623"/>
      <c r="E47" s="623"/>
      <c r="F47" s="623"/>
      <c r="G47" s="623"/>
      <c r="H47" s="623"/>
      <c r="I47" s="623"/>
      <c r="J47" s="623"/>
      <c r="K47" s="3"/>
    </row>
    <row r="48" spans="1:14" ht="11.25" customHeight="1">
      <c r="A48" s="34"/>
      <c r="B48" s="2355" t="s">
        <v>27</v>
      </c>
      <c r="C48" s="2356"/>
      <c r="D48" s="860" t="s">
        <v>314</v>
      </c>
      <c r="E48" s="860" t="s">
        <v>316</v>
      </c>
      <c r="F48" s="860" t="s">
        <v>318</v>
      </c>
      <c r="G48" s="860" t="s">
        <v>320</v>
      </c>
      <c r="H48" s="860" t="s">
        <v>325</v>
      </c>
      <c r="I48" s="860" t="s">
        <v>332</v>
      </c>
      <c r="J48" s="860" t="s">
        <v>334</v>
      </c>
      <c r="K48" s="3"/>
    </row>
    <row r="49" spans="1:13" ht="11.25" customHeight="1">
      <c r="A49" s="16"/>
      <c r="B49" s="436"/>
      <c r="C49" s="276"/>
      <c r="D49" s="576"/>
      <c r="E49" s="125" t="s">
        <v>1278</v>
      </c>
      <c r="F49" s="576"/>
      <c r="G49" s="125" t="s">
        <v>1278</v>
      </c>
      <c r="H49" s="161" t="s">
        <v>1278</v>
      </c>
      <c r="I49" s="576" t="s">
        <v>1049</v>
      </c>
      <c r="J49" s="161" t="s">
        <v>1050</v>
      </c>
      <c r="K49" s="3"/>
    </row>
    <row r="50" spans="1:13" ht="11.25" customHeight="1">
      <c r="A50" s="16"/>
      <c r="B50" s="436"/>
      <c r="C50" s="276"/>
      <c r="D50" s="70"/>
      <c r="E50" s="70" t="s">
        <v>1061</v>
      </c>
      <c r="F50" s="70"/>
      <c r="G50" s="70" t="s">
        <v>1063</v>
      </c>
      <c r="H50" s="477" t="s">
        <v>1279</v>
      </c>
      <c r="I50" s="70" t="s">
        <v>1280</v>
      </c>
      <c r="J50" s="477" t="s">
        <v>1281</v>
      </c>
    </row>
    <row r="51" spans="1:13" ht="11.25" customHeight="1">
      <c r="A51" s="16"/>
      <c r="B51" s="1540" t="s">
        <v>308</v>
      </c>
      <c r="C51" s="1572" t="s">
        <v>1282</v>
      </c>
      <c r="D51" s="1498" t="s">
        <v>625</v>
      </c>
      <c r="E51" s="70" t="s">
        <v>1071</v>
      </c>
      <c r="F51" s="1498" t="s">
        <v>1283</v>
      </c>
      <c r="G51" s="1498" t="s">
        <v>1071</v>
      </c>
      <c r="H51" s="1532" t="s">
        <v>1073</v>
      </c>
      <c r="I51" s="1498" t="s">
        <v>529</v>
      </c>
      <c r="J51" s="1532" t="s">
        <v>1284</v>
      </c>
    </row>
    <row r="52" spans="1:13" ht="15" customHeight="1">
      <c r="A52" s="12"/>
      <c r="B52" s="988" t="s">
        <v>1285</v>
      </c>
      <c r="C52" s="547" t="s">
        <v>1286</v>
      </c>
      <c r="D52" s="547"/>
      <c r="E52" s="547"/>
      <c r="F52" s="547"/>
      <c r="G52" s="547"/>
      <c r="H52" s="547"/>
      <c r="I52" s="547"/>
      <c r="J52" s="547"/>
    </row>
    <row r="53" spans="1:13" ht="11.25" customHeight="1">
      <c r="A53" s="12"/>
      <c r="B53" s="267">
        <v>1</v>
      </c>
      <c r="C53" s="267" t="s">
        <v>1077</v>
      </c>
      <c r="D53" s="775">
        <v>472.89320551999998</v>
      </c>
      <c r="E53" s="571">
        <v>0.13300000000000001</v>
      </c>
      <c r="F53" s="775">
        <v>12</v>
      </c>
      <c r="G53" s="572">
        <v>42.475000000000001</v>
      </c>
      <c r="H53" s="572">
        <v>1.0303</v>
      </c>
      <c r="I53" s="775">
        <v>72.835616040000005</v>
      </c>
      <c r="J53" s="1747">
        <v>15.401999999999999</v>
      </c>
    </row>
    <row r="54" spans="1:13" ht="11.25" customHeight="1">
      <c r="A54" s="12"/>
      <c r="B54" s="267">
        <v>2</v>
      </c>
      <c r="C54" s="267" t="s">
        <v>1080</v>
      </c>
      <c r="D54" s="775">
        <v>1.3150064400000001</v>
      </c>
      <c r="E54" s="571">
        <v>0.17699999999999999</v>
      </c>
      <c r="F54" s="775">
        <v>6</v>
      </c>
      <c r="G54" s="572">
        <v>27.321000000000002</v>
      </c>
      <c r="H54" s="572">
        <v>4.7573999999999996</v>
      </c>
      <c r="I54" s="775">
        <v>0.42168969000000001</v>
      </c>
      <c r="J54" s="1747">
        <v>32.067</v>
      </c>
    </row>
    <row r="55" spans="1:13" ht="11.25" customHeight="1">
      <c r="A55" s="12"/>
      <c r="B55" s="267">
        <v>3</v>
      </c>
      <c r="C55" s="267" t="s">
        <v>1081</v>
      </c>
      <c r="D55" s="775">
        <v>122.68476895000001</v>
      </c>
      <c r="E55" s="571">
        <v>0.41699999999999998</v>
      </c>
      <c r="F55" s="775">
        <v>155</v>
      </c>
      <c r="G55" s="572">
        <v>28.943999999999999</v>
      </c>
      <c r="H55" s="572">
        <v>2.9801000000000002</v>
      </c>
      <c r="I55" s="775">
        <v>39.966844930000001</v>
      </c>
      <c r="J55" s="1747">
        <v>32.576999999999998</v>
      </c>
    </row>
    <row r="56" spans="1:13" ht="11.25" customHeight="1">
      <c r="A56" s="12"/>
      <c r="B56" s="267">
        <v>4</v>
      </c>
      <c r="C56" s="267" t="s">
        <v>1082</v>
      </c>
      <c r="D56" s="775">
        <v>118.89140977</v>
      </c>
      <c r="E56" s="571">
        <v>0.625</v>
      </c>
      <c r="F56" s="775">
        <v>148</v>
      </c>
      <c r="G56" s="572">
        <v>28.896999999999998</v>
      </c>
      <c r="H56" s="572">
        <v>2.7478600000000002</v>
      </c>
      <c r="I56" s="775">
        <v>47.680778770000003</v>
      </c>
      <c r="J56" s="1747">
        <v>40.103999999999999</v>
      </c>
    </row>
    <row r="57" spans="1:13" ht="11.25" customHeight="1">
      <c r="A57" s="12"/>
      <c r="B57" s="267">
        <v>5</v>
      </c>
      <c r="C57" s="267" t="s">
        <v>1083</v>
      </c>
      <c r="D57" s="775">
        <v>154.95485205</v>
      </c>
      <c r="E57" s="571">
        <v>1.2669999999999999</v>
      </c>
      <c r="F57" s="775">
        <v>127</v>
      </c>
      <c r="G57" s="572">
        <v>24.923999999999999</v>
      </c>
      <c r="H57" s="572">
        <v>3.75475</v>
      </c>
      <c r="I57" s="775">
        <v>77.91740102</v>
      </c>
      <c r="J57" s="1747">
        <v>50.283999999999999</v>
      </c>
    </row>
    <row r="58" spans="1:13" ht="11.25" customHeight="1">
      <c r="A58" s="12"/>
      <c r="B58" s="267">
        <v>6</v>
      </c>
      <c r="C58" s="267" t="s">
        <v>1086</v>
      </c>
      <c r="D58" s="775">
        <v>24.473905290000001</v>
      </c>
      <c r="E58" s="571">
        <v>3.55</v>
      </c>
      <c r="F58" s="775">
        <v>36</v>
      </c>
      <c r="G58" s="572">
        <v>33.692</v>
      </c>
      <c r="H58" s="572">
        <v>2.0994299999999999</v>
      </c>
      <c r="I58" s="775">
        <v>16.547962129999998</v>
      </c>
      <c r="J58" s="1747">
        <v>67.614999999999995</v>
      </c>
    </row>
    <row r="59" spans="1:13" ht="11.25" customHeight="1">
      <c r="A59" s="12"/>
      <c r="B59" s="267">
        <v>7</v>
      </c>
      <c r="C59" s="267" t="s">
        <v>1089</v>
      </c>
      <c r="D59" s="775"/>
      <c r="E59" s="571"/>
      <c r="F59" s="775"/>
      <c r="G59" s="572"/>
      <c r="H59" s="572"/>
      <c r="I59" s="775"/>
      <c r="J59" s="1747"/>
    </row>
    <row r="60" spans="1:13" ht="11.25" customHeight="1">
      <c r="A60" s="12"/>
      <c r="B60" s="267">
        <v>8</v>
      </c>
      <c r="C60" s="267" t="s">
        <v>1093</v>
      </c>
      <c r="D60" s="1585">
        <v>2.5605169399999999</v>
      </c>
      <c r="E60" s="572">
        <v>100</v>
      </c>
      <c r="F60" s="1585">
        <v>3</v>
      </c>
      <c r="G60" s="572">
        <v>38.298999999999999</v>
      </c>
      <c r="H60" s="572">
        <v>4.4108299999999998</v>
      </c>
      <c r="I60" s="1585">
        <v>12.25813106</v>
      </c>
      <c r="J60" s="1747">
        <v>478.73700000000002</v>
      </c>
    </row>
    <row r="61" spans="1:13" ht="11.25" customHeight="1">
      <c r="A61" s="12"/>
      <c r="B61" s="843">
        <v>9</v>
      </c>
      <c r="C61" s="843" t="s">
        <v>1287</v>
      </c>
      <c r="D61" s="844">
        <v>897.77366496000002</v>
      </c>
      <c r="E61" s="1236">
        <v>0.81099999999999994</v>
      </c>
      <c r="F61" s="844">
        <v>487</v>
      </c>
      <c r="G61" s="1046">
        <v>35.524999999999999</v>
      </c>
      <c r="H61" s="1046">
        <v>2.0386899999999999</v>
      </c>
      <c r="I61" s="844">
        <v>267.62842363999999</v>
      </c>
      <c r="J61" s="831">
        <v>29.81</v>
      </c>
      <c r="K61" s="1746"/>
      <c r="L61" s="1746"/>
      <c r="M61" s="1746"/>
    </row>
    <row r="62" spans="1:13" ht="15" customHeight="1">
      <c r="A62" s="12"/>
      <c r="B62" s="989" t="s">
        <v>1288</v>
      </c>
      <c r="C62" s="270" t="s">
        <v>1286</v>
      </c>
      <c r="D62" s="375"/>
      <c r="E62" s="572"/>
      <c r="F62" s="375"/>
      <c r="G62" s="572"/>
      <c r="H62" s="572"/>
      <c r="I62" s="375"/>
      <c r="J62" s="1748"/>
    </row>
    <row r="63" spans="1:13" ht="11.25" customHeight="1">
      <c r="A63" s="12"/>
      <c r="B63" s="267">
        <v>1</v>
      </c>
      <c r="C63" s="267" t="s">
        <v>1077</v>
      </c>
      <c r="D63" s="775">
        <v>33.226209750000002</v>
      </c>
      <c r="E63" s="572">
        <v>0.13</v>
      </c>
      <c r="F63" s="775">
        <v>1</v>
      </c>
      <c r="G63" s="572">
        <v>46.49</v>
      </c>
      <c r="H63" s="572">
        <v>2.9836</v>
      </c>
      <c r="I63" s="775">
        <v>13.96875373</v>
      </c>
      <c r="J63" s="1237">
        <v>42.040999999999997</v>
      </c>
    </row>
    <row r="64" spans="1:13" ht="11.25" customHeight="1">
      <c r="A64" s="12"/>
      <c r="B64" s="267">
        <v>2</v>
      </c>
      <c r="C64" s="267" t="s">
        <v>1080</v>
      </c>
      <c r="D64" s="775">
        <v>15.103987139999999</v>
      </c>
      <c r="E64" s="572">
        <v>0.23100000000000001</v>
      </c>
      <c r="F64" s="775">
        <v>3</v>
      </c>
      <c r="G64" s="572">
        <v>38.106000000000002</v>
      </c>
      <c r="H64" s="572">
        <v>4.1125800000000003</v>
      </c>
      <c r="I64" s="775">
        <v>8.4722640499999997</v>
      </c>
      <c r="J64" s="1237">
        <v>56.093000000000004</v>
      </c>
    </row>
    <row r="65" spans="1:20" ht="11.25" customHeight="1">
      <c r="A65" s="12"/>
      <c r="B65" s="267">
        <v>3</v>
      </c>
      <c r="C65" s="267" t="s">
        <v>1081</v>
      </c>
      <c r="D65" s="775">
        <v>7.3789000000000005E-4</v>
      </c>
      <c r="E65" s="572">
        <v>0.42299999999999999</v>
      </c>
      <c r="F65" s="775">
        <v>8</v>
      </c>
      <c r="G65" s="572">
        <v>11.215</v>
      </c>
      <c r="H65" s="572">
        <v>4.9996700000000001</v>
      </c>
      <c r="I65" s="775">
        <v>1.8034E-4</v>
      </c>
      <c r="J65" s="1237">
        <v>24.44</v>
      </c>
    </row>
    <row r="66" spans="1:20" ht="11.25" customHeight="1">
      <c r="A66" s="12"/>
      <c r="B66" s="267">
        <v>4</v>
      </c>
      <c r="C66" s="267" t="s">
        <v>1082</v>
      </c>
      <c r="D66" s="775">
        <v>8.8062393500000002</v>
      </c>
      <c r="E66" s="572">
        <v>0.55800000000000005</v>
      </c>
      <c r="F66" s="775">
        <v>8</v>
      </c>
      <c r="G66" s="572">
        <v>22.774000000000001</v>
      </c>
      <c r="H66" s="572">
        <v>5</v>
      </c>
      <c r="I66" s="775">
        <v>3.98695267</v>
      </c>
      <c r="J66" s="1237">
        <v>45.274000000000001</v>
      </c>
    </row>
    <row r="67" spans="1:20" ht="11.25" customHeight="1">
      <c r="A67" s="12"/>
      <c r="B67" s="267">
        <v>5</v>
      </c>
      <c r="C67" s="267" t="s">
        <v>1083</v>
      </c>
      <c r="D67" s="775">
        <v>0.17469518000000001</v>
      </c>
      <c r="E67" s="572">
        <v>1.147</v>
      </c>
      <c r="F67" s="775">
        <v>4</v>
      </c>
      <c r="G67" s="572">
        <v>27.414000000000001</v>
      </c>
      <c r="H67" s="572">
        <v>1.3158399999999999</v>
      </c>
      <c r="I67" s="775">
        <v>7.6613719999999996E-2</v>
      </c>
      <c r="J67" s="1237">
        <v>43.856000000000002</v>
      </c>
    </row>
    <row r="68" spans="1:20" ht="11.25" customHeight="1">
      <c r="A68" s="12"/>
      <c r="B68" s="267">
        <v>6</v>
      </c>
      <c r="C68" s="267" t="s">
        <v>1086</v>
      </c>
      <c r="D68" s="775"/>
      <c r="E68" s="572"/>
      <c r="F68" s="775"/>
      <c r="G68" s="572"/>
      <c r="H68" s="572"/>
      <c r="I68" s="775"/>
      <c r="J68" s="1714"/>
    </row>
    <row r="69" spans="1:20" ht="11.25" customHeight="1">
      <c r="A69" s="12"/>
      <c r="B69" s="267">
        <v>7</v>
      </c>
      <c r="C69" s="267" t="s">
        <v>1089</v>
      </c>
      <c r="D69" s="775"/>
      <c r="E69" s="572"/>
      <c r="F69" s="775"/>
      <c r="G69" s="572"/>
      <c r="H69" s="572"/>
      <c r="I69" s="775"/>
      <c r="J69" s="1748"/>
    </row>
    <row r="70" spans="1:20" ht="11.25" customHeight="1">
      <c r="A70" s="12"/>
      <c r="B70" s="267">
        <v>8</v>
      </c>
      <c r="C70" s="267" t="s">
        <v>1093</v>
      </c>
      <c r="D70" s="775"/>
      <c r="E70" s="572"/>
      <c r="F70" s="775"/>
      <c r="G70" s="572"/>
      <c r="H70" s="572"/>
      <c r="I70" s="775"/>
      <c r="J70" s="1237"/>
    </row>
    <row r="71" spans="1:20" ht="11.25" customHeight="1">
      <c r="A71" s="12"/>
      <c r="B71" s="843">
        <v>9</v>
      </c>
      <c r="C71" s="843" t="s">
        <v>1289</v>
      </c>
      <c r="D71" s="844">
        <v>57.311869309999999</v>
      </c>
      <c r="E71" s="1046">
        <v>0.22600000000000001</v>
      </c>
      <c r="F71" s="844">
        <v>24</v>
      </c>
      <c r="G71" s="1046">
        <v>40.578000000000003</v>
      </c>
      <c r="H71" s="1046">
        <v>3.5859000000000001</v>
      </c>
      <c r="I71" s="844">
        <v>26.504764510000001</v>
      </c>
      <c r="J71" s="1745">
        <v>46.247</v>
      </c>
    </row>
    <row r="72" spans="1:20" s="39" customFormat="1" ht="15" customHeight="1">
      <c r="A72" s="34"/>
      <c r="B72" s="989" t="s">
        <v>1290</v>
      </c>
      <c r="C72" s="270" t="s">
        <v>1286</v>
      </c>
      <c r="D72" s="375"/>
      <c r="E72" s="572"/>
      <c r="F72" s="375"/>
      <c r="G72" s="572"/>
      <c r="H72" s="572"/>
      <c r="I72" s="375"/>
      <c r="J72" s="1748"/>
      <c r="K72" s="29"/>
      <c r="L72" s="29"/>
      <c r="M72" s="29"/>
      <c r="N72" s="29"/>
    </row>
    <row r="73" spans="1:20" ht="11.25" customHeight="1">
      <c r="A73" s="12"/>
      <c r="B73" s="267">
        <v>1</v>
      </c>
      <c r="C73" s="267" t="s">
        <v>1077</v>
      </c>
      <c r="D73" s="775">
        <v>3962.9631906099999</v>
      </c>
      <c r="E73" s="572">
        <v>8.5999999999999993E-2</v>
      </c>
      <c r="F73" s="775">
        <v>108</v>
      </c>
      <c r="G73" s="572">
        <v>36.575000000000003</v>
      </c>
      <c r="H73" s="572">
        <v>1.8127200000000001</v>
      </c>
      <c r="I73" s="775">
        <v>694.79985741999997</v>
      </c>
      <c r="J73" s="1237">
        <v>17.532</v>
      </c>
      <c r="O73" s="190"/>
      <c r="P73" s="223"/>
      <c r="Q73" s="190"/>
      <c r="R73" s="190"/>
      <c r="S73" s="223"/>
      <c r="T73" s="190"/>
    </row>
    <row r="74" spans="1:20" ht="11.25" customHeight="1">
      <c r="A74" s="12"/>
      <c r="B74" s="267">
        <v>2</v>
      </c>
      <c r="C74" s="267" t="s">
        <v>1080</v>
      </c>
      <c r="D74" s="775">
        <v>1957.1118904</v>
      </c>
      <c r="E74" s="572">
        <v>0.214</v>
      </c>
      <c r="F74" s="775">
        <v>69</v>
      </c>
      <c r="G74" s="572">
        <v>36.24</v>
      </c>
      <c r="H74" s="572">
        <v>2.2089799999999999</v>
      </c>
      <c r="I74" s="775">
        <v>686.65310011999998</v>
      </c>
      <c r="J74" s="1237">
        <v>35.085000000000001</v>
      </c>
    </row>
    <row r="75" spans="1:20" ht="11.25" customHeight="1">
      <c r="A75" s="12"/>
      <c r="B75" s="267">
        <v>3</v>
      </c>
      <c r="C75" s="267" t="s">
        <v>1081</v>
      </c>
      <c r="D75" s="775">
        <v>3272.7254694500002</v>
      </c>
      <c r="E75" s="572">
        <v>0.35599999999999998</v>
      </c>
      <c r="F75" s="775">
        <v>220</v>
      </c>
      <c r="G75" s="572">
        <v>38.033000000000001</v>
      </c>
      <c r="H75" s="572">
        <v>2.1604000000000001</v>
      </c>
      <c r="I75" s="775">
        <v>1601.32414253</v>
      </c>
      <c r="J75" s="1237">
        <v>48.929000000000002</v>
      </c>
    </row>
    <row r="76" spans="1:20" ht="11.25" customHeight="1">
      <c r="A76" s="12"/>
      <c r="B76" s="267">
        <v>4</v>
      </c>
      <c r="C76" s="267" t="s">
        <v>1082</v>
      </c>
      <c r="D76" s="775">
        <v>3645.4794607600002</v>
      </c>
      <c r="E76" s="572">
        <v>0.64900000000000002</v>
      </c>
      <c r="F76" s="775">
        <v>176</v>
      </c>
      <c r="G76" s="572">
        <v>29.696000000000002</v>
      </c>
      <c r="H76" s="572">
        <v>1.3887400000000001</v>
      </c>
      <c r="I76" s="775">
        <v>1621.07254571</v>
      </c>
      <c r="J76" s="1237">
        <v>44.468000000000004</v>
      </c>
    </row>
    <row r="77" spans="1:20" ht="11.25" customHeight="1">
      <c r="A77" s="12"/>
      <c r="B77" s="267">
        <v>5</v>
      </c>
      <c r="C77" s="267" t="s">
        <v>1083</v>
      </c>
      <c r="D77" s="775">
        <v>3710.3912166199998</v>
      </c>
      <c r="E77" s="572">
        <v>1.258</v>
      </c>
      <c r="F77" s="775">
        <v>251</v>
      </c>
      <c r="G77" s="572">
        <v>26.742000000000001</v>
      </c>
      <c r="H77" s="572">
        <v>1.9099299999999999</v>
      </c>
      <c r="I77" s="775">
        <v>2082.7199390999999</v>
      </c>
      <c r="J77" s="1237">
        <v>56.131999999999998</v>
      </c>
    </row>
    <row r="78" spans="1:20" ht="11.25" customHeight="1">
      <c r="A78" s="12"/>
      <c r="B78" s="267">
        <v>6</v>
      </c>
      <c r="C78" s="267" t="s">
        <v>1086</v>
      </c>
      <c r="D78" s="775">
        <v>1376.8444898800001</v>
      </c>
      <c r="E78" s="572">
        <v>3.6539999999999999</v>
      </c>
      <c r="F78" s="775">
        <v>96</v>
      </c>
      <c r="G78" s="572">
        <v>27.262</v>
      </c>
      <c r="H78" s="572">
        <v>2.1999599999999999</v>
      </c>
      <c r="I78" s="775">
        <v>1166.0781404100001</v>
      </c>
      <c r="J78" s="1237">
        <v>84.691999999999993</v>
      </c>
    </row>
    <row r="79" spans="1:20" ht="11.25" customHeight="1">
      <c r="A79" s="24"/>
      <c r="B79" s="267">
        <v>7</v>
      </c>
      <c r="C79" s="267" t="s">
        <v>1089</v>
      </c>
      <c r="D79" s="775">
        <v>24.180290169999999</v>
      </c>
      <c r="E79" s="572">
        <v>18.527000000000001</v>
      </c>
      <c r="F79" s="775">
        <v>3</v>
      </c>
      <c r="G79" s="572">
        <v>20.419</v>
      </c>
      <c r="H79" s="572">
        <v>2.9608500000000002</v>
      </c>
      <c r="I79" s="775">
        <v>26.92869615</v>
      </c>
      <c r="J79" s="346">
        <v>111.366</v>
      </c>
    </row>
    <row r="80" spans="1:20" ht="11.25" customHeight="1">
      <c r="A80" s="24"/>
      <c r="B80" s="267">
        <v>8</v>
      </c>
      <c r="C80" s="267" t="s">
        <v>1093</v>
      </c>
      <c r="D80" s="775">
        <v>24.537210089999999</v>
      </c>
      <c r="E80" s="572">
        <v>100</v>
      </c>
      <c r="F80" s="775">
        <v>6</v>
      </c>
      <c r="G80" s="572">
        <v>52.338000000000001</v>
      </c>
      <c r="H80" s="572">
        <v>1.4510700000000001</v>
      </c>
      <c r="I80" s="775">
        <v>156.83226263</v>
      </c>
      <c r="J80" s="1237">
        <v>639.16099999999994</v>
      </c>
    </row>
    <row r="81" spans="1:10" ht="11.25" customHeight="1">
      <c r="A81" s="24"/>
      <c r="B81" s="1047">
        <v>9</v>
      </c>
      <c r="C81" s="1047" t="s">
        <v>1291</v>
      </c>
      <c r="D81" s="844">
        <v>17974.23321798</v>
      </c>
      <c r="E81" s="1046">
        <v>0.94</v>
      </c>
      <c r="F81" s="844">
        <v>929</v>
      </c>
      <c r="G81" s="1046">
        <v>32.664999999999999</v>
      </c>
      <c r="H81" s="1046">
        <v>1.8839600000000001</v>
      </c>
      <c r="I81" s="844">
        <v>8036.4086840700002</v>
      </c>
      <c r="J81" s="1745">
        <v>44.710999999999999</v>
      </c>
    </row>
    <row r="82" spans="1:10" ht="11.25" customHeight="1">
      <c r="A82" s="24"/>
      <c r="B82" s="2361" t="s">
        <v>1292</v>
      </c>
      <c r="C82" s="2361"/>
      <c r="D82" s="845">
        <v>18929.318752250001</v>
      </c>
      <c r="E82" s="1048">
        <v>0.93100000000000005</v>
      </c>
      <c r="F82" s="845">
        <v>1440</v>
      </c>
      <c r="G82" s="1048">
        <v>32.824999999999996</v>
      </c>
      <c r="H82" s="1048">
        <v>1.89645</v>
      </c>
      <c r="I82" s="845">
        <v>8330.5418722200011</v>
      </c>
      <c r="J82" s="1749">
        <v>44.008672373588695</v>
      </c>
    </row>
    <row r="83" spans="1:10" ht="11.25" customHeight="1">
      <c r="A83" s="24"/>
    </row>
    <row r="84" spans="1:10" ht="11.25" customHeight="1">
      <c r="A84" s="24"/>
    </row>
    <row r="85" spans="1:10" ht="11.25" customHeight="1">
      <c r="A85" s="24"/>
    </row>
    <row r="86" spans="1:10" ht="11.25" customHeight="1">
      <c r="A86" s="24"/>
    </row>
  </sheetData>
  <sheetProtection formatCells="0" formatColumns="0" formatRows="0" insertColumns="0" insertRows="0" insertHyperlinks="0" deleteColumns="0" deleteRows="0" sort="0" autoFilter="0" pivotTables="0"/>
  <mergeCells count="6">
    <mergeCell ref="B82:C82"/>
    <mergeCell ref="B3:H3"/>
    <mergeCell ref="B44:C44"/>
    <mergeCell ref="B7:J7"/>
    <mergeCell ref="B10:C10"/>
    <mergeCell ref="B48:C48"/>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46" max="9" man="1"/>
  </rowBreaks>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tabColor rgb="FF007272"/>
  </sheetPr>
  <dimension ref="A1:O90"/>
  <sheetViews>
    <sheetView showGridLines="0" showRowColHeaders="0" zoomScaleNormal="100" workbookViewId="0"/>
  </sheetViews>
  <sheetFormatPr baseColWidth="10" defaultColWidth="11.44140625" defaultRowHeight="10.199999999999999"/>
  <cols>
    <col min="1" max="1" width="2.6640625" style="19" customWidth="1"/>
    <col min="2" max="2" width="4.88671875" style="29" customWidth="1"/>
    <col min="3" max="3" width="25" style="29" customWidth="1"/>
    <col min="4" max="5" width="16.5546875" style="29" customWidth="1"/>
    <col min="6" max="6" width="0.6640625" style="29" customWidth="1"/>
    <col min="7" max="8" width="16.5546875" style="29" customWidth="1"/>
    <col min="9" max="9" width="0.6640625" style="29" customWidth="1"/>
    <col min="10" max="11" width="16.5546875" style="29" customWidth="1"/>
    <col min="12" max="12" width="0.6640625" style="29" customWidth="1"/>
    <col min="13" max="13" width="16.5546875" style="29" customWidth="1"/>
    <col min="14" max="14" width="14" style="29" customWidth="1"/>
    <col min="15" max="16384" width="11.44140625" style="29"/>
  </cols>
  <sheetData>
    <row r="1" spans="1:15" s="10" customFormat="1" ht="11.25" customHeight="1">
      <c r="A1" s="7"/>
      <c r="B1" s="7"/>
      <c r="C1" s="7"/>
      <c r="D1" s="8"/>
      <c r="E1" s="8"/>
      <c r="F1" s="8"/>
      <c r="G1" s="9"/>
      <c r="H1" s="9"/>
      <c r="I1" s="9"/>
      <c r="J1" s="9"/>
    </row>
    <row r="2" spans="1:15" s="10" customFormat="1" ht="5.25" customHeight="1">
      <c r="A2" s="7"/>
      <c r="B2" s="7"/>
      <c r="C2" s="7"/>
      <c r="D2" s="8"/>
      <c r="E2" s="8"/>
      <c r="F2" s="8"/>
      <c r="G2" s="9"/>
      <c r="H2" s="9"/>
      <c r="I2" s="9"/>
      <c r="J2" s="9"/>
    </row>
    <row r="3" spans="1:15" s="12" customFormat="1" ht="12.9" customHeight="1">
      <c r="A3" s="11"/>
      <c r="B3" s="2217" t="s">
        <v>302</v>
      </c>
      <c r="C3" s="2217"/>
      <c r="D3" s="2217"/>
      <c r="E3" s="2217"/>
      <c r="F3" s="2217"/>
      <c r="G3" s="2217"/>
      <c r="H3" s="2217"/>
      <c r="I3" s="2217"/>
      <c r="J3" s="2217"/>
      <c r="K3" s="2217"/>
      <c r="L3" s="2217"/>
      <c r="M3" s="2217"/>
      <c r="N3" s="2217"/>
    </row>
    <row r="4" spans="1:15" s="10" customFormat="1" ht="5.25" customHeight="1">
      <c r="A4" s="7"/>
      <c r="B4" s="7"/>
      <c r="C4" s="7"/>
      <c r="D4" s="8"/>
      <c r="E4" s="8"/>
      <c r="F4" s="8"/>
      <c r="G4" s="9"/>
      <c r="H4" s="9"/>
      <c r="I4" s="9"/>
      <c r="J4" s="9"/>
      <c r="M4" s="7"/>
      <c r="N4" s="7"/>
    </row>
    <row r="5" spans="1:15" s="6" customFormat="1" ht="15.75" customHeight="1">
      <c r="A5" s="13"/>
      <c r="B5" s="1087" t="s">
        <v>1293</v>
      </c>
    </row>
    <row r="6" spans="1:15" s="6" customFormat="1" ht="11.25" customHeight="1">
      <c r="A6" s="13"/>
      <c r="B6" s="14"/>
    </row>
    <row r="7" spans="1:15" s="6" customFormat="1" ht="33.75" customHeight="1">
      <c r="A7" s="13"/>
      <c r="B7" s="2326" t="s">
        <v>1294</v>
      </c>
      <c r="C7" s="2326"/>
      <c r="D7" s="2326"/>
      <c r="E7" s="2326"/>
      <c r="F7" s="2326"/>
      <c r="G7" s="2326"/>
      <c r="H7" s="2326"/>
      <c r="I7" s="2326"/>
      <c r="J7" s="2326"/>
      <c r="K7" s="2326"/>
      <c r="L7" s="2326"/>
      <c r="M7" s="2326"/>
      <c r="N7" s="2326"/>
    </row>
    <row r="8" spans="1:15" s="6" customFormat="1" ht="6" customHeight="1">
      <c r="A8" s="13"/>
      <c r="B8" s="646"/>
      <c r="C8"/>
      <c r="D8"/>
      <c r="E8"/>
      <c r="F8"/>
      <c r="G8"/>
      <c r="H8"/>
      <c r="I8"/>
      <c r="J8"/>
      <c r="K8"/>
      <c r="L8"/>
      <c r="M8"/>
      <c r="N8"/>
    </row>
    <row r="9" spans="1:15" s="6" customFormat="1" ht="11.25" customHeight="1">
      <c r="A9" s="13"/>
      <c r="B9" s="2360" t="s">
        <v>1295</v>
      </c>
      <c r="C9" s="2360"/>
      <c r="D9" s="2360"/>
      <c r="E9" s="2360"/>
      <c r="F9" s="2360"/>
      <c r="G9" s="2360"/>
      <c r="H9" s="2360"/>
      <c r="I9" s="870"/>
      <c r="J9"/>
      <c r="K9"/>
      <c r="L9"/>
      <c r="M9"/>
      <c r="N9"/>
    </row>
    <row r="10" spans="1:15" s="6" customFormat="1" ht="11.25" customHeight="1">
      <c r="A10" s="13"/>
      <c r="B10" s="870"/>
      <c r="C10" s="870"/>
      <c r="D10" s="870"/>
      <c r="E10" s="870"/>
      <c r="F10" s="870"/>
      <c r="G10" s="870"/>
      <c r="H10" s="870"/>
      <c r="I10" s="870"/>
      <c r="J10"/>
      <c r="K10"/>
      <c r="L10"/>
      <c r="M10"/>
      <c r="N10"/>
    </row>
    <row r="11" spans="1:15" ht="11.25" customHeight="1"/>
    <row r="12" spans="1:15" ht="11.25" customHeight="1">
      <c r="A12" s="16"/>
      <c r="B12" s="2355" t="s">
        <v>2761</v>
      </c>
      <c r="C12" s="2356"/>
      <c r="D12" s="1166" t="s">
        <v>314</v>
      </c>
      <c r="E12" s="1166" t="s">
        <v>316</v>
      </c>
      <c r="F12" s="1166"/>
      <c r="G12" s="1166" t="s">
        <v>318</v>
      </c>
      <c r="H12" s="1166" t="s">
        <v>320</v>
      </c>
      <c r="I12" s="1166"/>
      <c r="J12" s="1166" t="s">
        <v>325</v>
      </c>
      <c r="K12" s="1166" t="s">
        <v>332</v>
      </c>
      <c r="L12" s="1166"/>
      <c r="M12" s="1166" t="s">
        <v>334</v>
      </c>
      <c r="N12" s="1166" t="s">
        <v>339</v>
      </c>
      <c r="O12" s="410"/>
    </row>
    <row r="13" spans="1:15" ht="11.25" customHeight="1">
      <c r="A13" s="16"/>
      <c r="B13" s="311"/>
      <c r="C13" s="84"/>
      <c r="D13" s="2253" t="s">
        <v>1296</v>
      </c>
      <c r="E13" s="2253"/>
      <c r="F13" s="2253"/>
      <c r="G13" s="2253"/>
      <c r="H13" s="2253"/>
      <c r="I13" s="913"/>
      <c r="J13" s="2253" t="s">
        <v>1297</v>
      </c>
      <c r="K13" s="2253"/>
      <c r="L13" s="2253"/>
      <c r="M13" s="2253"/>
      <c r="N13" s="2253"/>
    </row>
    <row r="14" spans="1:15" ht="11.25" customHeight="1">
      <c r="A14" s="12"/>
      <c r="B14" s="12"/>
      <c r="D14" s="2364" t="s">
        <v>1298</v>
      </c>
      <c r="E14" s="2364"/>
      <c r="F14" s="911"/>
      <c r="G14" s="2364" t="s">
        <v>1299</v>
      </c>
      <c r="H14" s="2364"/>
      <c r="I14" s="912"/>
      <c r="J14" s="2364" t="s">
        <v>1298</v>
      </c>
      <c r="K14" s="2364"/>
      <c r="L14" s="911"/>
      <c r="M14" s="2364" t="s">
        <v>1299</v>
      </c>
      <c r="N14" s="2364"/>
    </row>
    <row r="15" spans="1:15" ht="11.25" customHeight="1">
      <c r="A15" s="12"/>
      <c r="B15" s="1508" t="s">
        <v>308</v>
      </c>
      <c r="C15" s="1573"/>
      <c r="D15" s="765" t="s">
        <v>1300</v>
      </c>
      <c r="E15" s="765" t="s">
        <v>1301</v>
      </c>
      <c r="F15" s="1552"/>
      <c r="G15" s="765" t="s">
        <v>1300</v>
      </c>
      <c r="H15" s="765" t="s">
        <v>1301</v>
      </c>
      <c r="I15" s="1552"/>
      <c r="J15" s="815" t="s">
        <v>1300</v>
      </c>
      <c r="K15" s="815" t="s">
        <v>1301</v>
      </c>
      <c r="L15" s="1548"/>
      <c r="M15" s="815" t="s">
        <v>1300</v>
      </c>
      <c r="N15" s="815" t="s">
        <v>1301</v>
      </c>
    </row>
    <row r="16" spans="1:15" ht="15" customHeight="1">
      <c r="A16" s="12"/>
      <c r="B16" s="308" t="s">
        <v>1302</v>
      </c>
      <c r="D16" s="253"/>
      <c r="E16" s="253"/>
      <c r="F16" s="253"/>
      <c r="G16" s="253"/>
      <c r="H16" s="253"/>
      <c r="I16" s="253"/>
      <c r="J16" s="204"/>
      <c r="K16" s="204"/>
      <c r="L16" s="204"/>
      <c r="M16" s="204"/>
      <c r="N16" s="204"/>
    </row>
    <row r="17" spans="1:15" ht="11.25" customHeight="1">
      <c r="A17" s="12"/>
      <c r="B17" s="12">
        <v>1</v>
      </c>
      <c r="C17" s="267" t="s">
        <v>1303</v>
      </c>
      <c r="D17" s="75"/>
      <c r="E17" s="411">
        <v>11106.9407152034</v>
      </c>
      <c r="F17" s="411"/>
      <c r="G17" s="411">
        <v>68.641964999999999</v>
      </c>
      <c r="H17" s="411">
        <v>223.45926462322899</v>
      </c>
      <c r="I17" s="411"/>
      <c r="J17" s="411"/>
      <c r="K17" s="412">
        <v>45589.183070999999</v>
      </c>
      <c r="L17" s="412"/>
      <c r="N17" s="412">
        <v>82655.628922999997</v>
      </c>
    </row>
    <row r="18" spans="1:15" ht="11.25" customHeight="1">
      <c r="A18" s="12"/>
      <c r="B18" s="12">
        <v>2</v>
      </c>
      <c r="C18" s="267" t="s">
        <v>1304</v>
      </c>
      <c r="D18" s="75"/>
      <c r="E18" s="411">
        <v>35955.952646304002</v>
      </c>
      <c r="F18" s="411"/>
      <c r="G18" s="411">
        <v>880.93563800000004</v>
      </c>
      <c r="H18" s="411">
        <v>17133.323703999999</v>
      </c>
      <c r="I18" s="411"/>
      <c r="J18" s="411"/>
      <c r="K18" s="412">
        <v>46645.792605000002</v>
      </c>
      <c r="L18" s="412"/>
      <c r="N18" s="412">
        <v>292760.84041900001</v>
      </c>
    </row>
    <row r="19" spans="1:15" ht="11.25" customHeight="1">
      <c r="A19" s="12"/>
      <c r="B19" s="29">
        <v>3</v>
      </c>
      <c r="C19" s="29" t="s">
        <v>1305</v>
      </c>
      <c r="E19" s="412">
        <v>1071.701971</v>
      </c>
      <c r="F19" s="412"/>
      <c r="G19" s="412"/>
      <c r="H19" s="412"/>
      <c r="I19" s="412"/>
      <c r="J19" s="412"/>
      <c r="K19" s="412">
        <v>13232.773939999999</v>
      </c>
      <c r="L19" s="412"/>
      <c r="N19" s="412">
        <v>9602.6490140000005</v>
      </c>
    </row>
    <row r="20" spans="1:15" ht="11.25" customHeight="1">
      <c r="A20" s="12"/>
      <c r="B20" s="38">
        <v>4</v>
      </c>
      <c r="C20" s="38" t="s">
        <v>1306</v>
      </c>
      <c r="D20" s="773">
        <v>218.52048099999999</v>
      </c>
      <c r="E20" s="412">
        <v>39.866148000000003</v>
      </c>
      <c r="F20" s="412"/>
      <c r="G20" s="412">
        <v>7014.5650830000004</v>
      </c>
      <c r="H20" s="412"/>
      <c r="I20" s="412"/>
      <c r="J20" s="412"/>
      <c r="K20" s="412">
        <v>250642.19092299999</v>
      </c>
      <c r="L20" s="412"/>
      <c r="N20" s="412">
        <v>42134.533352999999</v>
      </c>
    </row>
    <row r="21" spans="1:15" ht="11.25" customHeight="1">
      <c r="A21" s="12"/>
      <c r="B21" s="29">
        <v>5</v>
      </c>
      <c r="C21" s="29" t="s">
        <v>1307</v>
      </c>
      <c r="E21" s="412"/>
      <c r="F21" s="412"/>
      <c r="G21" s="412"/>
      <c r="H21" s="412"/>
      <c r="I21" s="412"/>
      <c r="J21" s="412"/>
      <c r="K21" s="412"/>
      <c r="L21" s="412"/>
      <c r="N21" s="412"/>
    </row>
    <row r="22" spans="1:15" ht="11.25" customHeight="1">
      <c r="A22" s="12"/>
      <c r="B22" s="29">
        <v>6</v>
      </c>
      <c r="C22" s="29" t="s">
        <v>1308</v>
      </c>
      <c r="E22" s="412">
        <v>184.07715400000001</v>
      </c>
      <c r="F22" s="412"/>
      <c r="G22" s="412"/>
      <c r="H22" s="412"/>
      <c r="I22" s="412"/>
      <c r="J22" s="412"/>
      <c r="K22" s="412">
        <v>169243.194861</v>
      </c>
      <c r="L22" s="412"/>
      <c r="N22" s="412">
        <v>67476.854940000005</v>
      </c>
    </row>
    <row r="23" spans="1:15" ht="11.25" customHeight="1">
      <c r="A23" s="12"/>
      <c r="B23" s="29">
        <v>7</v>
      </c>
      <c r="C23" s="29" t="s">
        <v>1309</v>
      </c>
      <c r="E23" s="412">
        <v>2474.8745800000002</v>
      </c>
      <c r="F23" s="412"/>
      <c r="G23" s="412"/>
      <c r="H23" s="412"/>
      <c r="I23" s="412"/>
      <c r="J23" s="412"/>
      <c r="K23" s="412">
        <v>162909.962077</v>
      </c>
      <c r="L23" s="412"/>
      <c r="N23" s="412">
        <v>15927.722456</v>
      </c>
    </row>
    <row r="24" spans="1:15" ht="11.25" customHeight="1">
      <c r="A24" s="12"/>
      <c r="B24" s="29">
        <v>8</v>
      </c>
      <c r="C24" s="29" t="s">
        <v>1310</v>
      </c>
      <c r="E24" s="412">
        <v>6605.6744870000002</v>
      </c>
      <c r="F24" s="412"/>
      <c r="G24" s="412"/>
      <c r="H24" s="412"/>
      <c r="I24" s="412"/>
      <c r="J24" s="412"/>
      <c r="K24" s="412">
        <v>5873.8381719999998</v>
      </c>
      <c r="L24" s="412"/>
      <c r="N24" s="412"/>
    </row>
    <row r="25" spans="1:15" s="39" customFormat="1" ht="11.25" customHeight="1">
      <c r="A25" s="34"/>
      <c r="B25" s="847">
        <v>9</v>
      </c>
      <c r="C25" s="847" t="s">
        <v>563</v>
      </c>
      <c r="D25" s="848">
        <v>218.52048099999999</v>
      </c>
      <c r="E25" s="631">
        <v>57439.0877015074</v>
      </c>
      <c r="F25" s="631"/>
      <c r="G25" s="631">
        <v>7964.1426860000001</v>
      </c>
      <c r="H25" s="631">
        <v>17356.7829686232</v>
      </c>
      <c r="I25" s="631"/>
      <c r="J25" s="631"/>
      <c r="K25" s="631">
        <v>694136.93564899999</v>
      </c>
      <c r="L25" s="631"/>
      <c r="M25" s="847"/>
      <c r="N25" s="631">
        <v>510558.22910499998</v>
      </c>
    </row>
    <row r="26" spans="1:15" ht="11.25" customHeight="1">
      <c r="A26" s="12"/>
    </row>
    <row r="27" spans="1:15" ht="11.25" customHeight="1">
      <c r="A27" s="12"/>
    </row>
    <row r="28" spans="1:15" ht="11.25" customHeight="1">
      <c r="A28" s="12"/>
    </row>
    <row r="29" spans="1:15" ht="11.25" customHeight="1">
      <c r="A29" s="16"/>
      <c r="B29" s="2355" t="s">
        <v>27</v>
      </c>
      <c r="C29" s="2356"/>
      <c r="D29" s="1166" t="s">
        <v>314</v>
      </c>
      <c r="E29" s="1166" t="s">
        <v>316</v>
      </c>
      <c r="F29" s="1166"/>
      <c r="G29" s="1166" t="s">
        <v>318</v>
      </c>
      <c r="H29" s="1166" t="s">
        <v>320</v>
      </c>
      <c r="I29" s="1166"/>
      <c r="J29" s="1166" t="s">
        <v>325</v>
      </c>
      <c r="K29" s="1166" t="s">
        <v>332</v>
      </c>
      <c r="L29" s="1166"/>
      <c r="M29" s="1166" t="s">
        <v>334</v>
      </c>
      <c r="N29" s="1166" t="s">
        <v>339</v>
      </c>
      <c r="O29" s="410"/>
    </row>
    <row r="30" spans="1:15" ht="11.25" customHeight="1">
      <c r="A30" s="16"/>
      <c r="B30" s="311"/>
      <c r="C30" s="84"/>
      <c r="D30" s="2253" t="s">
        <v>1296</v>
      </c>
      <c r="E30" s="2253"/>
      <c r="F30" s="2253"/>
      <c r="G30" s="2253"/>
      <c r="H30" s="2253"/>
      <c r="I30" s="913"/>
      <c r="J30" s="2253" t="s">
        <v>1297</v>
      </c>
      <c r="K30" s="2253"/>
      <c r="L30" s="2253"/>
      <c r="M30" s="2253"/>
      <c r="N30" s="2253"/>
    </row>
    <row r="31" spans="1:15" ht="11.25" customHeight="1">
      <c r="A31" s="12"/>
      <c r="B31" s="12"/>
      <c r="D31" s="2364" t="s">
        <v>1298</v>
      </c>
      <c r="E31" s="2364"/>
      <c r="F31" s="911"/>
      <c r="G31" s="2364" t="s">
        <v>1299</v>
      </c>
      <c r="H31" s="2364"/>
      <c r="I31" s="912"/>
      <c r="J31" s="2364" t="s">
        <v>1298</v>
      </c>
      <c r="K31" s="2364"/>
      <c r="L31" s="911"/>
      <c r="M31" s="2364" t="s">
        <v>1299</v>
      </c>
      <c r="N31" s="2364"/>
    </row>
    <row r="32" spans="1:15" ht="11.25" customHeight="1">
      <c r="A32" s="12"/>
      <c r="B32" s="1508" t="s">
        <v>308</v>
      </c>
      <c r="C32" s="1573"/>
      <c r="D32" s="765" t="s">
        <v>1300</v>
      </c>
      <c r="E32" s="765" t="s">
        <v>1301</v>
      </c>
      <c r="F32" s="1552"/>
      <c r="G32" s="765" t="s">
        <v>1300</v>
      </c>
      <c r="H32" s="765" t="s">
        <v>1301</v>
      </c>
      <c r="I32" s="1552"/>
      <c r="J32" s="815" t="s">
        <v>1300</v>
      </c>
      <c r="K32" s="815" t="s">
        <v>1301</v>
      </c>
      <c r="L32" s="1548"/>
      <c r="M32" s="815" t="s">
        <v>1300</v>
      </c>
      <c r="N32" s="815" t="s">
        <v>1301</v>
      </c>
    </row>
    <row r="33" spans="1:14" ht="15" customHeight="1">
      <c r="A33" s="12"/>
      <c r="B33" s="308" t="s">
        <v>1302</v>
      </c>
      <c r="D33" s="253"/>
      <c r="E33" s="253"/>
      <c r="F33" s="253"/>
      <c r="G33" s="253"/>
      <c r="H33" s="253"/>
      <c r="I33" s="253"/>
      <c r="J33" s="204"/>
      <c r="K33" s="204"/>
      <c r="L33" s="204"/>
      <c r="M33" s="204"/>
      <c r="N33" s="204"/>
    </row>
    <row r="34" spans="1:14" ht="11.25" customHeight="1">
      <c r="A34" s="12"/>
      <c r="B34" s="12">
        <v>1</v>
      </c>
      <c r="C34" s="267" t="s">
        <v>1303</v>
      </c>
      <c r="D34" s="75"/>
      <c r="E34" s="411">
        <v>9759.7463844567592</v>
      </c>
      <c r="F34" s="411"/>
      <c r="G34" s="411">
        <v>28.918236</v>
      </c>
      <c r="H34" s="411">
        <v>921.28568637255</v>
      </c>
      <c r="I34" s="411"/>
      <c r="J34" s="411"/>
      <c r="K34" s="412">
        <v>45367.096355000001</v>
      </c>
      <c r="L34" s="412"/>
      <c r="N34" s="412">
        <v>73162.306819000005</v>
      </c>
    </row>
    <row r="35" spans="1:14" ht="11.25" customHeight="1">
      <c r="A35" s="12"/>
      <c r="B35" s="12">
        <v>2</v>
      </c>
      <c r="C35" s="267" t="s">
        <v>1304</v>
      </c>
      <c r="D35" s="75"/>
      <c r="E35" s="411">
        <v>23846.410021</v>
      </c>
      <c r="F35" s="411"/>
      <c r="G35" s="411">
        <v>859.92875000000004</v>
      </c>
      <c r="H35" s="411">
        <v>22809.572505</v>
      </c>
      <c r="I35" s="411"/>
      <c r="J35" s="411"/>
      <c r="K35" s="412">
        <v>70313.871580999999</v>
      </c>
      <c r="L35" s="412"/>
      <c r="N35" s="412">
        <v>144259.124369</v>
      </c>
    </row>
    <row r="36" spans="1:14" ht="11.25" customHeight="1">
      <c r="A36" s="12"/>
      <c r="B36" s="29">
        <v>3</v>
      </c>
      <c r="C36" s="29" t="s">
        <v>1305</v>
      </c>
      <c r="E36" s="412">
        <v>190.32407699999999</v>
      </c>
      <c r="F36" s="412"/>
      <c r="G36" s="412"/>
      <c r="H36" s="412">
        <v>65.90634</v>
      </c>
      <c r="I36" s="412"/>
      <c r="J36" s="412"/>
      <c r="K36" s="412">
        <v>13243.445296</v>
      </c>
      <c r="L36" s="412"/>
      <c r="N36" s="412">
        <v>11797.474574</v>
      </c>
    </row>
    <row r="37" spans="1:14" ht="11.25" customHeight="1">
      <c r="A37" s="12"/>
      <c r="B37" s="38">
        <v>4</v>
      </c>
      <c r="C37" s="38" t="s">
        <v>1306</v>
      </c>
      <c r="D37" s="773">
        <v>325.83623499999999</v>
      </c>
      <c r="E37" s="412"/>
      <c r="F37" s="412"/>
      <c r="G37" s="412">
        <v>6673.4812780000002</v>
      </c>
      <c r="H37" s="412"/>
      <c r="I37" s="412"/>
      <c r="J37" s="412"/>
      <c r="K37" s="412">
        <v>128274.515023</v>
      </c>
      <c r="L37" s="412"/>
      <c r="N37" s="412">
        <v>67926.912498000005</v>
      </c>
    </row>
    <row r="38" spans="1:14" ht="11.25" customHeight="1">
      <c r="A38" s="12"/>
      <c r="B38" s="29">
        <v>5</v>
      </c>
      <c r="C38" s="29" t="s">
        <v>1307</v>
      </c>
      <c r="D38" s="773"/>
      <c r="E38" s="412"/>
      <c r="F38" s="412"/>
      <c r="G38" s="412"/>
      <c r="H38" s="412"/>
      <c r="I38" s="412"/>
      <c r="J38" s="412"/>
      <c r="K38" s="412"/>
      <c r="L38" s="412"/>
      <c r="N38" s="412"/>
    </row>
    <row r="39" spans="1:14" ht="11.25" customHeight="1">
      <c r="A39" s="12"/>
      <c r="B39" s="29">
        <v>6</v>
      </c>
      <c r="C39" s="29" t="s">
        <v>1308</v>
      </c>
      <c r="D39" s="773"/>
      <c r="E39" s="412">
        <v>362.77120000000002</v>
      </c>
      <c r="F39" s="412"/>
      <c r="G39" s="412"/>
      <c r="H39" s="412"/>
      <c r="I39" s="412"/>
      <c r="J39" s="412"/>
      <c r="K39" s="412">
        <v>117093.63490400001</v>
      </c>
      <c r="L39" s="412"/>
      <c r="N39" s="412">
        <v>56262.722714000003</v>
      </c>
    </row>
    <row r="40" spans="1:14" ht="11.25" customHeight="1">
      <c r="A40" s="12"/>
      <c r="B40" s="29">
        <v>7</v>
      </c>
      <c r="C40" s="29" t="s">
        <v>1309</v>
      </c>
      <c r="D40" s="773"/>
      <c r="E40" s="412">
        <v>4653.5653849999999</v>
      </c>
      <c r="F40" s="412"/>
      <c r="G40" s="412"/>
      <c r="H40" s="412"/>
      <c r="I40" s="412"/>
      <c r="J40" s="412"/>
      <c r="K40" s="412">
        <v>195839.308639</v>
      </c>
      <c r="L40" s="412"/>
      <c r="N40" s="412">
        <v>25213.400915999999</v>
      </c>
    </row>
    <row r="41" spans="1:14" ht="11.25" customHeight="1">
      <c r="A41" s="12"/>
      <c r="B41" s="29">
        <v>8</v>
      </c>
      <c r="C41" s="29" t="s">
        <v>1310</v>
      </c>
      <c r="D41" s="773"/>
      <c r="E41" s="412">
        <v>6336.041287</v>
      </c>
      <c r="F41" s="412"/>
      <c r="G41" s="412"/>
      <c r="H41" s="412"/>
      <c r="I41" s="412"/>
      <c r="J41" s="412"/>
      <c r="K41" s="412">
        <v>5304.6332410000005</v>
      </c>
      <c r="L41" s="412"/>
      <c r="N41" s="412"/>
    </row>
    <row r="42" spans="1:14" s="39" customFormat="1" ht="11.25" customHeight="1">
      <c r="A42" s="34"/>
      <c r="B42" s="847">
        <v>9</v>
      </c>
      <c r="C42" s="847" t="s">
        <v>563</v>
      </c>
      <c r="D42" s="848">
        <v>325.83623499999999</v>
      </c>
      <c r="E42" s="631">
        <v>45148.858354456803</v>
      </c>
      <c r="F42" s="631"/>
      <c r="G42" s="631">
        <v>7562.3282639999998</v>
      </c>
      <c r="H42" s="631">
        <v>23796.764531372501</v>
      </c>
      <c r="I42" s="631"/>
      <c r="J42" s="631"/>
      <c r="K42" s="631">
        <v>575436.50503899995</v>
      </c>
      <c r="L42" s="631"/>
      <c r="M42" s="847"/>
      <c r="N42" s="631">
        <v>378621.94189000002</v>
      </c>
    </row>
    <row r="43" spans="1:14" ht="11.25" customHeight="1">
      <c r="A43" s="12"/>
    </row>
    <row r="44" spans="1:14">
      <c r="A44" s="12"/>
    </row>
    <row r="45" spans="1:14">
      <c r="A45" s="12"/>
    </row>
    <row r="46" spans="1:14">
      <c r="A46" s="12"/>
    </row>
    <row r="47" spans="1:14">
      <c r="A47" s="12"/>
    </row>
    <row r="48" spans="1:14">
      <c r="A48" s="12"/>
    </row>
    <row r="49" spans="1:14">
      <c r="A49" s="12"/>
    </row>
    <row r="50" spans="1:14">
      <c r="A50" s="12"/>
    </row>
    <row r="51" spans="1:14">
      <c r="A51" s="12"/>
    </row>
    <row r="52" spans="1:14">
      <c r="A52" s="12"/>
    </row>
    <row r="53" spans="1:14">
      <c r="A53" s="12"/>
    </row>
    <row r="54" spans="1:14">
      <c r="A54" s="12"/>
      <c r="D54" s="37"/>
      <c r="E54" s="37"/>
      <c r="F54" s="37"/>
      <c r="G54" s="37"/>
      <c r="H54" s="37"/>
      <c r="I54" s="37"/>
      <c r="J54" s="37"/>
      <c r="K54" s="37"/>
      <c r="L54" s="37"/>
      <c r="M54" s="37"/>
      <c r="N54" s="37"/>
    </row>
    <row r="55" spans="1:14">
      <c r="A55" s="12"/>
      <c r="D55" s="37"/>
      <c r="E55" s="37"/>
      <c r="F55" s="37"/>
      <c r="G55" s="37"/>
      <c r="H55" s="37"/>
      <c r="I55" s="37"/>
      <c r="J55" s="37"/>
      <c r="K55" s="37"/>
      <c r="L55" s="37"/>
      <c r="M55" s="37"/>
      <c r="N55" s="37"/>
    </row>
    <row r="56" spans="1:14">
      <c r="A56" s="12"/>
      <c r="D56" s="37"/>
      <c r="E56" s="37"/>
      <c r="F56" s="37"/>
      <c r="G56" s="37"/>
      <c r="H56" s="37"/>
      <c r="I56" s="37"/>
      <c r="J56" s="37"/>
      <c r="K56" s="37"/>
      <c r="L56" s="37"/>
      <c r="M56" s="37"/>
      <c r="N56" s="37"/>
    </row>
    <row r="57" spans="1:14">
      <c r="A57" s="12"/>
      <c r="D57" s="37"/>
      <c r="E57" s="37"/>
      <c r="F57" s="37"/>
      <c r="G57" s="37"/>
      <c r="H57" s="37"/>
      <c r="I57" s="37"/>
      <c r="J57" s="37"/>
      <c r="K57" s="37"/>
      <c r="L57" s="37"/>
      <c r="M57" s="37"/>
      <c r="N57" s="37"/>
    </row>
    <row r="58" spans="1:14">
      <c r="A58" s="12"/>
      <c r="D58" s="37"/>
      <c r="E58" s="37"/>
      <c r="F58" s="37"/>
      <c r="G58" s="37"/>
      <c r="H58" s="37"/>
      <c r="I58" s="37"/>
      <c r="J58" s="37"/>
      <c r="K58" s="37"/>
      <c r="L58" s="37"/>
      <c r="M58" s="37"/>
      <c r="N58" s="37"/>
    </row>
    <row r="59" spans="1:14">
      <c r="A59" s="12"/>
      <c r="D59" s="37"/>
      <c r="E59" s="37"/>
      <c r="F59" s="37"/>
      <c r="G59" s="37"/>
      <c r="H59" s="37"/>
      <c r="I59" s="37"/>
      <c r="J59" s="37"/>
      <c r="K59" s="37"/>
      <c r="L59" s="37"/>
      <c r="M59" s="37"/>
      <c r="N59" s="37"/>
    </row>
    <row r="60" spans="1:14">
      <c r="A60" s="12"/>
      <c r="D60" s="37"/>
      <c r="E60" s="37"/>
      <c r="F60" s="37"/>
      <c r="G60" s="37"/>
      <c r="H60" s="37"/>
      <c r="I60" s="37"/>
      <c r="J60" s="37"/>
      <c r="K60" s="37"/>
      <c r="L60" s="37"/>
      <c r="M60" s="37"/>
      <c r="N60" s="37"/>
    </row>
    <row r="61" spans="1:14">
      <c r="A61" s="12"/>
      <c r="D61" s="37"/>
      <c r="E61" s="37"/>
      <c r="F61" s="37"/>
      <c r="G61" s="37"/>
      <c r="H61" s="37"/>
      <c r="I61" s="37"/>
      <c r="J61" s="37"/>
      <c r="K61" s="37"/>
      <c r="L61" s="37"/>
      <c r="M61" s="37"/>
      <c r="N61" s="37"/>
    </row>
    <row r="62" spans="1:14">
      <c r="A62" s="12"/>
      <c r="D62" s="37"/>
      <c r="E62" s="37"/>
      <c r="F62" s="37"/>
      <c r="G62" s="37"/>
      <c r="H62" s="37"/>
      <c r="I62" s="37"/>
      <c r="J62" s="37"/>
      <c r="K62" s="37"/>
      <c r="L62" s="37"/>
      <c r="M62" s="37"/>
      <c r="N62" s="37"/>
    </row>
    <row r="63" spans="1:14">
      <c r="A63" s="12"/>
      <c r="D63" s="37"/>
      <c r="E63" s="37"/>
      <c r="F63" s="37"/>
      <c r="G63" s="37"/>
      <c r="H63" s="37"/>
      <c r="I63" s="37"/>
      <c r="J63" s="37"/>
      <c r="K63" s="37"/>
      <c r="L63" s="37"/>
      <c r="M63" s="37"/>
      <c r="N63" s="37"/>
    </row>
    <row r="64" spans="1:14">
      <c r="A64" s="12"/>
      <c r="D64" s="37"/>
      <c r="E64" s="37"/>
      <c r="F64" s="37"/>
      <c r="G64" s="37"/>
      <c r="H64" s="37"/>
      <c r="I64" s="37"/>
      <c r="J64" s="37"/>
      <c r="K64" s="37"/>
      <c r="L64" s="37"/>
      <c r="M64" s="37"/>
      <c r="N64" s="37"/>
    </row>
    <row r="65" spans="1:14">
      <c r="D65" s="37"/>
      <c r="E65" s="37"/>
      <c r="F65" s="37"/>
      <c r="G65" s="37"/>
      <c r="H65" s="37"/>
      <c r="I65" s="37"/>
      <c r="J65" s="37"/>
      <c r="K65" s="37"/>
      <c r="L65" s="37"/>
      <c r="M65" s="37"/>
      <c r="N65" s="37"/>
    </row>
    <row r="66" spans="1:14">
      <c r="D66" s="37"/>
    </row>
    <row r="71" spans="1:14">
      <c r="A71" s="21"/>
    </row>
    <row r="72" spans="1:14">
      <c r="A72" s="21"/>
    </row>
    <row r="73" spans="1:14">
      <c r="A73" s="22"/>
    </row>
    <row r="74" spans="1:14">
      <c r="A74" s="12"/>
    </row>
    <row r="75" spans="1:14">
      <c r="A75" s="12"/>
    </row>
    <row r="76" spans="1:14">
      <c r="A76" s="12"/>
    </row>
    <row r="77" spans="1:14">
      <c r="A77" s="12"/>
    </row>
    <row r="78" spans="1:14">
      <c r="A78" s="12"/>
    </row>
    <row r="79" spans="1:14">
      <c r="A79" s="12"/>
    </row>
    <row r="80" spans="1:14">
      <c r="A80" s="12"/>
    </row>
    <row r="81" spans="1:14">
      <c r="A81" s="12"/>
      <c r="D81" s="37"/>
      <c r="E81" s="37"/>
      <c r="F81" s="37"/>
      <c r="G81" s="37"/>
      <c r="H81" s="37"/>
      <c r="I81" s="37"/>
      <c r="J81" s="37"/>
      <c r="K81" s="37"/>
      <c r="L81" s="37"/>
      <c r="M81" s="37"/>
      <c r="N81" s="37"/>
    </row>
    <row r="82" spans="1:14">
      <c r="A82" s="24"/>
      <c r="D82" s="37"/>
      <c r="E82" s="37"/>
      <c r="F82" s="37"/>
      <c r="G82" s="37"/>
      <c r="H82" s="37"/>
      <c r="I82" s="37"/>
      <c r="J82" s="37"/>
      <c r="K82" s="37"/>
      <c r="L82" s="37"/>
      <c r="M82" s="37"/>
      <c r="N82" s="37"/>
    </row>
    <row r="83" spans="1:14">
      <c r="A83" s="24"/>
      <c r="D83" s="37"/>
      <c r="E83" s="37"/>
      <c r="F83" s="37"/>
      <c r="G83" s="37"/>
      <c r="H83" s="37"/>
      <c r="I83" s="37"/>
      <c r="J83" s="37"/>
      <c r="K83" s="37"/>
      <c r="L83" s="37"/>
      <c r="M83" s="37"/>
      <c r="N83" s="37"/>
    </row>
    <row r="84" spans="1:14">
      <c r="A84" s="24"/>
      <c r="D84" s="37"/>
      <c r="E84" s="37"/>
      <c r="F84" s="37"/>
      <c r="G84" s="37"/>
      <c r="H84" s="37"/>
      <c r="I84" s="37"/>
      <c r="J84" s="37"/>
      <c r="K84" s="37"/>
      <c r="L84" s="37"/>
      <c r="M84" s="37"/>
      <c r="N84" s="37"/>
    </row>
    <row r="85" spans="1:14">
      <c r="A85" s="24"/>
      <c r="D85" s="37"/>
      <c r="E85" s="37"/>
      <c r="F85" s="37"/>
      <c r="G85" s="37"/>
      <c r="H85" s="37"/>
      <c r="I85" s="37"/>
      <c r="J85" s="37"/>
      <c r="K85" s="37"/>
      <c r="L85" s="37"/>
      <c r="M85" s="37"/>
      <c r="N85" s="37"/>
    </row>
    <row r="86" spans="1:14">
      <c r="A86" s="24"/>
      <c r="D86" s="37"/>
      <c r="E86" s="37"/>
      <c r="F86" s="37"/>
      <c r="G86" s="37"/>
      <c r="H86" s="37"/>
      <c r="I86" s="37"/>
      <c r="J86" s="37"/>
      <c r="K86" s="37"/>
      <c r="L86" s="37"/>
      <c r="M86" s="37"/>
      <c r="N86" s="37"/>
    </row>
    <row r="87" spans="1:14">
      <c r="A87" s="24"/>
      <c r="D87" s="37"/>
      <c r="E87" s="37"/>
      <c r="F87" s="37"/>
      <c r="G87" s="37"/>
      <c r="H87" s="37"/>
      <c r="I87" s="37"/>
      <c r="J87" s="37"/>
      <c r="K87" s="37"/>
      <c r="L87" s="37"/>
      <c r="M87" s="37"/>
      <c r="N87" s="37"/>
    </row>
    <row r="88" spans="1:14">
      <c r="A88" s="24"/>
      <c r="D88" s="37"/>
      <c r="E88" s="37"/>
      <c r="F88" s="37"/>
      <c r="G88" s="37"/>
      <c r="H88" s="37"/>
      <c r="I88" s="37"/>
      <c r="J88" s="37"/>
      <c r="K88" s="37"/>
      <c r="L88" s="37"/>
      <c r="M88" s="37"/>
      <c r="N88" s="37"/>
    </row>
    <row r="89" spans="1:14">
      <c r="A89" s="24"/>
      <c r="D89" s="37"/>
      <c r="E89" s="37"/>
      <c r="F89" s="37"/>
      <c r="G89" s="37"/>
      <c r="H89" s="37"/>
      <c r="I89" s="37"/>
      <c r="J89" s="37"/>
      <c r="K89" s="37"/>
      <c r="L89" s="37"/>
      <c r="M89" s="37"/>
      <c r="N89" s="37"/>
    </row>
    <row r="90" spans="1:14">
      <c r="D90" s="37"/>
      <c r="E90" s="37"/>
      <c r="F90" s="37"/>
      <c r="G90" s="37"/>
      <c r="H90" s="37"/>
      <c r="I90" s="37"/>
      <c r="J90" s="37"/>
      <c r="K90" s="37"/>
      <c r="L90" s="37"/>
      <c r="M90" s="37"/>
      <c r="N90" s="37"/>
    </row>
  </sheetData>
  <mergeCells count="17">
    <mergeCell ref="B29:C29"/>
    <mergeCell ref="D30:H30"/>
    <mergeCell ref="J30:N30"/>
    <mergeCell ref="D31:E31"/>
    <mergeCell ref="G31:H31"/>
    <mergeCell ref="J31:K31"/>
    <mergeCell ref="M31:N31"/>
    <mergeCell ref="B3:N3"/>
    <mergeCell ref="B7:N7"/>
    <mergeCell ref="B9:H9"/>
    <mergeCell ref="D14:E14"/>
    <mergeCell ref="G14:H14"/>
    <mergeCell ref="J14:K14"/>
    <mergeCell ref="M14:N14"/>
    <mergeCell ref="B12:C12"/>
    <mergeCell ref="D13:H13"/>
    <mergeCell ref="J13:N13"/>
  </mergeCells>
  <hyperlinks>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pageSetUpPr fitToPage="1"/>
  </sheetPr>
  <dimension ref="B1:N42"/>
  <sheetViews>
    <sheetView showGridLines="0" showRowColHeaders="0" workbookViewId="0"/>
  </sheetViews>
  <sheetFormatPr baseColWidth="10" defaultColWidth="11.44140625" defaultRowHeight="14.4"/>
  <cols>
    <col min="1" max="1" width="2.6640625" customWidth="1"/>
    <col min="2" max="2" width="4.88671875" customWidth="1"/>
    <col min="3" max="3" width="63.44140625" customWidth="1"/>
    <col min="4" max="8" width="18.5546875" customWidth="1"/>
  </cols>
  <sheetData>
    <row r="1" spans="2:14" s="3" customFormat="1" ht="10.199999999999999"/>
    <row r="2" spans="2:14" s="3" customFormat="1" ht="5.25" customHeight="1"/>
    <row r="3" spans="2:14" s="305" customFormat="1" ht="13.2">
      <c r="B3" s="2217" t="s">
        <v>302</v>
      </c>
      <c r="C3" s="2217"/>
      <c r="D3" s="2217"/>
      <c r="E3" s="2217"/>
      <c r="F3" s="2217"/>
      <c r="G3" s="2217"/>
      <c r="H3" s="2217"/>
      <c r="I3" s="2217"/>
    </row>
    <row r="4" spans="2:14" s="305" customFormat="1" ht="5.25" customHeight="1">
      <c r="B4" s="263"/>
      <c r="C4" s="263"/>
      <c r="D4" s="263"/>
      <c r="E4" s="263"/>
      <c r="F4" s="263"/>
      <c r="G4" s="263"/>
      <c r="H4" s="263"/>
      <c r="I4" s="263"/>
    </row>
    <row r="5" spans="2:14" s="306" customFormat="1" ht="15.6">
      <c r="B5" s="1087" t="s">
        <v>1311</v>
      </c>
      <c r="C5" s="307"/>
      <c r="D5" s="307"/>
      <c r="E5" s="307"/>
      <c r="F5" s="307"/>
      <c r="G5" s="307"/>
      <c r="H5" s="307"/>
      <c r="I5" s="307"/>
      <c r="J5" s="305"/>
      <c r="K5" s="305"/>
      <c r="L5" s="305"/>
      <c r="M5" s="305"/>
      <c r="N5" s="305"/>
    </row>
    <row r="6" spans="2:14" s="306" customFormat="1" ht="11.25" customHeight="1">
      <c r="B6" s="1087"/>
      <c r="C6" s="307"/>
      <c r="D6" s="1989"/>
      <c r="E6" s="307"/>
      <c r="F6" s="307"/>
      <c r="G6" s="307"/>
      <c r="H6" s="307"/>
      <c r="I6" s="307"/>
      <c r="J6" s="305"/>
      <c r="K6" s="305"/>
      <c r="L6" s="305"/>
      <c r="M6" s="305"/>
      <c r="N6" s="305"/>
    </row>
    <row r="7" spans="2:14" ht="11.25" customHeight="1">
      <c r="J7" s="2007"/>
    </row>
    <row r="8" spans="2:14" ht="11.25" customHeight="1">
      <c r="B8" s="3"/>
      <c r="D8" s="2227" t="s">
        <v>1312</v>
      </c>
      <c r="E8" s="2227"/>
      <c r="F8" s="2227"/>
      <c r="G8" s="2227"/>
      <c r="H8" s="2227"/>
      <c r="J8" s="2007"/>
    </row>
    <row r="9" spans="2:14" s="404" customFormat="1" ht="11.25" customHeight="1">
      <c r="B9" s="2365" t="s">
        <v>308</v>
      </c>
      <c r="C9" s="2366"/>
      <c r="D9" s="1019" t="s">
        <v>2762</v>
      </c>
      <c r="E9" s="1019" t="s">
        <v>2756</v>
      </c>
      <c r="F9" s="607" t="s">
        <v>2596</v>
      </c>
      <c r="G9" s="607" t="s">
        <v>1614</v>
      </c>
      <c r="H9" s="607" t="s">
        <v>650</v>
      </c>
      <c r="J9" s="2007"/>
    </row>
    <row r="10" spans="2:14" s="404" customFormat="1" ht="11.25" customHeight="1">
      <c r="B10" s="1882">
        <v>1</v>
      </c>
      <c r="C10" s="850" t="s">
        <v>1313</v>
      </c>
      <c r="D10" s="640">
        <v>12585.101207</v>
      </c>
      <c r="E10" s="640">
        <v>10057.812768</v>
      </c>
      <c r="F10" s="640">
        <v>12261.473373999999</v>
      </c>
      <c r="G10" s="640">
        <v>13036.219765</v>
      </c>
      <c r="H10" s="640">
        <v>10722.115059</v>
      </c>
      <c r="J10" s="2007"/>
      <c r="K10" s="774"/>
    </row>
    <row r="11" spans="2:14" s="404" customFormat="1" ht="11.25" customHeight="1">
      <c r="B11" s="204">
        <v>2</v>
      </c>
      <c r="C11" s="152" t="s">
        <v>1314</v>
      </c>
      <c r="D11" s="237">
        <v>-1977.3210529999999</v>
      </c>
      <c r="E11" s="237">
        <v>2392.0754729999999</v>
      </c>
      <c r="F11" s="237">
        <v>-1521.636</v>
      </c>
      <c r="G11" s="237">
        <v>-1646.786963</v>
      </c>
      <c r="H11" s="237">
        <v>3645.1670349999999</v>
      </c>
      <c r="J11" s="2007"/>
      <c r="K11" s="774"/>
    </row>
    <row r="12" spans="2:14" s="404" customFormat="1" ht="11.25" customHeight="1">
      <c r="B12" s="211">
        <v>3</v>
      </c>
      <c r="C12" s="152" t="s">
        <v>1315</v>
      </c>
      <c r="D12" s="237">
        <v>-420.084833</v>
      </c>
      <c r="E12" s="237">
        <v>-412.16362199999998</v>
      </c>
      <c r="F12" s="237">
        <v>-231.36034000000001</v>
      </c>
      <c r="G12" s="237">
        <v>-194.92844600000001</v>
      </c>
      <c r="H12" s="237">
        <v>-732.47810900000002</v>
      </c>
      <c r="J12" s="2007"/>
      <c r="K12" s="774"/>
    </row>
    <row r="13" spans="2:14" s="404" customFormat="1" ht="11.25" customHeight="1">
      <c r="B13" s="211">
        <v>4</v>
      </c>
      <c r="C13" s="152" t="s">
        <v>1316</v>
      </c>
      <c r="D13" s="237"/>
      <c r="E13" s="237"/>
      <c r="F13" s="237"/>
      <c r="G13" s="237"/>
      <c r="H13" s="237"/>
      <c r="J13" s="2007"/>
    </row>
    <row r="14" spans="2:14" s="404" customFormat="1" ht="11.25" customHeight="1">
      <c r="B14" s="211">
        <v>5</v>
      </c>
      <c r="C14" s="152" t="s">
        <v>1317</v>
      </c>
      <c r="D14" s="237"/>
      <c r="E14" s="237"/>
      <c r="F14" s="237"/>
      <c r="G14" s="237"/>
      <c r="H14" s="237"/>
      <c r="J14" s="2007"/>
    </row>
    <row r="15" spans="2:14" s="404" customFormat="1" ht="11.25" customHeight="1">
      <c r="B15" s="211">
        <v>6</v>
      </c>
      <c r="C15" s="152" t="s">
        <v>1318</v>
      </c>
      <c r="D15" s="237"/>
      <c r="E15" s="237"/>
      <c r="F15" s="237"/>
      <c r="G15" s="237"/>
      <c r="H15" s="237"/>
      <c r="J15" s="2007"/>
    </row>
    <row r="16" spans="2:14" s="404" customFormat="1" ht="11.25" customHeight="1">
      <c r="B16" s="211">
        <v>7</v>
      </c>
      <c r="C16" s="152" t="s">
        <v>1319</v>
      </c>
      <c r="D16" s="237">
        <v>1514.542199</v>
      </c>
      <c r="E16" s="237">
        <v>547.37658799999997</v>
      </c>
      <c r="F16" s="237">
        <v>-450.663275</v>
      </c>
      <c r="G16" s="237">
        <v>1066.9690189999999</v>
      </c>
      <c r="H16" s="237">
        <v>-598.58421999999996</v>
      </c>
      <c r="J16" s="2007"/>
      <c r="K16" s="774"/>
    </row>
    <row r="17" spans="2:11" s="404" customFormat="1" ht="11.25" customHeight="1">
      <c r="B17" s="211">
        <v>8</v>
      </c>
      <c r="C17" s="152" t="s">
        <v>965</v>
      </c>
      <c r="D17" s="1712"/>
      <c r="E17" s="1712"/>
      <c r="F17" s="1712"/>
      <c r="G17" s="2004"/>
      <c r="H17" s="1712"/>
      <c r="J17" s="2007"/>
    </row>
    <row r="18" spans="2:11" s="404" customFormat="1" ht="11.25" customHeight="1">
      <c r="B18" s="849">
        <v>9</v>
      </c>
      <c r="C18" s="850" t="s">
        <v>1320</v>
      </c>
      <c r="D18" s="640">
        <v>11702.237520000001</v>
      </c>
      <c r="E18" s="640">
        <v>12585.101207</v>
      </c>
      <c r="F18" s="640">
        <v>10057.812768</v>
      </c>
      <c r="G18" s="640">
        <v>12261.473373999999</v>
      </c>
      <c r="H18" s="640">
        <v>13036.219765</v>
      </c>
      <c r="J18" s="2007"/>
      <c r="K18" s="774"/>
    </row>
    <row r="19" spans="2:11" s="404" customFormat="1" ht="11.25" customHeight="1">
      <c r="J19" s="2007"/>
    </row>
    <row r="20" spans="2:11" s="404" customFormat="1" ht="11.25" customHeight="1">
      <c r="D20" s="774"/>
      <c r="E20" s="2005"/>
      <c r="J20" s="2007"/>
    </row>
    <row r="21" spans="2:11" ht="11.25" customHeight="1">
      <c r="D21" s="1990"/>
      <c r="J21" s="2007"/>
    </row>
    <row r="22" spans="2:11">
      <c r="D22" s="2006"/>
      <c r="F22" s="1990"/>
      <c r="G22" s="1990"/>
      <c r="J22" s="2007"/>
    </row>
    <row r="23" spans="2:11">
      <c r="D23" s="1990"/>
      <c r="E23" s="1990"/>
      <c r="G23" s="1990"/>
      <c r="J23" s="2007"/>
    </row>
    <row r="24" spans="2:11">
      <c r="J24" s="2007"/>
    </row>
    <row r="27" spans="2:11">
      <c r="D27" s="1990"/>
    </row>
    <row r="30" spans="2:11">
      <c r="B30" s="1991"/>
      <c r="D30" s="2367"/>
      <c r="E30" s="2367"/>
      <c r="F30" s="2367"/>
      <c r="G30" s="2367"/>
      <c r="H30" s="2367"/>
    </row>
    <row r="31" spans="2:11">
      <c r="B31" s="2368"/>
      <c r="C31" s="2366"/>
      <c r="D31" s="1992"/>
      <c r="E31" s="1992"/>
      <c r="F31" s="1993"/>
      <c r="G31" s="1993"/>
      <c r="H31" s="1993"/>
    </row>
    <row r="32" spans="2:11">
      <c r="B32" s="1994"/>
      <c r="C32" s="1995"/>
      <c r="D32" s="1996"/>
      <c r="E32" s="1996"/>
      <c r="F32" s="1996"/>
      <c r="G32" s="1996"/>
      <c r="H32" s="1996"/>
    </row>
    <row r="33" spans="2:8">
      <c r="B33" s="1997"/>
      <c r="C33" s="1998"/>
      <c r="D33" s="1999"/>
      <c r="E33" s="1999"/>
      <c r="F33" s="1999"/>
      <c r="G33" s="1999"/>
      <c r="H33" s="1999"/>
    </row>
    <row r="34" spans="2:8">
      <c r="B34" s="2000"/>
      <c r="C34" s="1998"/>
      <c r="D34" s="1999"/>
      <c r="E34" s="1999"/>
      <c r="F34" s="1999"/>
      <c r="G34" s="1999"/>
      <c r="H34" s="1999"/>
    </row>
    <row r="35" spans="2:8">
      <c r="B35" s="2000"/>
      <c r="C35" s="1998"/>
      <c r="D35" s="1999"/>
      <c r="E35" s="1999"/>
      <c r="F35" s="1999"/>
      <c r="G35" s="1999"/>
      <c r="H35" s="1999"/>
    </row>
    <row r="36" spans="2:8">
      <c r="B36" s="2000"/>
      <c r="C36" s="1998"/>
      <c r="D36" s="1999"/>
      <c r="E36" s="1999"/>
      <c r="F36" s="1999"/>
      <c r="G36" s="1999"/>
      <c r="H36" s="1999"/>
    </row>
    <row r="37" spans="2:8">
      <c r="B37" s="2000"/>
      <c r="C37" s="1998"/>
      <c r="D37" s="1999"/>
      <c r="E37" s="1999"/>
      <c r="F37" s="1999"/>
      <c r="G37" s="1999"/>
      <c r="H37" s="1999"/>
    </row>
    <row r="38" spans="2:8">
      <c r="B38" s="2000"/>
      <c r="C38" s="1998"/>
      <c r="D38" s="1999"/>
      <c r="E38" s="1999"/>
      <c r="F38" s="1999"/>
      <c r="G38" s="1999"/>
      <c r="H38" s="1999"/>
    </row>
    <row r="39" spans="2:8">
      <c r="B39" s="2000"/>
      <c r="C39" s="1998"/>
      <c r="D39" s="2001"/>
      <c r="E39" s="2001"/>
      <c r="F39" s="2001"/>
      <c r="G39" s="2001"/>
      <c r="H39" s="2001"/>
    </row>
    <row r="40" spans="2:8">
      <c r="B40" s="2002"/>
      <c r="C40" s="1995"/>
      <c r="D40" s="1996"/>
      <c r="E40" s="1996"/>
      <c r="F40" s="1996"/>
      <c r="G40" s="1996"/>
      <c r="H40" s="1996"/>
    </row>
    <row r="42" spans="2:8">
      <c r="D42" s="1990"/>
      <c r="E42" s="2003"/>
    </row>
  </sheetData>
  <mergeCells count="5">
    <mergeCell ref="B3:I3"/>
    <mergeCell ref="B9:C9"/>
    <mergeCell ref="D8:H8"/>
    <mergeCell ref="D30:H30"/>
    <mergeCell ref="B31:C31"/>
  </mergeCells>
  <hyperlinks>
    <hyperlink ref="B3" location="Contents!A1" display="Back to index page" xr:uid="{57B3023D-8603-4AE9-B919-55B568B0C868}"/>
    <hyperlink ref="B3:I3" location="CONTENTS!A1" display="Back to contents page" xr:uid="{B1424673-1CCE-475C-8423-7622B37FE6B7}"/>
    <hyperlink ref="H3" location="CONTENTS!A1" display="Back to contents page" xr:uid="{57042584-0F70-4139-B812-B1458B495360}"/>
    <hyperlink ref="D3" location="CONTENTS!A1" display="Back to contents page" xr:uid="{DA2BF5BB-8DA7-4581-AED8-4849D9664685}"/>
  </hyperlinks>
  <printOptions horizontalCentered="1" verticalCentered="1"/>
  <pageMargins left="0.25" right="0.25" top="0.75" bottom="0.75" header="0.3" footer="0.3"/>
  <pageSetup paperSize="9" scale="86" orientation="landscape" r:id="rId1"/>
  <colBreaks count="1" manualBreakCount="1">
    <brk id="8" max="1048575" man="1"/>
  </colBreaks>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37535-0716-4B4A-8A05-8A837BC8F2BE}">
  <sheetPr>
    <tabColor rgb="FF007272"/>
    <pageSetUpPr fitToPage="1"/>
  </sheetPr>
  <dimension ref="A1:L93"/>
  <sheetViews>
    <sheetView showGridLines="0" showRowColHeaders="0" zoomScaleNormal="100" workbookViewId="0"/>
  </sheetViews>
  <sheetFormatPr baseColWidth="10" defaultColWidth="11.44140625" defaultRowHeight="10.199999999999999"/>
  <cols>
    <col min="1" max="1" width="2.6640625" style="29" customWidth="1"/>
    <col min="2" max="2" width="4.88671875" style="19" customWidth="1"/>
    <col min="3" max="3" width="67.6640625" style="29" customWidth="1"/>
    <col min="4" max="5" width="14.33203125" style="29" customWidth="1"/>
    <col min="6" max="6" width="2.44140625" style="29" customWidth="1"/>
    <col min="7" max="8" width="14.33203125" style="29" customWidth="1"/>
    <col min="9" max="9" width="131.109375" style="29" customWidth="1"/>
    <col min="10" max="16384" width="11.44140625" style="29"/>
  </cols>
  <sheetData>
    <row r="1" spans="1:12" s="6" customFormat="1" ht="11.25" customHeight="1">
      <c r="B1" s="1397"/>
      <c r="C1" s="1397"/>
      <c r="D1" s="1398"/>
      <c r="E1" s="1399"/>
      <c r="F1" s="1399"/>
      <c r="G1" s="1400"/>
    </row>
    <row r="2" spans="1:12" s="6" customFormat="1" ht="5.25" customHeight="1">
      <c r="B2" s="19"/>
      <c r="C2" s="1401"/>
      <c r="D2" s="1401"/>
      <c r="E2" s="1401"/>
      <c r="F2" s="1401"/>
      <c r="G2" s="1401"/>
      <c r="H2" s="1401"/>
    </row>
    <row r="3" spans="1:12" s="12" customFormat="1" ht="12.9" customHeight="1">
      <c r="B3" s="2217" t="s">
        <v>302</v>
      </c>
      <c r="C3" s="2217"/>
      <c r="D3" s="2217"/>
      <c r="E3" s="2217"/>
      <c r="F3" s="2217"/>
      <c r="G3" s="2217"/>
      <c r="H3" s="2217"/>
      <c r="I3" s="1402"/>
    </row>
    <row r="4" spans="1:12" s="10" customFormat="1" ht="5.25" customHeight="1">
      <c r="B4" s="7"/>
      <c r="C4" s="7"/>
      <c r="D4" s="7"/>
      <c r="E4" s="8"/>
      <c r="F4" s="8"/>
      <c r="G4" s="8"/>
      <c r="H4" s="9"/>
      <c r="I4" s="9"/>
      <c r="K4" s="7"/>
      <c r="L4" s="7"/>
    </row>
    <row r="5" spans="1:12" s="6" customFormat="1" ht="15.75" customHeight="1">
      <c r="B5" s="1087" t="s">
        <v>303</v>
      </c>
    </row>
    <row r="6" spans="1:12" s="6" customFormat="1" ht="15.75" customHeight="1">
      <c r="B6" s="1403"/>
    </row>
    <row r="7" spans="1:12" s="6" customFormat="1" ht="11.25" customHeight="1">
      <c r="B7" s="13"/>
      <c r="C7" s="14"/>
    </row>
    <row r="8" spans="1:12" s="6" customFormat="1" ht="81.150000000000006" customHeight="1">
      <c r="A8" s="269"/>
      <c r="B8" s="2218" t="s">
        <v>2964</v>
      </c>
      <c r="C8" s="2218"/>
      <c r="D8" s="2218"/>
      <c r="E8" s="2218"/>
      <c r="F8" s="2218"/>
      <c r="G8" s="2218"/>
      <c r="H8" s="2218"/>
    </row>
    <row r="9" spans="1:12" s="6" customFormat="1" ht="11.25" customHeight="1">
      <c r="A9" s="269"/>
      <c r="B9" s="1027"/>
      <c r="C9" s="1027"/>
      <c r="D9" s="1027"/>
      <c r="E9" s="1027"/>
      <c r="F9" s="1027"/>
      <c r="G9" s="1027"/>
      <c r="H9" s="1027"/>
    </row>
    <row r="10" spans="1:12" ht="11.25" customHeight="1"/>
    <row r="11" spans="1:12" ht="11.25" customHeight="1">
      <c r="B11" s="16"/>
      <c r="D11" s="278"/>
      <c r="E11" s="278"/>
      <c r="F11" s="278"/>
      <c r="G11" s="278"/>
      <c r="H11" s="278"/>
    </row>
    <row r="12" spans="1:12" ht="11.25" customHeight="1">
      <c r="B12" s="1077"/>
      <c r="C12" s="1365"/>
      <c r="D12" s="70"/>
      <c r="E12" s="70"/>
      <c r="F12" s="70"/>
      <c r="G12" s="70"/>
      <c r="H12" s="70"/>
    </row>
    <row r="13" spans="1:12" ht="11.25" customHeight="1">
      <c r="B13" s="12"/>
      <c r="C13" s="266"/>
      <c r="D13" s="1404"/>
      <c r="E13" s="1404"/>
      <c r="F13" s="1404"/>
      <c r="G13" s="1404"/>
      <c r="H13" s="1404"/>
    </row>
    <row r="14" spans="1:12" ht="11.25" customHeight="1"/>
    <row r="15" spans="1:12" ht="11.25" customHeight="1"/>
    <row r="16" spans="1:12" ht="11.25" customHeight="1"/>
    <row r="17" spans="2:9" ht="11.25" customHeight="1"/>
    <row r="18" spans="2:9" s="39" customFormat="1" ht="11.25" customHeight="1"/>
    <row r="19" spans="2:9" ht="11.25" customHeight="1"/>
    <row r="20" spans="2:9" ht="11.25" customHeight="1"/>
    <row r="21" spans="2:9" ht="12" customHeight="1"/>
    <row r="22" spans="2:9" ht="12" customHeight="1">
      <c r="B22" s="12"/>
      <c r="C22" s="38"/>
      <c r="D22" s="38"/>
      <c r="E22" s="278"/>
      <c r="F22" s="278"/>
      <c r="G22" s="278"/>
    </row>
    <row r="23" spans="2:9" ht="12" customHeight="1">
      <c r="B23" s="12"/>
      <c r="C23" s="1405"/>
      <c r="D23" s="267"/>
      <c r="E23" s="1404"/>
      <c r="F23" s="1404"/>
      <c r="G23" s="1404"/>
    </row>
    <row r="24" spans="2:9" ht="12" customHeight="1">
      <c r="B24" s="12"/>
      <c r="C24" s="1405"/>
      <c r="D24" s="267"/>
      <c r="E24" s="75"/>
      <c r="F24" s="75"/>
      <c r="G24" s="75"/>
    </row>
    <row r="25" spans="2:9" ht="12" customHeight="1">
      <c r="B25" s="12"/>
      <c r="C25" s="1405"/>
      <c r="D25" s="267"/>
      <c r="E25" s="75"/>
      <c r="F25" s="75"/>
      <c r="G25" s="75"/>
    </row>
    <row r="26" spans="2:9" ht="12" customHeight="1">
      <c r="B26" s="12"/>
      <c r="C26" s="1405"/>
      <c r="D26" s="267"/>
      <c r="E26" s="75"/>
      <c r="F26" s="75"/>
      <c r="G26" s="75"/>
    </row>
    <row r="27" spans="2:9" ht="12" customHeight="1">
      <c r="B27" s="12"/>
      <c r="C27" s="276"/>
      <c r="D27" s="267"/>
      <c r="E27" s="75"/>
      <c r="F27" s="75"/>
      <c r="G27" s="75"/>
    </row>
    <row r="28" spans="2:9" ht="12" customHeight="1">
      <c r="B28" s="12"/>
      <c r="C28" s="1405"/>
      <c r="D28" s="267"/>
      <c r="E28" s="75"/>
      <c r="F28" s="75"/>
      <c r="G28" s="75"/>
    </row>
    <row r="29" spans="2:9" ht="12" customHeight="1">
      <c r="B29" s="2219" t="s">
        <v>2772</v>
      </c>
      <c r="C29" s="2219"/>
      <c r="D29" s="2219"/>
      <c r="E29" s="2219"/>
      <c r="F29" s="2219"/>
      <c r="G29" s="2219"/>
      <c r="H29" s="2219"/>
      <c r="I29" s="1041"/>
    </row>
    <row r="30" spans="2:9" ht="12" customHeight="1">
      <c r="B30" s="2220"/>
      <c r="C30" s="2220"/>
      <c r="D30" s="2220"/>
      <c r="E30" s="2220"/>
      <c r="F30" s="2220"/>
      <c r="G30" s="2220"/>
      <c r="H30" s="2220"/>
    </row>
    <row r="31" spans="2:9" ht="12" customHeight="1">
      <c r="B31" s="2220"/>
      <c r="C31" s="2220"/>
      <c r="D31" s="2220"/>
      <c r="E31" s="2220"/>
      <c r="F31" s="2220"/>
      <c r="G31" s="2220"/>
      <c r="H31" s="2220"/>
    </row>
    <row r="32" spans="2:9" ht="12" customHeight="1">
      <c r="B32" s="2220"/>
      <c r="C32" s="2220"/>
      <c r="D32" s="2220"/>
      <c r="E32" s="2220"/>
      <c r="F32" s="2220"/>
      <c r="G32" s="2220"/>
      <c r="H32" s="2220"/>
    </row>
    <row r="33" spans="2:11" ht="12" customHeight="1">
      <c r="B33" s="2220"/>
      <c r="C33" s="2220"/>
      <c r="D33" s="2220"/>
      <c r="E33" s="2220"/>
      <c r="F33" s="2220"/>
      <c r="G33" s="2220"/>
      <c r="H33" s="2220"/>
    </row>
    <row r="34" spans="2:11">
      <c r="B34" s="2219" t="s">
        <v>304</v>
      </c>
      <c r="C34" s="2219"/>
      <c r="D34" s="2219"/>
      <c r="E34" s="2219"/>
      <c r="F34" s="2219"/>
      <c r="G34" s="2219"/>
      <c r="H34" s="2219"/>
    </row>
    <row r="35" spans="2:11">
      <c r="B35" s="2219" t="s">
        <v>305</v>
      </c>
      <c r="C35" s="2219"/>
      <c r="D35" s="2219"/>
      <c r="E35" s="2219"/>
      <c r="F35" s="2219"/>
      <c r="G35" s="2219"/>
      <c r="H35" s="2219"/>
    </row>
    <row r="36" spans="2:11">
      <c r="B36" s="1347"/>
      <c r="C36" s="1347"/>
      <c r="D36" s="1347"/>
      <c r="E36" s="1347"/>
      <c r="F36" s="1347"/>
      <c r="G36" s="1347"/>
      <c r="H36" s="1347"/>
    </row>
    <row r="37" spans="2:11">
      <c r="B37" s="12"/>
    </row>
    <row r="38" spans="2:11">
      <c r="B38" s="12"/>
    </row>
    <row r="39" spans="2:11">
      <c r="B39" s="12"/>
    </row>
    <row r="40" spans="2:11">
      <c r="B40" s="12"/>
    </row>
    <row r="41" spans="2:11">
      <c r="B41" s="12"/>
    </row>
    <row r="42" spans="2:11">
      <c r="B42" s="12"/>
    </row>
    <row r="43" spans="2:11" ht="14.4">
      <c r="B43" s="12"/>
      <c r="G43" s="6"/>
      <c r="H43" s="6"/>
      <c r="I43" s="6"/>
      <c r="J43" s="6"/>
      <c r="K43" s="6"/>
    </row>
    <row r="44" spans="2:11" ht="14.4">
      <c r="B44" s="12"/>
      <c r="G44" s="49"/>
      <c r="H44" s="49"/>
      <c r="I44" s="49"/>
      <c r="J44" s="50"/>
      <c r="K44" s="49"/>
    </row>
    <row r="45" spans="2:11" ht="14.4">
      <c r="B45" s="12"/>
      <c r="G45" s="49"/>
      <c r="H45" s="50"/>
      <c r="I45" s="49"/>
      <c r="J45" s="50"/>
      <c r="K45" s="50"/>
    </row>
    <row r="46" spans="2:11" ht="14.4">
      <c r="B46" s="12"/>
      <c r="G46" s="23"/>
      <c r="H46" s="51"/>
      <c r="I46" s="6"/>
      <c r="J46" s="51"/>
      <c r="K46" s="51"/>
    </row>
    <row r="47" spans="2:11" ht="14.4">
      <c r="B47" s="12"/>
      <c r="G47" s="52"/>
      <c r="H47" s="51"/>
      <c r="I47" s="6"/>
      <c r="J47" s="51"/>
      <c r="K47" s="51"/>
    </row>
    <row r="48" spans="2:11" ht="14.4">
      <c r="B48" s="12"/>
      <c r="G48" s="52"/>
      <c r="H48" s="51"/>
      <c r="I48" s="6"/>
      <c r="J48" s="51"/>
      <c r="K48" s="51"/>
    </row>
    <row r="49" spans="2:11" ht="14.4">
      <c r="B49" s="12"/>
      <c r="G49" s="52"/>
      <c r="H49" s="51"/>
      <c r="I49" s="6"/>
      <c r="J49" s="51"/>
      <c r="K49" s="51"/>
    </row>
    <row r="50" spans="2:11" ht="14.4">
      <c r="B50" s="12"/>
      <c r="G50" s="52"/>
      <c r="H50" s="51"/>
      <c r="I50" s="6"/>
      <c r="J50" s="51"/>
      <c r="K50" s="51"/>
    </row>
    <row r="51" spans="2:11" ht="14.4">
      <c r="B51" s="12"/>
      <c r="G51" s="52"/>
      <c r="H51" s="51"/>
      <c r="I51" s="6"/>
      <c r="J51" s="51"/>
      <c r="K51" s="51"/>
    </row>
    <row r="52" spans="2:11" ht="14.4">
      <c r="B52" s="12"/>
      <c r="G52" s="52"/>
      <c r="H52" s="51"/>
      <c r="I52" s="6"/>
      <c r="J52" s="51"/>
      <c r="K52" s="51"/>
    </row>
    <row r="53" spans="2:11" ht="14.4">
      <c r="B53" s="12"/>
      <c r="G53" s="53"/>
      <c r="H53" s="23"/>
      <c r="I53" s="6"/>
      <c r="J53" s="23"/>
      <c r="K53" s="23"/>
    </row>
    <row r="54" spans="2:11" ht="14.4">
      <c r="B54" s="12"/>
      <c r="G54" s="53"/>
      <c r="H54" s="23"/>
      <c r="I54" s="6"/>
      <c r="J54" s="23"/>
      <c r="K54" s="23"/>
    </row>
    <row r="55" spans="2:11" ht="14.4">
      <c r="B55" s="12"/>
      <c r="G55" s="52"/>
      <c r="H55" s="51"/>
      <c r="I55" s="6"/>
      <c r="J55" s="51"/>
      <c r="K55" s="51"/>
    </row>
    <row r="56" spans="2:11" ht="14.4">
      <c r="B56" s="12"/>
      <c r="G56" s="52"/>
      <c r="H56" s="51"/>
      <c r="I56" s="6"/>
      <c r="J56" s="51"/>
      <c r="K56" s="51"/>
    </row>
    <row r="57" spans="2:11" ht="14.4">
      <c r="B57" s="12"/>
      <c r="G57" s="52"/>
      <c r="H57" s="51"/>
      <c r="I57" s="6"/>
      <c r="J57" s="51"/>
      <c r="K57" s="51"/>
    </row>
    <row r="58" spans="2:11" ht="14.4">
      <c r="B58" s="12"/>
      <c r="G58" s="52"/>
      <c r="H58" s="51"/>
      <c r="I58" s="6"/>
      <c r="J58" s="51"/>
      <c r="K58" s="51"/>
    </row>
    <row r="59" spans="2:11" ht="14.4">
      <c r="B59" s="12"/>
      <c r="G59" s="52"/>
      <c r="H59" s="51"/>
      <c r="I59" s="6"/>
      <c r="J59" s="51"/>
      <c r="K59" s="51"/>
    </row>
    <row r="60" spans="2:11" ht="14.4">
      <c r="B60" s="12"/>
      <c r="G60" s="52"/>
      <c r="H60" s="51"/>
      <c r="I60" s="6"/>
      <c r="J60" s="51"/>
      <c r="K60" s="51"/>
    </row>
    <row r="61" spans="2:11" ht="14.4">
      <c r="B61" s="12"/>
      <c r="G61" s="52"/>
      <c r="H61" s="51"/>
      <c r="I61" s="6"/>
      <c r="J61" s="51"/>
      <c r="K61" s="51"/>
    </row>
    <row r="62" spans="2:11" ht="14.4">
      <c r="B62" s="12"/>
      <c r="G62" s="52"/>
      <c r="H62" s="51"/>
      <c r="I62" s="6"/>
      <c r="J62" s="51"/>
      <c r="K62" s="51"/>
    </row>
    <row r="63" spans="2:11" ht="14.4">
      <c r="B63" s="12"/>
      <c r="G63" s="23"/>
      <c r="H63" s="23"/>
      <c r="I63" s="6"/>
      <c r="J63" s="23"/>
      <c r="K63" s="23"/>
    </row>
    <row r="64" spans="2:11" ht="14.4">
      <c r="B64" s="12"/>
      <c r="G64" s="54"/>
      <c r="H64" s="54"/>
      <c r="I64" s="49"/>
      <c r="J64" s="23"/>
      <c r="K64" s="54"/>
    </row>
    <row r="65" spans="2:2">
      <c r="B65" s="12"/>
    </row>
    <row r="66" spans="2:2">
      <c r="B66" s="12"/>
    </row>
    <row r="67" spans="2:2">
      <c r="B67" s="12"/>
    </row>
    <row r="68" spans="2:2">
      <c r="B68" s="12"/>
    </row>
    <row r="75" spans="2:2">
      <c r="B75" s="21"/>
    </row>
    <row r="76" spans="2:2">
      <c r="B76" s="21"/>
    </row>
    <row r="77" spans="2:2">
      <c r="B77" s="22"/>
    </row>
    <row r="78" spans="2:2">
      <c r="B78" s="12"/>
    </row>
    <row r="79" spans="2:2">
      <c r="B79" s="12"/>
    </row>
    <row r="80" spans="2:2">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6">
    <mergeCell ref="B3:H3"/>
    <mergeCell ref="B8:H8"/>
    <mergeCell ref="B29:H29"/>
    <mergeCell ref="B34:H34"/>
    <mergeCell ref="B35:H35"/>
    <mergeCell ref="B30:H33"/>
  </mergeCells>
  <hyperlinks>
    <hyperlink ref="B3" location="Contents!A1" display="Back to index page" xr:uid="{D4517335-4078-4EE7-BF3B-91ED616D3AA4}"/>
    <hyperlink ref="B3:H3" location="CONTENTS!A1" display="Back to contents page" xr:uid="{A37490BF-E230-434C-8BCA-B2D25CE2931E}"/>
  </hyperlinks>
  <printOptions horizontalCentered="1" verticalCentered="1"/>
  <pageMargins left="0.25" right="0.25" top="0.75" bottom="0.75" header="0.3" footer="0.3"/>
  <pageSetup paperSize="9" orientation="landscape" r:id="rId1"/>
  <customProperties>
    <customPr name="EpmWorksheetKeyString_GU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tabColor rgb="FF007272"/>
  </sheetPr>
  <dimension ref="A1:L92"/>
  <sheetViews>
    <sheetView showGridLines="0" showRowColHeaders="0" zoomScaleNormal="100" zoomScaleSheetLayoutView="110" workbookViewId="0"/>
  </sheetViews>
  <sheetFormatPr baseColWidth="10" defaultColWidth="12.5546875" defaultRowHeight="10.199999999999999"/>
  <cols>
    <col min="1" max="1" width="2.6640625" style="19" customWidth="1"/>
    <col min="2" max="2" width="4.88671875" style="29" customWidth="1"/>
    <col min="3" max="3" width="74" style="29" customWidth="1"/>
    <col min="4" max="4" width="4" style="29" customWidth="1"/>
    <col min="5" max="8" width="14.6640625" style="29" customWidth="1"/>
    <col min="9" max="9" width="95.5546875" style="29" customWidth="1"/>
    <col min="10" max="16384" width="12.5546875" style="29"/>
  </cols>
  <sheetData>
    <row r="1" spans="1:12" s="10" customFormat="1" ht="11.25" customHeight="1">
      <c r="A1" s="7"/>
      <c r="B1" s="7"/>
      <c r="C1" s="7"/>
      <c r="D1" s="8"/>
      <c r="E1" s="9"/>
      <c r="F1" s="9"/>
      <c r="G1" s="9"/>
      <c r="H1" s="9"/>
      <c r="I1" s="9"/>
      <c r="J1" s="9"/>
    </row>
    <row r="2" spans="1:12" s="10" customFormat="1" ht="5.25" customHeight="1">
      <c r="A2" s="7"/>
      <c r="B2" s="7"/>
      <c r="C2" s="7"/>
      <c r="D2" s="8"/>
      <c r="E2" s="9"/>
      <c r="F2" s="9"/>
      <c r="G2" s="9"/>
      <c r="H2" s="9"/>
      <c r="I2" s="9"/>
    </row>
    <row r="3" spans="1:12" s="12" customFormat="1" ht="12.9" customHeight="1">
      <c r="A3" s="11"/>
      <c r="B3" s="2217" t="s">
        <v>302</v>
      </c>
      <c r="C3" s="2217"/>
      <c r="D3" s="2217"/>
      <c r="E3" s="2217"/>
      <c r="F3" s="2217"/>
      <c r="G3" s="2217"/>
      <c r="H3" s="2217"/>
      <c r="I3" s="2217"/>
    </row>
    <row r="4" spans="1:12" s="10" customFormat="1" ht="5.25" customHeight="1">
      <c r="A4" s="7"/>
      <c r="B4" s="7"/>
      <c r="C4" s="7"/>
      <c r="D4" s="8"/>
      <c r="E4" s="9"/>
      <c r="F4" s="9"/>
      <c r="G4" s="9"/>
      <c r="H4" s="9"/>
      <c r="I4" s="9"/>
      <c r="K4" s="7"/>
      <c r="L4" s="7"/>
    </row>
    <row r="5" spans="1:12" s="6" customFormat="1" ht="15.75" customHeight="1">
      <c r="A5" s="13"/>
      <c r="B5" s="1087" t="s">
        <v>1321</v>
      </c>
    </row>
    <row r="6" spans="1:12" ht="11.25" customHeight="1"/>
    <row r="7" spans="1:12" ht="11.25" customHeight="1">
      <c r="B7" s="2370" t="s">
        <v>1322</v>
      </c>
      <c r="C7" s="2370"/>
      <c r="D7" s="2370"/>
      <c r="E7" s="2370"/>
      <c r="F7" s="2370"/>
      <c r="G7" s="2370"/>
      <c r="H7" s="2370"/>
    </row>
    <row r="8" spans="1:12" ht="11.25" customHeight="1">
      <c r="B8" s="265"/>
      <c r="C8" s="265"/>
      <c r="D8" s="265"/>
      <c r="E8" s="265"/>
      <c r="F8" s="265"/>
      <c r="G8" s="265"/>
      <c r="H8" s="265"/>
    </row>
    <row r="9" spans="1:12">
      <c r="A9" s="16"/>
      <c r="C9" s="381"/>
      <c r="D9" s="2369"/>
      <c r="E9" s="2369"/>
      <c r="F9" s="276"/>
      <c r="G9" s="2369"/>
      <c r="H9" s="2369"/>
    </row>
    <row r="10" spans="1:12">
      <c r="A10" s="16"/>
      <c r="B10" s="381"/>
      <c r="C10" s="381"/>
      <c r="D10" s="385"/>
      <c r="E10" s="32" t="s">
        <v>1323</v>
      </c>
      <c r="F10" s="32" t="s">
        <v>1324</v>
      </c>
      <c r="G10" s="32" t="s">
        <v>1323</v>
      </c>
      <c r="H10" s="32" t="s">
        <v>1324</v>
      </c>
    </row>
    <row r="11" spans="1:12" ht="11.25" customHeight="1">
      <c r="A11" s="16"/>
      <c r="B11" s="2330" t="s">
        <v>308</v>
      </c>
      <c r="C11" s="2310"/>
      <c r="D11" s="125"/>
      <c r="E11" s="914" t="s">
        <v>2761</v>
      </c>
      <c r="F11" s="914" t="s">
        <v>2761</v>
      </c>
      <c r="G11" s="914" t="s">
        <v>27</v>
      </c>
      <c r="H11" s="914" t="s">
        <v>27</v>
      </c>
    </row>
    <row r="12" spans="1:12" ht="11.25" customHeight="1">
      <c r="A12" s="12"/>
      <c r="B12" s="851">
        <v>1</v>
      </c>
      <c r="C12" s="852" t="s">
        <v>1325</v>
      </c>
      <c r="D12" s="853"/>
      <c r="E12" s="854"/>
      <c r="F12" s="855">
        <v>630.30460754463002</v>
      </c>
      <c r="G12" s="854"/>
      <c r="H12" s="855">
        <v>661.11051360284</v>
      </c>
    </row>
    <row r="13" spans="1:12" s="35" customFormat="1">
      <c r="A13" s="12"/>
      <c r="B13" s="490">
        <v>2</v>
      </c>
      <c r="C13" s="90" t="s">
        <v>1326</v>
      </c>
      <c r="D13" s="508"/>
      <c r="E13" s="79">
        <v>7952.2817781345102</v>
      </c>
      <c r="F13" s="103">
        <v>159.04629377231501</v>
      </c>
      <c r="G13" s="79">
        <v>2904.7399795071701</v>
      </c>
      <c r="H13" s="103">
        <v>139.36888280142</v>
      </c>
    </row>
    <row r="14" spans="1:12">
      <c r="A14" s="12"/>
      <c r="B14" s="490">
        <v>3</v>
      </c>
      <c r="C14" s="405" t="s">
        <v>1327</v>
      </c>
      <c r="D14" s="509"/>
      <c r="E14" s="406">
        <v>2407.0973391345101</v>
      </c>
      <c r="F14" s="406">
        <v>48.142604772315003</v>
      </c>
      <c r="G14" s="406">
        <v>2434.5208065071702</v>
      </c>
      <c r="H14" s="406">
        <v>129.96449980142</v>
      </c>
    </row>
    <row r="15" spans="1:12">
      <c r="A15" s="12"/>
      <c r="B15" s="490">
        <v>4</v>
      </c>
      <c r="C15" s="405" t="s">
        <v>1328</v>
      </c>
      <c r="D15" s="509"/>
      <c r="E15" s="406">
        <v>420.434439</v>
      </c>
      <c r="F15" s="406">
        <v>8.4086890000000007</v>
      </c>
      <c r="G15" s="406">
        <v>343.21917300000001</v>
      </c>
      <c r="H15" s="406">
        <v>6.8643830000000001</v>
      </c>
    </row>
    <row r="16" spans="1:12">
      <c r="A16" s="12"/>
      <c r="B16" s="490">
        <v>5</v>
      </c>
      <c r="C16" s="405" t="s">
        <v>1329</v>
      </c>
      <c r="D16" s="509"/>
      <c r="E16" s="406">
        <v>5124.75</v>
      </c>
      <c r="F16" s="406">
        <v>102.495</v>
      </c>
      <c r="G16" s="406">
        <v>127</v>
      </c>
      <c r="H16" s="406">
        <v>2.54</v>
      </c>
    </row>
    <row r="17" spans="1:8">
      <c r="A17" s="12"/>
      <c r="B17" s="490">
        <v>6</v>
      </c>
      <c r="C17" s="405" t="s">
        <v>1330</v>
      </c>
      <c r="D17" s="509"/>
      <c r="E17" s="406"/>
      <c r="F17" s="406"/>
      <c r="G17" s="406"/>
      <c r="H17" s="406"/>
    </row>
    <row r="18" spans="1:8">
      <c r="A18" s="12"/>
      <c r="B18" s="490">
        <v>7</v>
      </c>
      <c r="C18" s="43" t="s">
        <v>1331</v>
      </c>
      <c r="D18" s="508"/>
      <c r="E18" s="79">
        <v>5128.7973240000001</v>
      </c>
      <c r="F18" s="102"/>
      <c r="G18" s="79">
        <v>4791.9578170000004</v>
      </c>
      <c r="H18" s="102"/>
    </row>
    <row r="19" spans="1:8">
      <c r="A19" s="12"/>
      <c r="B19" s="490">
        <v>8</v>
      </c>
      <c r="C19" s="43" t="s">
        <v>1332</v>
      </c>
      <c r="D19" s="508"/>
      <c r="E19" s="79">
        <v>249.83543813450899</v>
      </c>
      <c r="F19" s="79">
        <v>4.9973667723149999</v>
      </c>
      <c r="G19" s="79">
        <v>489.83349250716998</v>
      </c>
      <c r="H19" s="79">
        <v>68.59595180142</v>
      </c>
    </row>
    <row r="20" spans="1:8">
      <c r="A20" s="12"/>
      <c r="B20" s="490">
        <v>9</v>
      </c>
      <c r="C20" s="43" t="s">
        <v>1333</v>
      </c>
      <c r="D20" s="508"/>
      <c r="E20" s="79">
        <v>1188.0033309999999</v>
      </c>
      <c r="F20" s="103">
        <v>466.26094699999999</v>
      </c>
      <c r="G20" s="79">
        <v>701.23290599999996</v>
      </c>
      <c r="H20" s="103">
        <v>453.14567899999997</v>
      </c>
    </row>
    <row r="21" spans="1:8">
      <c r="A21" s="12"/>
      <c r="B21" s="490">
        <v>10</v>
      </c>
      <c r="C21" s="43" t="s">
        <v>1334</v>
      </c>
      <c r="D21" s="510"/>
      <c r="E21" s="312"/>
      <c r="F21" s="103"/>
      <c r="G21" s="312"/>
      <c r="H21" s="103"/>
    </row>
    <row r="22" spans="1:8" s="39" customFormat="1">
      <c r="A22" s="34"/>
      <c r="B22" s="851">
        <v>11</v>
      </c>
      <c r="C22" s="852" t="s">
        <v>1335</v>
      </c>
      <c r="D22" s="853"/>
      <c r="E22" s="854"/>
      <c r="F22" s="855"/>
      <c r="G22" s="854"/>
      <c r="H22" s="855"/>
    </row>
    <row r="23" spans="1:8">
      <c r="A23" s="12"/>
      <c r="B23" s="490">
        <v>12</v>
      </c>
      <c r="C23" s="43" t="s">
        <v>1336</v>
      </c>
      <c r="D23" s="508"/>
      <c r="E23" s="79"/>
      <c r="F23" s="79"/>
      <c r="G23" s="79"/>
      <c r="H23" s="79"/>
    </row>
    <row r="24" spans="1:8" s="408" customFormat="1">
      <c r="A24" s="85"/>
      <c r="B24" s="490">
        <v>13</v>
      </c>
      <c r="C24" s="405" t="s">
        <v>1327</v>
      </c>
      <c r="D24" s="509"/>
      <c r="E24" s="407"/>
      <c r="F24" s="407"/>
      <c r="G24" s="407"/>
      <c r="H24" s="407"/>
    </row>
    <row r="25" spans="1:8" s="408" customFormat="1">
      <c r="A25" s="85"/>
      <c r="B25" s="490">
        <v>14</v>
      </c>
      <c r="C25" s="405" t="s">
        <v>1328</v>
      </c>
      <c r="D25" s="509"/>
      <c r="E25" s="406"/>
      <c r="F25" s="407"/>
      <c r="G25" s="406"/>
      <c r="H25" s="407"/>
    </row>
    <row r="26" spans="1:8" s="408" customFormat="1">
      <c r="A26" s="85"/>
      <c r="B26" s="490">
        <v>15</v>
      </c>
      <c r="C26" s="405" t="s">
        <v>1329</v>
      </c>
      <c r="D26" s="509"/>
      <c r="E26" s="406"/>
      <c r="F26" s="406"/>
      <c r="G26" s="406"/>
      <c r="H26" s="406"/>
    </row>
    <row r="27" spans="1:8" s="408" customFormat="1">
      <c r="A27" s="85"/>
      <c r="B27" s="490">
        <v>16</v>
      </c>
      <c r="C27" s="405" t="s">
        <v>1330</v>
      </c>
      <c r="D27" s="509"/>
      <c r="E27" s="406"/>
      <c r="F27" s="406"/>
      <c r="G27" s="406"/>
      <c r="H27" s="406"/>
    </row>
    <row r="28" spans="1:8">
      <c r="A28" s="12"/>
      <c r="B28" s="490">
        <v>17</v>
      </c>
      <c r="C28" s="43" t="s">
        <v>1331</v>
      </c>
      <c r="D28" s="508"/>
      <c r="E28" s="96"/>
      <c r="F28" s="102"/>
      <c r="G28" s="96"/>
      <c r="H28" s="102"/>
    </row>
    <row r="29" spans="1:8">
      <c r="A29" s="12"/>
      <c r="B29" s="490">
        <v>18</v>
      </c>
      <c r="C29" s="43" t="s">
        <v>1332</v>
      </c>
      <c r="D29" s="508"/>
      <c r="E29" s="96"/>
      <c r="F29" s="79"/>
      <c r="G29" s="96"/>
      <c r="H29" s="79"/>
    </row>
    <row r="30" spans="1:8">
      <c r="A30" s="12"/>
      <c r="B30" s="490">
        <v>19</v>
      </c>
      <c r="C30" s="43" t="s">
        <v>1333</v>
      </c>
      <c r="D30" s="508"/>
      <c r="E30" s="79"/>
      <c r="F30" s="79"/>
      <c r="G30" s="79"/>
      <c r="H30" s="79"/>
    </row>
    <row r="31" spans="1:8">
      <c r="A31" s="12"/>
      <c r="B31" s="1586">
        <v>20</v>
      </c>
      <c r="C31" s="1587" t="s">
        <v>1334</v>
      </c>
      <c r="D31" s="1588"/>
      <c r="E31" s="1589"/>
      <c r="F31" s="1589"/>
      <c r="G31" s="1589"/>
      <c r="H31" s="1589"/>
    </row>
    <row r="32" spans="1:8">
      <c r="A32" s="12"/>
    </row>
    <row r="33" spans="1:4">
      <c r="A33" s="12"/>
      <c r="B33" s="38"/>
      <c r="C33" s="38"/>
      <c r="D33" s="38"/>
    </row>
    <row r="34" spans="1:4">
      <c r="A34" s="12"/>
      <c r="B34" s="38"/>
      <c r="C34" s="38"/>
      <c r="D34" s="38"/>
    </row>
    <row r="35" spans="1:4">
      <c r="A35" s="12"/>
      <c r="B35" s="38"/>
      <c r="C35" s="38"/>
      <c r="D35" s="38"/>
    </row>
    <row r="36" spans="1:4">
      <c r="A36" s="12"/>
      <c r="B36" s="38"/>
      <c r="C36" s="38"/>
      <c r="D36" s="38"/>
    </row>
    <row r="37" spans="1:4">
      <c r="A37" s="12"/>
    </row>
    <row r="38" spans="1:4">
      <c r="A38" s="12"/>
    </row>
    <row r="39" spans="1:4">
      <c r="A39" s="12"/>
      <c r="C39" s="48"/>
    </row>
    <row r="40" spans="1:4">
      <c r="A40" s="12"/>
    </row>
    <row r="41" spans="1:4">
      <c r="A41" s="12"/>
    </row>
    <row r="42" spans="1:4">
      <c r="A42" s="12"/>
    </row>
    <row r="43" spans="1:4">
      <c r="A43" s="12"/>
    </row>
    <row r="44" spans="1:4">
      <c r="A44" s="12"/>
    </row>
    <row r="45" spans="1:4">
      <c r="A45" s="12"/>
    </row>
    <row r="46" spans="1:4">
      <c r="A46" s="12"/>
    </row>
    <row r="47" spans="1:4">
      <c r="A47" s="12"/>
    </row>
    <row r="48" spans="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74" spans="1:1">
      <c r="A74" s="21"/>
    </row>
    <row r="75" spans="1:1">
      <c r="A75" s="21"/>
    </row>
    <row r="76" spans="1:1">
      <c r="A76" s="22"/>
    </row>
    <row r="77" spans="1:1">
      <c r="A77" s="12"/>
    </row>
    <row r="78" spans="1:1">
      <c r="A78" s="12"/>
    </row>
    <row r="79" spans="1:1">
      <c r="A79" s="12"/>
    </row>
    <row r="80" spans="1:1">
      <c r="A80" s="12"/>
    </row>
    <row r="81" spans="1:1">
      <c r="A81" s="12"/>
    </row>
    <row r="82" spans="1:1">
      <c r="A82" s="12"/>
    </row>
    <row r="83" spans="1:1">
      <c r="A83" s="12"/>
    </row>
    <row r="84" spans="1:1">
      <c r="A84" s="12"/>
    </row>
    <row r="85" spans="1:1">
      <c r="A85" s="24"/>
    </row>
    <row r="86" spans="1:1">
      <c r="A86" s="24"/>
    </row>
    <row r="87" spans="1:1">
      <c r="A87" s="24"/>
    </row>
    <row r="88" spans="1:1">
      <c r="A88" s="24"/>
    </row>
    <row r="89" spans="1:1">
      <c r="A89" s="24"/>
    </row>
    <row r="90" spans="1:1">
      <c r="A90" s="24"/>
    </row>
    <row r="91" spans="1:1">
      <c r="A91" s="24"/>
    </row>
    <row r="92" spans="1:1">
      <c r="A92" s="24"/>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tabColor rgb="FF007272"/>
  </sheetPr>
  <dimension ref="B1:K89"/>
  <sheetViews>
    <sheetView showGridLines="0" showRowColHeaders="0" zoomScaleNormal="100" workbookViewId="0"/>
  </sheetViews>
  <sheetFormatPr baseColWidth="10" defaultColWidth="11.44140625" defaultRowHeight="14.4"/>
  <cols>
    <col min="1" max="1" width="2.6640625" style="6" customWidth="1"/>
    <col min="2" max="2" width="4.88671875" style="19" customWidth="1"/>
    <col min="3" max="3" width="38.44140625" style="6" customWidth="1"/>
    <col min="4" max="4" width="12" style="6" customWidth="1"/>
    <col min="5" max="5" width="1.44140625" style="6" customWidth="1"/>
    <col min="6" max="7" width="17" style="6" customWidth="1"/>
    <col min="8" max="8" width="23" style="6" customWidth="1"/>
    <col min="9" max="9" width="11.44140625" style="6"/>
    <col min="10" max="10" width="12" style="6" bestFit="1" customWidth="1"/>
    <col min="11" max="16384" width="11.44140625" style="6"/>
  </cols>
  <sheetData>
    <row r="1" spans="2:11" s="10" customFormat="1" ht="11.25" customHeight="1">
      <c r="B1" s="7"/>
      <c r="C1" s="7"/>
      <c r="D1" s="7"/>
      <c r="E1" s="8"/>
      <c r="F1" s="9"/>
    </row>
    <row r="2" spans="2:11" s="10" customFormat="1" ht="5.25" customHeight="1">
      <c r="B2" s="7"/>
      <c r="C2" s="7"/>
      <c r="D2" s="7"/>
      <c r="E2" s="8"/>
      <c r="F2" s="9"/>
    </row>
    <row r="3" spans="2:11" s="12" customFormat="1" ht="12.9" customHeight="1">
      <c r="B3" s="2255" t="s">
        <v>302</v>
      </c>
      <c r="C3" s="2262"/>
      <c r="D3" s="2262"/>
      <c r="E3" s="2262"/>
      <c r="F3" s="2262"/>
    </row>
    <row r="4" spans="2:11" s="10" customFormat="1" ht="5.25" customHeight="1">
      <c r="B4" s="7"/>
      <c r="C4" s="7"/>
      <c r="D4" s="7"/>
      <c r="E4" s="8"/>
      <c r="F4" s="9"/>
    </row>
    <row r="5" spans="2:11" ht="15.75" customHeight="1">
      <c r="B5" s="1087" t="s">
        <v>1337</v>
      </c>
    </row>
    <row r="6" spans="2:11" ht="11.25" customHeight="1">
      <c r="B6" s="13"/>
      <c r="C6" s="14"/>
    </row>
    <row r="7" spans="2:11" ht="43.2" customHeight="1">
      <c r="B7" s="2326" t="s">
        <v>1338</v>
      </c>
      <c r="C7" s="2259"/>
      <c r="D7" s="2259"/>
      <c r="E7" s="2259"/>
      <c r="F7" s="2259"/>
      <c r="G7" s="2259"/>
    </row>
    <row r="8" spans="2:11" hidden="1">
      <c r="B8" s="210"/>
      <c r="C8" s="1024"/>
      <c r="D8" s="1024"/>
      <c r="E8" s="1024"/>
      <c r="F8" s="1024"/>
      <c r="G8" s="1024"/>
    </row>
    <row r="9" spans="2:11" ht="6" customHeight="1">
      <c r="B9" s="210"/>
      <c r="C9" s="1024"/>
      <c r="D9" s="1024"/>
      <c r="E9" s="1024"/>
      <c r="F9" s="1024"/>
      <c r="G9" s="1024"/>
    </row>
    <row r="10" spans="2:11" ht="22.5" customHeight="1">
      <c r="B10" s="2326" t="s">
        <v>1339</v>
      </c>
      <c r="C10" s="2259"/>
      <c r="D10" s="2259"/>
      <c r="E10" s="2259"/>
      <c r="F10" s="2259"/>
      <c r="G10" s="2259"/>
    </row>
    <row r="11" spans="2:11" ht="11.25" customHeight="1">
      <c r="B11" s="1027"/>
      <c r="C11" s="1024"/>
      <c r="D11" s="1024"/>
      <c r="E11" s="1024"/>
      <c r="F11" s="1024"/>
      <c r="G11" s="1024"/>
    </row>
    <row r="12" spans="2:11" s="474" customFormat="1" ht="11.25" customHeight="1">
      <c r="B12" s="13"/>
      <c r="C12" s="473"/>
    </row>
    <row r="13" spans="2:11" s="474" customFormat="1" ht="11.25" customHeight="1">
      <c r="B13" s="19"/>
      <c r="C13" s="475"/>
      <c r="D13" s="204"/>
      <c r="E13" s="476"/>
      <c r="F13" s="2271" t="s">
        <v>1340</v>
      </c>
      <c r="G13" s="2271"/>
      <c r="I13" s="204"/>
    </row>
    <row r="14" spans="2:11" s="474" customFormat="1" ht="11.25" customHeight="1">
      <c r="B14" s="2371" t="s">
        <v>308</v>
      </c>
      <c r="C14" s="2372"/>
      <c r="D14" s="477"/>
      <c r="E14" s="1548"/>
      <c r="F14" s="914" t="s">
        <v>2761</v>
      </c>
      <c r="G14" s="914" t="s">
        <v>27</v>
      </c>
      <c r="J14" s="550"/>
      <c r="K14" s="550"/>
    </row>
    <row r="15" spans="2:11" s="474" customFormat="1" ht="15" customHeight="1">
      <c r="B15" s="2373" t="s">
        <v>1341</v>
      </c>
      <c r="C15" s="2332"/>
      <c r="D15" s="548"/>
      <c r="E15" s="548"/>
      <c r="F15" s="548"/>
      <c r="G15" s="548"/>
      <c r="J15" s="550"/>
      <c r="K15" s="550"/>
    </row>
    <row r="16" spans="2:11" s="474" customFormat="1" ht="11.25" customHeight="1">
      <c r="B16" s="478">
        <v>1</v>
      </c>
      <c r="C16" s="210" t="s">
        <v>1342</v>
      </c>
      <c r="D16" s="95"/>
      <c r="E16" s="95"/>
      <c r="F16" s="550">
        <v>6159.3544516945003</v>
      </c>
      <c r="G16" s="550">
        <v>8454.9110067602396</v>
      </c>
      <c r="I16" s="573"/>
      <c r="J16" s="550"/>
      <c r="K16" s="550"/>
    </row>
    <row r="17" spans="2:11" s="474" customFormat="1" ht="11.25" customHeight="1">
      <c r="B17" s="478">
        <v>2</v>
      </c>
      <c r="C17" s="210" t="s">
        <v>1343</v>
      </c>
      <c r="D17" s="95"/>
      <c r="E17" s="95"/>
      <c r="F17" s="550">
        <v>510</v>
      </c>
      <c r="G17" s="550">
        <v>1116.0250000000001</v>
      </c>
      <c r="I17" s="573"/>
      <c r="J17" s="550"/>
      <c r="K17" s="550"/>
    </row>
    <row r="18" spans="2:11" s="474" customFormat="1" ht="11.25" customHeight="1">
      <c r="B18" s="478">
        <v>3</v>
      </c>
      <c r="C18" s="210" t="s">
        <v>1344</v>
      </c>
      <c r="D18" s="95"/>
      <c r="E18" s="95"/>
      <c r="F18" s="550"/>
      <c r="G18" s="550"/>
      <c r="I18" s="573"/>
      <c r="J18" s="550"/>
      <c r="K18" s="550"/>
    </row>
    <row r="19" spans="2:11" s="474" customFormat="1" ht="11.25" customHeight="1">
      <c r="B19" s="478">
        <v>4</v>
      </c>
      <c r="C19" s="210" t="s">
        <v>680</v>
      </c>
      <c r="D19" s="95"/>
      <c r="E19" s="95"/>
      <c r="F19" s="1066">
        <v>73.831000000000003</v>
      </c>
      <c r="G19" s="1066">
        <v>10.94225</v>
      </c>
      <c r="I19" s="573"/>
      <c r="J19" s="550"/>
      <c r="K19" s="550"/>
    </row>
    <row r="20" spans="2:11" s="474" customFormat="1" ht="15" customHeight="1">
      <c r="B20" s="2374" t="s">
        <v>1345</v>
      </c>
      <c r="C20" s="2375"/>
      <c r="D20" s="95"/>
      <c r="E20" s="95"/>
      <c r="F20" s="1066"/>
      <c r="G20" s="1066"/>
      <c r="I20" s="573"/>
      <c r="J20" s="550"/>
      <c r="K20" s="550"/>
    </row>
    <row r="21" spans="2:11" s="474" customFormat="1" ht="11.25" customHeight="1">
      <c r="B21" s="478">
        <v>5</v>
      </c>
      <c r="C21" s="210" t="s">
        <v>1346</v>
      </c>
      <c r="D21" s="95"/>
      <c r="E21" s="95"/>
      <c r="F21" s="1066"/>
      <c r="G21" s="1066"/>
      <c r="I21" s="573"/>
      <c r="J21" s="550"/>
      <c r="K21" s="550"/>
    </row>
    <row r="22" spans="2:11" s="474" customFormat="1" ht="11.25" customHeight="1">
      <c r="B22" s="478">
        <v>6</v>
      </c>
      <c r="C22" s="210" t="s">
        <v>1347</v>
      </c>
      <c r="D22" s="95"/>
      <c r="E22" s="95"/>
      <c r="F22" s="1066">
        <v>101.6848875</v>
      </c>
      <c r="G22" s="1066">
        <v>19.004674999999999</v>
      </c>
      <c r="I22" s="573"/>
      <c r="J22" s="550"/>
      <c r="K22" s="550"/>
    </row>
    <row r="23" spans="2:11" s="474" customFormat="1" ht="11.25" customHeight="1">
      <c r="B23" s="478">
        <v>7</v>
      </c>
      <c r="C23" s="210" t="s">
        <v>1348</v>
      </c>
      <c r="D23" s="95"/>
      <c r="E23" s="95"/>
      <c r="F23" s="1066"/>
      <c r="G23" s="1066"/>
      <c r="J23" s="550"/>
      <c r="K23" s="550"/>
    </row>
    <row r="24" spans="2:11" s="474" customFormat="1" ht="11.25" customHeight="1">
      <c r="B24" s="478">
        <v>8</v>
      </c>
      <c r="C24" s="210" t="s">
        <v>1349</v>
      </c>
      <c r="D24" s="95"/>
      <c r="E24" s="95"/>
      <c r="F24" s="1590"/>
      <c r="G24" s="1590"/>
      <c r="J24" s="550"/>
      <c r="K24" s="550"/>
    </row>
    <row r="25" spans="2:11" s="474" customFormat="1" ht="11.25" customHeight="1">
      <c r="B25" s="530">
        <v>9</v>
      </c>
      <c r="C25" s="856" t="s">
        <v>563</v>
      </c>
      <c r="D25" s="857"/>
      <c r="E25" s="857"/>
      <c r="F25" s="857">
        <v>6844.87</v>
      </c>
      <c r="G25" s="857">
        <v>9600.8829317602394</v>
      </c>
      <c r="H25" s="573"/>
      <c r="I25" s="573"/>
      <c r="J25" s="550"/>
      <c r="K25" s="550"/>
    </row>
    <row r="26" spans="2:11" s="474" customFormat="1" ht="11.25" customHeight="1">
      <c r="B26" s="530"/>
      <c r="C26" s="19"/>
      <c r="D26" s="19"/>
      <c r="E26" s="19"/>
      <c r="J26" s="550"/>
      <c r="K26" s="550"/>
    </row>
    <row r="27" spans="2:11" ht="12" customHeight="1">
      <c r="B27" s="12"/>
      <c r="C27" s="1061"/>
      <c r="J27" s="550"/>
      <c r="K27" s="550"/>
    </row>
    <row r="28" spans="2:11" ht="12" customHeight="1">
      <c r="B28" s="12"/>
      <c r="C28" s="1061"/>
    </row>
    <row r="29" spans="2:11" ht="12" customHeight="1">
      <c r="B29" s="12"/>
      <c r="C29" s="1062"/>
      <c r="D29" s="33"/>
      <c r="E29" s="33"/>
      <c r="F29" s="30"/>
    </row>
    <row r="30" spans="2:11" ht="24" customHeight="1">
      <c r="B30" s="12"/>
      <c r="C30" s="55"/>
      <c r="D30" s="63"/>
      <c r="E30" s="64"/>
    </row>
    <row r="31" spans="2:11" ht="12" customHeight="1">
      <c r="B31" s="12"/>
      <c r="C31" s="3"/>
      <c r="D31" s="248"/>
      <c r="E31" s="248"/>
    </row>
    <row r="32" spans="2:11" ht="12" customHeight="1">
      <c r="B32" s="12"/>
      <c r="C32" s="268"/>
      <c r="D32" s="65"/>
      <c r="E32" s="65"/>
    </row>
    <row r="33" spans="2:8" ht="12" customHeight="1">
      <c r="B33" s="12"/>
      <c r="C33" s="268"/>
      <c r="D33" s="65"/>
      <c r="E33" s="65"/>
    </row>
    <row r="34" spans="2:8" ht="12" customHeight="1">
      <c r="B34" s="12"/>
      <c r="C34" s="268"/>
      <c r="D34" s="65"/>
      <c r="E34" s="65"/>
      <c r="H34" s="30"/>
    </row>
    <row r="35" spans="2:8" ht="12" customHeight="1">
      <c r="B35" s="12"/>
      <c r="C35" s="268"/>
      <c r="D35" s="65"/>
      <c r="E35" s="65"/>
    </row>
    <row r="36" spans="2:8" ht="12" customHeight="1">
      <c r="B36" s="12"/>
      <c r="C36" s="268"/>
      <c r="D36" s="65"/>
      <c r="E36" s="65"/>
    </row>
    <row r="37" spans="2:8" ht="12" customHeight="1">
      <c r="B37" s="12"/>
      <c r="C37" s="268"/>
      <c r="D37" s="65"/>
      <c r="E37" s="65"/>
    </row>
    <row r="38" spans="2:8" ht="12" customHeight="1">
      <c r="B38" s="12"/>
      <c r="C38" s="268"/>
      <c r="D38" s="65"/>
      <c r="E38" s="65"/>
    </row>
    <row r="39" spans="2:8" ht="12" customHeight="1">
      <c r="B39" s="12"/>
      <c r="C39" s="268"/>
      <c r="D39" s="65"/>
      <c r="E39" s="65"/>
    </row>
    <row r="40" spans="2:8" ht="12" customHeight="1">
      <c r="B40" s="12"/>
      <c r="C40" s="268"/>
      <c r="D40" s="65"/>
      <c r="E40" s="65"/>
    </row>
    <row r="41" spans="2:8" ht="12" customHeight="1">
      <c r="B41" s="12"/>
      <c r="C41" s="268"/>
      <c r="D41" s="65"/>
      <c r="E41" s="65"/>
    </row>
    <row r="42" spans="2:8" ht="12" customHeight="1">
      <c r="B42" s="12"/>
    </row>
    <row r="43" spans="2:8" ht="12" customHeight="1">
      <c r="B43" s="12"/>
    </row>
    <row r="44" spans="2:8" ht="12" customHeight="1">
      <c r="B44" s="12"/>
    </row>
    <row r="45" spans="2:8" ht="12" customHeight="1">
      <c r="B45" s="12"/>
    </row>
    <row r="46" spans="2:8" ht="12" customHeight="1">
      <c r="B46" s="12"/>
    </row>
    <row r="47" spans="2:8" ht="12" customHeight="1">
      <c r="B47" s="12"/>
    </row>
    <row r="48" spans="2:8" ht="12" customHeight="1">
      <c r="B48" s="12"/>
    </row>
    <row r="49" spans="2:2" ht="12" customHeight="1">
      <c r="B49" s="12"/>
    </row>
    <row r="50" spans="2:2" ht="12" customHeight="1">
      <c r="B50" s="12"/>
    </row>
    <row r="51" spans="2:2" ht="12" customHeight="1">
      <c r="B51" s="12"/>
    </row>
    <row r="52" spans="2:2" ht="12" customHeight="1">
      <c r="B52" s="12"/>
    </row>
    <row r="53" spans="2:2" ht="12" customHeight="1">
      <c r="B53" s="12"/>
    </row>
    <row r="54" spans="2:2" ht="12" customHeight="1">
      <c r="B54" s="12"/>
    </row>
    <row r="55" spans="2:2" ht="12" customHeight="1">
      <c r="B55" s="12"/>
    </row>
    <row r="56" spans="2:2" ht="12" customHeight="1">
      <c r="B56" s="12"/>
    </row>
    <row r="57" spans="2:2" ht="12" customHeight="1">
      <c r="B57" s="12"/>
    </row>
    <row r="58" spans="2:2" ht="12" customHeight="1">
      <c r="B58" s="12"/>
    </row>
    <row r="59" spans="2:2" ht="12" customHeight="1">
      <c r="B59" s="12"/>
    </row>
    <row r="60" spans="2:2" ht="12" customHeight="1">
      <c r="B60" s="12"/>
    </row>
    <row r="61" spans="2:2" ht="12" customHeight="1">
      <c r="B61" s="12"/>
    </row>
    <row r="62" spans="2:2" ht="12" customHeight="1">
      <c r="B62" s="12"/>
    </row>
    <row r="63" spans="2:2" ht="12" customHeight="1">
      <c r="B63" s="12"/>
    </row>
    <row r="64" spans="2:2" ht="12" customHeight="1">
      <c r="B64" s="12"/>
    </row>
    <row r="65" spans="2:2" ht="12" customHeight="1"/>
    <row r="66" spans="2:2" ht="12" customHeight="1"/>
    <row r="67" spans="2:2" ht="12" customHeight="1"/>
    <row r="68" spans="2:2" ht="12" customHeight="1"/>
    <row r="69" spans="2:2" ht="12" customHeight="1"/>
    <row r="70" spans="2:2" ht="12" customHeight="1"/>
    <row r="71" spans="2:2" ht="12" customHeight="1">
      <c r="B71" s="21"/>
    </row>
    <row r="72" spans="2:2" ht="12" customHeight="1">
      <c r="B72" s="21"/>
    </row>
    <row r="73" spans="2:2" ht="12" customHeight="1">
      <c r="B73" s="22"/>
    </row>
    <row r="74" spans="2:2" ht="12" customHeight="1">
      <c r="B74" s="12"/>
    </row>
    <row r="75" spans="2:2">
      <c r="B75" s="12"/>
    </row>
    <row r="76" spans="2:2">
      <c r="B76" s="12"/>
    </row>
    <row r="77" spans="2:2">
      <c r="B77" s="12"/>
    </row>
    <row r="78" spans="2:2">
      <c r="B78" s="12"/>
    </row>
    <row r="79" spans="2:2">
      <c r="B79" s="12"/>
    </row>
    <row r="80" spans="2:2">
      <c r="B80" s="12"/>
    </row>
    <row r="81" spans="2:2">
      <c r="B81" s="12"/>
    </row>
    <row r="82" spans="2:2">
      <c r="B82" s="24"/>
    </row>
    <row r="83" spans="2:2">
      <c r="B83" s="24"/>
    </row>
    <row r="84" spans="2:2">
      <c r="B84" s="24"/>
    </row>
    <row r="85" spans="2:2">
      <c r="B85" s="24"/>
    </row>
    <row r="86" spans="2:2">
      <c r="B86" s="24"/>
    </row>
    <row r="87" spans="2:2">
      <c r="B87" s="24"/>
    </row>
    <row r="88" spans="2:2">
      <c r="B88" s="24"/>
    </row>
    <row r="89" spans="2:2">
      <c r="B89" s="24"/>
    </row>
  </sheetData>
  <mergeCells count="7">
    <mergeCell ref="B3:F3"/>
    <mergeCell ref="B14:C14"/>
    <mergeCell ref="B15:C15"/>
    <mergeCell ref="B20:C20"/>
    <mergeCell ref="B7:G7"/>
    <mergeCell ref="F13:G13"/>
    <mergeCell ref="B10:G10"/>
  </mergeCells>
  <hyperlinks>
    <hyperlink ref="B3" location="Contents!A1" display="Back to index page" xr:uid="{00000000-0004-0000-2900-000000000000}"/>
  </hyperlinks>
  <pageMargins left="0.7" right="0.7" top="0.75" bottom="0.75" header="0.3" footer="0.3"/>
  <pageSetup paperSize="9" scale="57" orientation="landscape" r:id="rId1"/>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3CB4A-33DF-4A9E-B3BF-6065C082EA5B}">
  <sheetPr>
    <tabColor rgb="FF007272"/>
  </sheetPr>
  <dimension ref="B1:BE63"/>
  <sheetViews>
    <sheetView showGridLines="0" showRowColHeaders="0" zoomScaleNormal="100" workbookViewId="0"/>
  </sheetViews>
  <sheetFormatPr baseColWidth="10" defaultColWidth="11.44140625" defaultRowHeight="10.199999999999999"/>
  <cols>
    <col min="1" max="1" width="2.6640625" style="29" customWidth="1"/>
    <col min="2" max="2" width="4.88671875" style="19" customWidth="1"/>
    <col min="3" max="3" width="25.33203125" style="29" customWidth="1"/>
    <col min="4" max="5" width="12.109375" style="29" customWidth="1"/>
    <col min="6" max="6" width="0.6640625" style="29" customWidth="1"/>
    <col min="7" max="8" width="12.109375" style="29" customWidth="1"/>
    <col min="9" max="9" width="0.6640625" style="29" customWidth="1"/>
    <col min="10" max="12" width="12.109375" style="29" customWidth="1"/>
    <col min="13" max="13" width="0.6640625" style="29" customWidth="1"/>
    <col min="14" max="17" width="12.109375" style="29" customWidth="1"/>
    <col min="18" max="18" width="0.6640625" style="29" customWidth="1"/>
    <col min="19" max="22" width="12.109375" style="29" customWidth="1"/>
    <col min="23" max="23" width="8.6640625" style="29" customWidth="1"/>
    <col min="24" max="16384" width="11.44140625" style="29"/>
  </cols>
  <sheetData>
    <row r="1" spans="2:57" s="10" customFormat="1" ht="11.25" customHeight="1">
      <c r="B1" s="7"/>
      <c r="C1" s="7"/>
      <c r="D1" s="8"/>
      <c r="E1" s="8"/>
      <c r="F1" s="8"/>
      <c r="G1" s="8"/>
      <c r="H1" s="8"/>
      <c r="I1" s="8"/>
      <c r="J1" s="8"/>
      <c r="K1" s="8"/>
      <c r="L1" s="8"/>
      <c r="M1" s="8"/>
      <c r="N1" s="8"/>
      <c r="O1" s="8"/>
      <c r="P1" s="8"/>
      <c r="Q1" s="8"/>
      <c r="R1" s="8"/>
      <c r="S1" s="8"/>
      <c r="T1" s="8"/>
      <c r="U1" s="8"/>
      <c r="V1" s="8"/>
    </row>
    <row r="2" spans="2:57" s="10" customFormat="1" ht="5.25" customHeight="1">
      <c r="B2" s="7"/>
      <c r="C2" s="7"/>
      <c r="D2" s="8"/>
      <c r="E2" s="8"/>
      <c r="F2" s="8"/>
      <c r="G2" s="9"/>
      <c r="H2" s="9"/>
      <c r="I2" s="9"/>
      <c r="J2" s="9"/>
    </row>
    <row r="3" spans="2:57" s="12" customFormat="1" ht="12.9" customHeight="1">
      <c r="B3" s="2255" t="s">
        <v>302</v>
      </c>
      <c r="C3" s="2262"/>
      <c r="D3" s="2262"/>
      <c r="E3" s="2262"/>
      <c r="F3" s="2262"/>
      <c r="G3" s="2262"/>
      <c r="H3" s="2262"/>
      <c r="I3" s="2262"/>
      <c r="J3" s="2262"/>
      <c r="K3" s="2262"/>
      <c r="L3" s="2262"/>
      <c r="M3" s="2262"/>
      <c r="N3" s="2262"/>
    </row>
    <row r="4" spans="2:57" s="10" customFormat="1" ht="5.25" customHeight="1">
      <c r="B4" s="7"/>
      <c r="C4" s="7"/>
      <c r="D4" s="8"/>
      <c r="E4" s="8"/>
      <c r="F4" s="8"/>
      <c r="G4" s="9"/>
      <c r="H4" s="9"/>
      <c r="I4" s="9"/>
      <c r="J4" s="9"/>
      <c r="L4" s="7"/>
      <c r="M4" s="7"/>
      <c r="N4" s="7"/>
    </row>
    <row r="5" spans="2:57" s="6" customFormat="1" ht="15.75" customHeight="1">
      <c r="B5" s="1088" t="s">
        <v>2793</v>
      </c>
    </row>
    <row r="6" spans="2:57" ht="11.25" customHeight="1">
      <c r="B6" s="16"/>
    </row>
    <row r="7" spans="2:57" s="3" customFormat="1" ht="11.25" customHeight="1">
      <c r="B7" s="2256"/>
      <c r="C7" s="2336"/>
      <c r="D7" s="2336"/>
      <c r="E7" s="2336"/>
      <c r="F7" s="2336"/>
      <c r="G7" s="2336"/>
      <c r="H7" s="2336"/>
      <c r="I7" s="2336"/>
      <c r="J7" s="2336"/>
      <c r="K7" s="2336"/>
      <c r="L7" s="2336"/>
      <c r="M7" s="2336"/>
      <c r="N7" s="2336"/>
      <c r="O7" s="2336"/>
      <c r="P7" s="2336"/>
      <c r="Q7" s="2336"/>
      <c r="R7" s="2336"/>
      <c r="S7" s="2336"/>
      <c r="T7" s="2336"/>
      <c r="U7" s="2336"/>
      <c r="V7" s="2336"/>
    </row>
    <row r="8" spans="2:57" s="477" customFormat="1" ht="11.25" customHeight="1">
      <c r="B8" s="2377" t="s">
        <v>2761</v>
      </c>
      <c r="C8" s="2377"/>
      <c r="D8" s="1166" t="s">
        <v>314</v>
      </c>
      <c r="E8" s="1166" t="s">
        <v>316</v>
      </c>
      <c r="F8" s="1166"/>
      <c r="G8" s="1166" t="s">
        <v>318</v>
      </c>
      <c r="H8" s="1166" t="s">
        <v>320</v>
      </c>
      <c r="I8" s="1166"/>
      <c r="J8" s="1166" t="s">
        <v>325</v>
      </c>
      <c r="K8" s="1166" t="s">
        <v>332</v>
      </c>
      <c r="L8" s="1166" t="s">
        <v>334</v>
      </c>
      <c r="M8" s="1166"/>
      <c r="N8" s="1166" t="s">
        <v>339</v>
      </c>
      <c r="O8" s="1166" t="s">
        <v>345</v>
      </c>
      <c r="P8" s="1166" t="s">
        <v>368</v>
      </c>
      <c r="Q8" s="1166" t="s">
        <v>392</v>
      </c>
      <c r="R8" s="1166"/>
      <c r="S8" s="1166" t="s">
        <v>866</v>
      </c>
      <c r="T8" s="1166" t="s">
        <v>967</v>
      </c>
      <c r="U8" s="1166" t="s">
        <v>968</v>
      </c>
      <c r="V8" s="1166" t="s">
        <v>1024</v>
      </c>
    </row>
    <row r="9" spans="2:57" customFormat="1" ht="11.25" customHeight="1">
      <c r="B9" s="1957"/>
      <c r="C9" s="1957"/>
      <c r="D9" s="2379" t="s">
        <v>2781</v>
      </c>
      <c r="E9" s="2380"/>
      <c r="F9" s="2380"/>
      <c r="G9" s="2380"/>
      <c r="H9" s="2380"/>
      <c r="I9" s="2380"/>
      <c r="J9" s="2380"/>
      <c r="K9" s="2380"/>
      <c r="L9" s="2381"/>
      <c r="M9" s="1265"/>
      <c r="N9" s="29"/>
      <c r="O9" s="29"/>
      <c r="P9" s="29"/>
      <c r="Q9" s="29"/>
      <c r="R9" s="1265"/>
      <c r="S9" s="29"/>
      <c r="T9" s="29"/>
      <c r="U9" s="29"/>
      <c r="V9" s="29"/>
    </row>
    <row r="10" spans="2:57" customFormat="1" ht="11.25" customHeight="1">
      <c r="B10" s="1956"/>
      <c r="C10" s="1956"/>
      <c r="D10" s="2378" t="s">
        <v>2784</v>
      </c>
      <c r="E10" s="2378"/>
      <c r="F10" s="2378"/>
      <c r="G10" s="2378"/>
      <c r="H10" s="2378"/>
      <c r="I10" s="1959"/>
      <c r="J10" s="29"/>
      <c r="K10" s="29"/>
      <c r="L10" s="1964"/>
      <c r="M10" s="1265"/>
      <c r="N10" s="2382" t="s">
        <v>2782</v>
      </c>
      <c r="O10" s="2383"/>
      <c r="P10" s="2383"/>
      <c r="Q10" s="2381"/>
      <c r="R10" s="1265"/>
      <c r="S10" s="2376" t="s">
        <v>2783</v>
      </c>
      <c r="T10" s="2376"/>
      <c r="U10" s="2376"/>
      <c r="V10" s="2376"/>
    </row>
    <row r="11" spans="2:57" customFormat="1" ht="11.25" customHeight="1">
      <c r="B11" s="1956"/>
      <c r="C11" s="1956"/>
      <c r="D11" s="2378" t="s">
        <v>2787</v>
      </c>
      <c r="E11" s="2378"/>
      <c r="F11" s="1959"/>
      <c r="G11" s="2378" t="s">
        <v>2788</v>
      </c>
      <c r="H11" s="2378"/>
      <c r="I11" s="1265"/>
      <c r="J11" s="2382" t="s">
        <v>2785</v>
      </c>
      <c r="K11" s="2381"/>
      <c r="L11" s="181"/>
      <c r="M11" s="181"/>
      <c r="N11" s="2376" t="s">
        <v>2784</v>
      </c>
      <c r="O11" s="2376"/>
      <c r="P11" s="181"/>
      <c r="Q11" s="181"/>
      <c r="R11" s="181"/>
      <c r="S11" s="2376" t="s">
        <v>2784</v>
      </c>
      <c r="T11" s="2376"/>
      <c r="U11" s="181"/>
      <c r="V11" s="181"/>
    </row>
    <row r="12" spans="2:57" customFormat="1" ht="11.25" customHeight="1">
      <c r="B12" s="1961" t="s">
        <v>308</v>
      </c>
      <c r="C12" s="1955"/>
      <c r="D12" s="1963"/>
      <c r="E12" s="1958" t="s">
        <v>2789</v>
      </c>
      <c r="F12" s="1958"/>
      <c r="G12" s="1958"/>
      <c r="H12" s="1958" t="s">
        <v>2789</v>
      </c>
      <c r="I12" s="1963"/>
      <c r="J12" s="1958"/>
      <c r="K12" s="1958" t="s">
        <v>2789</v>
      </c>
      <c r="L12" s="1963" t="s">
        <v>2786</v>
      </c>
      <c r="M12" s="1958"/>
      <c r="N12" s="1379" t="s">
        <v>2787</v>
      </c>
      <c r="O12" s="1379" t="s">
        <v>2788</v>
      </c>
      <c r="P12" s="1958" t="s">
        <v>2785</v>
      </c>
      <c r="Q12" s="1963" t="s">
        <v>2786</v>
      </c>
      <c r="R12" s="1958"/>
      <c r="S12" s="1379" t="s">
        <v>2787</v>
      </c>
      <c r="T12" s="1379" t="s">
        <v>2788</v>
      </c>
      <c r="U12" s="1958" t="s">
        <v>2785</v>
      </c>
      <c r="V12" s="1963" t="s">
        <v>2786</v>
      </c>
    </row>
    <row r="13" spans="2:57" s="35" customFormat="1" ht="11.25" customHeight="1">
      <c r="B13" s="212">
        <v>1</v>
      </c>
      <c r="C13" s="267" t="s">
        <v>2778</v>
      </c>
      <c r="D13" s="1076"/>
      <c r="E13" s="1076"/>
      <c r="F13" s="1076"/>
      <c r="G13" s="1076"/>
      <c r="H13" s="1076"/>
      <c r="I13" s="1076"/>
      <c r="J13" s="1076"/>
      <c r="K13" s="2091">
        <v>17020.901215499998</v>
      </c>
      <c r="L13" s="1076">
        <v>17020.901215499998</v>
      </c>
      <c r="M13" s="1076"/>
      <c r="N13" s="1076"/>
      <c r="O13" s="1076"/>
      <c r="P13" s="1076"/>
      <c r="Q13" s="1076"/>
      <c r="R13" s="1076"/>
      <c r="S13" s="1076"/>
      <c r="T13" s="1076"/>
      <c r="U13" s="1076"/>
      <c r="V13" s="1076"/>
      <c r="X13" s="1041"/>
      <c r="Y13" s="1041"/>
      <c r="Z13" s="1041"/>
      <c r="AA13" s="1041"/>
      <c r="AB13" s="1041"/>
      <c r="AC13" s="1041"/>
      <c r="AD13" s="1041"/>
      <c r="AE13" s="1041"/>
      <c r="AF13" s="1041"/>
      <c r="AG13" s="1041"/>
      <c r="AO13" s="1076"/>
      <c r="AP13" s="1076"/>
      <c r="AQ13" s="1076"/>
      <c r="AR13" s="1076"/>
      <c r="AS13" s="1076"/>
      <c r="AT13" s="1076"/>
      <c r="AU13" s="1076"/>
      <c r="AV13" s="1076"/>
      <c r="AW13" s="1076"/>
      <c r="AX13" s="1076"/>
      <c r="AY13" s="1076"/>
      <c r="AZ13" s="1076"/>
      <c r="BA13" s="1076"/>
      <c r="BB13" s="1076"/>
      <c r="BC13" s="1076"/>
      <c r="BD13" s="1076"/>
      <c r="BE13" s="1076"/>
    </row>
    <row r="14" spans="2:57" ht="11.25" customHeight="1">
      <c r="B14" s="212">
        <v>2</v>
      </c>
      <c r="C14" s="267" t="s">
        <v>2779</v>
      </c>
      <c r="D14" s="45"/>
      <c r="E14" s="45"/>
      <c r="F14" s="45"/>
      <c r="G14" s="45"/>
      <c r="H14" s="45"/>
      <c r="I14" s="45"/>
      <c r="J14" s="45"/>
      <c r="K14" s="45"/>
      <c r="L14" s="45"/>
      <c r="M14" s="45"/>
      <c r="N14" s="45"/>
      <c r="O14" s="45"/>
      <c r="P14" s="45"/>
      <c r="Q14" s="45"/>
      <c r="R14" s="45"/>
      <c r="S14" s="45"/>
      <c r="T14" s="45"/>
      <c r="U14" s="45"/>
      <c r="V14" s="45"/>
      <c r="X14"/>
      <c r="AB14"/>
      <c r="AC14"/>
      <c r="AD14"/>
      <c r="AE14"/>
      <c r="AF14"/>
      <c r="AG14"/>
      <c r="AO14" s="1076"/>
      <c r="AP14" s="1076"/>
      <c r="AQ14" s="1076"/>
      <c r="AR14" s="1076"/>
      <c r="AS14" s="1076"/>
      <c r="AT14" s="1076"/>
      <c r="AU14" s="1076"/>
      <c r="AV14" s="1076"/>
      <c r="AW14" s="1076"/>
      <c r="AX14" s="1076"/>
      <c r="AY14" s="1076"/>
      <c r="AZ14" s="1076"/>
      <c r="BA14" s="1076"/>
      <c r="BB14" s="1076"/>
      <c r="BC14" s="1076"/>
      <c r="BD14" s="1076"/>
      <c r="BE14" s="1076"/>
    </row>
    <row r="15" spans="2:57" ht="11.25" customHeight="1">
      <c r="B15" s="212">
        <v>3</v>
      </c>
      <c r="C15" s="355" t="s">
        <v>3001</v>
      </c>
      <c r="D15" s="45"/>
      <c r="E15" s="45"/>
      <c r="F15" s="45"/>
      <c r="G15" s="45"/>
      <c r="H15" s="45"/>
      <c r="I15" s="45"/>
      <c r="J15" s="45"/>
      <c r="K15" s="45"/>
      <c r="L15" s="45"/>
      <c r="M15" s="45"/>
      <c r="N15" s="45"/>
      <c r="O15" s="45"/>
      <c r="P15" s="45"/>
      <c r="Q15" s="45"/>
      <c r="R15" s="45"/>
      <c r="S15" s="45"/>
      <c r="T15" s="45"/>
      <c r="U15" s="45"/>
      <c r="V15" s="45"/>
      <c r="X15"/>
      <c r="Y15"/>
      <c r="Z15"/>
      <c r="AA15"/>
      <c r="AB15"/>
      <c r="AC15"/>
      <c r="AD15"/>
      <c r="AE15"/>
      <c r="AF15"/>
      <c r="AG15"/>
      <c r="AO15" s="1076"/>
      <c r="AP15" s="1076"/>
      <c r="AQ15" s="1076"/>
      <c r="AR15" s="1076"/>
      <c r="AS15" s="1076"/>
      <c r="AT15" s="1076"/>
      <c r="AU15" s="1076"/>
      <c r="AV15" s="1076"/>
      <c r="AW15" s="1076"/>
      <c r="AX15" s="1076"/>
      <c r="AY15" s="1076"/>
      <c r="AZ15" s="1076"/>
      <c r="BA15" s="1076"/>
      <c r="BB15" s="1076"/>
      <c r="BC15" s="1076"/>
      <c r="BD15" s="1076"/>
      <c r="BE15" s="1076"/>
    </row>
    <row r="16" spans="2:57" ht="11.25" customHeight="1">
      <c r="B16" s="212">
        <v>4</v>
      </c>
      <c r="C16" s="355" t="s">
        <v>3002</v>
      </c>
      <c r="D16" s="45"/>
      <c r="E16" s="45"/>
      <c r="F16" s="45"/>
      <c r="G16" s="45"/>
      <c r="H16" s="45"/>
      <c r="I16" s="45"/>
      <c r="J16" s="45"/>
      <c r="K16" s="45"/>
      <c r="L16" s="45"/>
      <c r="M16" s="45"/>
      <c r="N16" s="45"/>
      <c r="O16" s="45"/>
      <c r="P16" s="45"/>
      <c r="Q16" s="45"/>
      <c r="R16" s="45"/>
      <c r="S16" s="45"/>
      <c r="T16" s="45"/>
      <c r="U16" s="45"/>
      <c r="V16" s="45"/>
      <c r="X16"/>
      <c r="Y16"/>
      <c r="Z16"/>
      <c r="AA16"/>
      <c r="AB16"/>
      <c r="AC16"/>
      <c r="AD16"/>
      <c r="AE16"/>
      <c r="AF16"/>
      <c r="AG16"/>
      <c r="AO16" s="1076"/>
      <c r="AP16" s="1076"/>
      <c r="AQ16" s="1076"/>
      <c r="AR16" s="1076"/>
      <c r="AS16" s="1076"/>
      <c r="AT16" s="1076"/>
      <c r="AU16" s="1076"/>
      <c r="AV16" s="1076"/>
      <c r="AW16" s="1076"/>
      <c r="AX16" s="1076"/>
      <c r="AY16" s="1076"/>
      <c r="AZ16" s="1076"/>
      <c r="BA16" s="1076"/>
      <c r="BB16" s="1076"/>
      <c r="BC16" s="1076"/>
      <c r="BD16" s="1076"/>
      <c r="BE16" s="1076"/>
    </row>
    <row r="17" spans="2:57" ht="11.25" customHeight="1">
      <c r="B17" s="212">
        <v>5</v>
      </c>
      <c r="C17" s="355" t="s">
        <v>3003</v>
      </c>
      <c r="D17" s="45"/>
      <c r="E17" s="45"/>
      <c r="F17" s="45"/>
      <c r="G17" s="45"/>
      <c r="H17" s="45"/>
      <c r="I17" s="45"/>
      <c r="J17" s="45"/>
      <c r="K17" s="45"/>
      <c r="L17" s="45"/>
      <c r="M17" s="45"/>
      <c r="N17" s="45"/>
      <c r="O17" s="45"/>
      <c r="P17" s="45"/>
      <c r="Q17" s="45"/>
      <c r="R17" s="45"/>
      <c r="S17" s="45"/>
      <c r="T17" s="45"/>
      <c r="U17" s="45"/>
      <c r="V17" s="45"/>
      <c r="X17"/>
      <c r="Y17" s="34"/>
      <c r="Z17" s="1953"/>
      <c r="AA17" s="1953"/>
      <c r="AB17"/>
      <c r="AC17"/>
      <c r="AD17"/>
      <c r="AE17"/>
      <c r="AF17"/>
      <c r="AG17"/>
      <c r="AO17" s="1076"/>
      <c r="AP17" s="1076"/>
      <c r="AQ17" s="1076"/>
      <c r="AR17" s="1076"/>
      <c r="AS17" s="1076"/>
      <c r="AT17" s="1076"/>
      <c r="AU17" s="1076"/>
      <c r="AV17" s="1076"/>
      <c r="AW17" s="1076"/>
      <c r="AX17" s="1076"/>
      <c r="AY17" s="1076"/>
      <c r="AZ17" s="1076"/>
      <c r="BA17" s="1076"/>
      <c r="BB17" s="1076"/>
      <c r="BC17" s="1076"/>
      <c r="BD17" s="1076"/>
      <c r="BE17" s="1076"/>
    </row>
    <row r="18" spans="2:57" ht="11.25" customHeight="1">
      <c r="B18" s="212">
        <v>6</v>
      </c>
      <c r="C18" s="355" t="s">
        <v>2805</v>
      </c>
      <c r="D18" s="45"/>
      <c r="E18" s="45"/>
      <c r="F18" s="45"/>
      <c r="G18" s="45"/>
      <c r="H18" s="45"/>
      <c r="I18" s="45"/>
      <c r="J18" s="45"/>
      <c r="K18" s="45"/>
      <c r="L18" s="45"/>
      <c r="M18" s="45"/>
      <c r="N18" s="45"/>
      <c r="O18" s="45"/>
      <c r="P18" s="45"/>
      <c r="Q18" s="45"/>
      <c r="R18" s="45"/>
      <c r="S18" s="45"/>
      <c r="T18" s="45"/>
      <c r="U18" s="45"/>
      <c r="V18" s="45"/>
      <c r="X18"/>
      <c r="Y18"/>
      <c r="Z18"/>
      <c r="AA18"/>
      <c r="AB18"/>
      <c r="AC18"/>
      <c r="AD18"/>
      <c r="AE18"/>
      <c r="AF18"/>
      <c r="AG18"/>
      <c r="AO18" s="1076"/>
      <c r="AP18" s="1076"/>
      <c r="AQ18" s="1076"/>
      <c r="AR18" s="1076"/>
      <c r="AS18" s="1076"/>
      <c r="AT18" s="1076"/>
      <c r="AU18" s="1076"/>
      <c r="AV18" s="1076"/>
      <c r="AW18" s="1076"/>
      <c r="AX18" s="1076"/>
      <c r="AY18" s="1076"/>
      <c r="AZ18" s="1076"/>
      <c r="BA18" s="1076"/>
      <c r="BB18" s="1076"/>
      <c r="BC18" s="1076"/>
      <c r="BD18" s="1076"/>
      <c r="BE18" s="1076"/>
    </row>
    <row r="19" spans="2:57" ht="11.25" customHeight="1">
      <c r="B19" s="212">
        <v>7</v>
      </c>
      <c r="C19" s="267" t="s">
        <v>2780</v>
      </c>
      <c r="D19" s="45"/>
      <c r="E19" s="45"/>
      <c r="F19" s="45"/>
      <c r="G19" s="45"/>
      <c r="H19" s="45"/>
      <c r="I19" s="45"/>
      <c r="J19" s="45"/>
      <c r="K19" s="2091">
        <v>17020.901215499998</v>
      </c>
      <c r="L19" s="45">
        <v>17020.901215499998</v>
      </c>
      <c r="M19" s="45"/>
      <c r="N19" s="45"/>
      <c r="O19" s="45"/>
      <c r="P19" s="45"/>
      <c r="Q19" s="45"/>
      <c r="R19" s="45"/>
      <c r="S19" s="45"/>
      <c r="T19" s="45"/>
      <c r="U19" s="45"/>
      <c r="V19" s="45"/>
      <c r="W19" s="1243"/>
      <c r="X19"/>
      <c r="Y19"/>
      <c r="Z19"/>
      <c r="AA19"/>
      <c r="AB19"/>
      <c r="AC19"/>
      <c r="AD19"/>
      <c r="AE19"/>
      <c r="AF19"/>
      <c r="AG19"/>
      <c r="AO19" s="1076"/>
      <c r="AP19" s="1076"/>
      <c r="AQ19" s="1076"/>
      <c r="AR19" s="1076"/>
      <c r="AS19" s="1076"/>
      <c r="AT19" s="1076"/>
      <c r="AU19" s="1076"/>
      <c r="AV19" s="1076"/>
      <c r="AW19" s="1076"/>
      <c r="AX19" s="1076"/>
      <c r="AY19" s="1076"/>
      <c r="AZ19" s="1076"/>
      <c r="BA19" s="1076"/>
      <c r="BB19" s="1076"/>
      <c r="BC19" s="1076"/>
      <c r="BD19" s="1076"/>
      <c r="BE19" s="1076"/>
    </row>
    <row r="20" spans="2:57" s="3" customFormat="1" ht="11.25" customHeight="1">
      <c r="B20" s="180">
        <v>8</v>
      </c>
      <c r="C20" s="2089" t="s">
        <v>3004</v>
      </c>
      <c r="D20" s="601"/>
      <c r="E20" s="601"/>
      <c r="F20" s="601"/>
      <c r="G20" s="601"/>
      <c r="H20" s="601"/>
      <c r="I20" s="601"/>
      <c r="J20" s="601"/>
      <c r="K20" s="601">
        <v>17020.901215499998</v>
      </c>
      <c r="L20" s="601">
        <v>17020.901215499998</v>
      </c>
      <c r="M20" s="601"/>
      <c r="N20" s="601"/>
      <c r="O20" s="601"/>
      <c r="P20" s="601"/>
      <c r="Q20" s="601"/>
      <c r="R20" s="601"/>
      <c r="S20" s="601"/>
      <c r="T20" s="601"/>
      <c r="U20" s="601"/>
      <c r="V20" s="601"/>
      <c r="X20" s="1058"/>
      <c r="Y20"/>
      <c r="Z20"/>
      <c r="AA20"/>
      <c r="AB20"/>
      <c r="AC20"/>
      <c r="AD20"/>
      <c r="AE20"/>
      <c r="AF20"/>
      <c r="AG20"/>
      <c r="AO20" s="2090"/>
      <c r="AP20" s="2090"/>
      <c r="AQ20" s="2090"/>
      <c r="AR20" s="2090"/>
      <c r="AS20" s="2090"/>
      <c r="AT20" s="2090"/>
      <c r="AU20" s="2090"/>
      <c r="AV20" s="2090"/>
      <c r="AW20" s="2090"/>
      <c r="AX20" s="2090"/>
      <c r="AY20" s="2090"/>
      <c r="AZ20" s="2090"/>
      <c r="BA20" s="2090"/>
      <c r="BB20" s="2090"/>
      <c r="BC20" s="2090"/>
      <c r="BD20" s="2090"/>
      <c r="BE20" s="2090"/>
    </row>
    <row r="21" spans="2:57" ht="11.25" customHeight="1">
      <c r="B21" s="212">
        <v>9</v>
      </c>
      <c r="C21" s="355" t="s">
        <v>3005</v>
      </c>
      <c r="D21" s="45"/>
      <c r="E21" s="45"/>
      <c r="F21" s="45"/>
      <c r="G21" s="45"/>
      <c r="H21" s="45"/>
      <c r="I21" s="45"/>
      <c r="J21" s="45"/>
      <c r="K21" s="45"/>
      <c r="L21" s="45"/>
      <c r="M21" s="45"/>
      <c r="N21" s="45"/>
      <c r="O21" s="45"/>
      <c r="P21" s="45"/>
      <c r="Q21" s="45"/>
      <c r="R21" s="45"/>
      <c r="S21" s="45"/>
      <c r="T21" s="45"/>
      <c r="U21" s="45"/>
      <c r="V21" s="45"/>
      <c r="X21"/>
      <c r="Y21"/>
      <c r="Z21"/>
      <c r="AA21"/>
      <c r="AB21"/>
      <c r="AC21"/>
      <c r="AD21"/>
      <c r="AE21"/>
      <c r="AF21"/>
      <c r="AG21"/>
      <c r="AO21" s="1076"/>
      <c r="AP21" s="1076"/>
      <c r="AQ21" s="1076"/>
      <c r="AR21" s="1076"/>
      <c r="AS21" s="1076"/>
      <c r="AT21" s="1076"/>
      <c r="AU21" s="1076"/>
      <c r="AV21" s="1076"/>
      <c r="AW21" s="1076"/>
      <c r="AX21" s="1076"/>
      <c r="AY21" s="1076"/>
      <c r="AZ21" s="1076"/>
      <c r="BA21" s="1076"/>
      <c r="BB21" s="1076"/>
      <c r="BC21" s="1076"/>
      <c r="BD21" s="1076"/>
      <c r="BE21" s="1076"/>
    </row>
    <row r="22" spans="2:57" ht="11.25" customHeight="1">
      <c r="B22" s="212">
        <v>10</v>
      </c>
      <c r="C22" s="355" t="s">
        <v>3006</v>
      </c>
      <c r="D22" s="45"/>
      <c r="E22" s="45"/>
      <c r="F22" s="45"/>
      <c r="G22" s="45"/>
      <c r="H22" s="45"/>
      <c r="I22" s="45"/>
      <c r="J22" s="45"/>
      <c r="K22" s="45"/>
      <c r="L22" s="45"/>
      <c r="M22" s="45"/>
      <c r="N22" s="45"/>
      <c r="O22" s="45"/>
      <c r="P22" s="45"/>
      <c r="Q22" s="45"/>
      <c r="R22" s="45"/>
      <c r="S22" s="45"/>
      <c r="T22" s="45"/>
      <c r="U22" s="45"/>
      <c r="V22" s="45"/>
      <c r="X22" s="1058"/>
      <c r="Y22"/>
      <c r="Z22"/>
      <c r="AA22"/>
      <c r="AB22"/>
      <c r="AC22"/>
      <c r="AD22"/>
      <c r="AE22"/>
      <c r="AF22"/>
      <c r="AG22"/>
      <c r="AO22" s="1076"/>
      <c r="AP22" s="1076"/>
      <c r="AQ22" s="1076"/>
      <c r="AR22" s="1076"/>
      <c r="AS22" s="1076"/>
      <c r="AT22" s="1076"/>
      <c r="AU22" s="1076"/>
      <c r="AV22" s="1076"/>
      <c r="AW22" s="1076"/>
      <c r="AX22" s="1076"/>
      <c r="AY22" s="1076"/>
      <c r="AZ22" s="1076"/>
      <c r="BA22" s="1076"/>
      <c r="BB22" s="1076"/>
      <c r="BC22" s="1076"/>
      <c r="BD22" s="1076"/>
      <c r="BE22" s="1076"/>
    </row>
    <row r="23" spans="2:57" ht="11.25" customHeight="1">
      <c r="B23" s="212">
        <v>11</v>
      </c>
      <c r="C23" s="355" t="s">
        <v>3007</v>
      </c>
      <c r="D23" s="45"/>
      <c r="E23" s="45"/>
      <c r="F23" s="45"/>
      <c r="G23" s="45"/>
      <c r="H23" s="45"/>
      <c r="I23" s="45"/>
      <c r="J23" s="45"/>
      <c r="K23" s="45"/>
      <c r="L23" s="45"/>
      <c r="M23" s="45"/>
      <c r="N23" s="45"/>
      <c r="O23" s="45"/>
      <c r="P23" s="45"/>
      <c r="Q23" s="45"/>
      <c r="R23" s="45"/>
      <c r="S23" s="45"/>
      <c r="T23" s="45"/>
      <c r="U23" s="45"/>
      <c r="V23" s="45"/>
      <c r="X23"/>
      <c r="Y23"/>
      <c r="Z23"/>
      <c r="AA23"/>
      <c r="AB23"/>
      <c r="AC23"/>
      <c r="AD23"/>
      <c r="AE23"/>
      <c r="AF23"/>
      <c r="AG23"/>
      <c r="AO23" s="1076"/>
      <c r="AP23" s="1076"/>
      <c r="AQ23" s="1076"/>
      <c r="AR23" s="1076"/>
      <c r="AS23" s="1076"/>
      <c r="AT23" s="1076"/>
      <c r="AU23" s="1076"/>
      <c r="AV23" s="1076"/>
      <c r="AW23" s="1076"/>
      <c r="AX23" s="1076"/>
      <c r="AY23" s="1076"/>
      <c r="AZ23" s="1076"/>
      <c r="BA23" s="1076"/>
      <c r="BB23" s="1076"/>
      <c r="BC23" s="1076"/>
      <c r="BD23" s="1076"/>
      <c r="BE23" s="1076"/>
    </row>
    <row r="24" spans="2:57" ht="11.25" customHeight="1">
      <c r="B24" s="212">
        <v>12</v>
      </c>
      <c r="C24" s="355" t="s">
        <v>2805</v>
      </c>
      <c r="D24" s="45"/>
      <c r="E24" s="45"/>
      <c r="F24" s="45"/>
      <c r="G24" s="45"/>
      <c r="H24" s="45"/>
      <c r="I24" s="45"/>
      <c r="J24" s="45"/>
      <c r="K24" s="45"/>
      <c r="L24" s="45"/>
      <c r="M24" s="45"/>
      <c r="N24" s="45"/>
      <c r="O24" s="45"/>
      <c r="P24" s="45"/>
      <c r="Q24" s="45"/>
      <c r="R24" s="45"/>
      <c r="S24" s="45"/>
      <c r="T24" s="45"/>
      <c r="U24" s="45"/>
      <c r="V24" s="45"/>
      <c r="X24" s="1058"/>
      <c r="Y24"/>
      <c r="Z24"/>
      <c r="AA24"/>
      <c r="AB24"/>
      <c r="AC24"/>
      <c r="AD24"/>
      <c r="AE24"/>
      <c r="AF24"/>
      <c r="AG24"/>
      <c r="AO24" s="1076"/>
      <c r="AP24" s="1076"/>
      <c r="AQ24" s="1076"/>
      <c r="AR24" s="1076"/>
      <c r="AS24" s="1076"/>
      <c r="AT24" s="1076"/>
      <c r="AU24" s="1076"/>
      <c r="AV24" s="1076"/>
      <c r="AW24" s="1076"/>
      <c r="AX24" s="1076"/>
      <c r="AY24" s="1076"/>
      <c r="AZ24" s="1076"/>
      <c r="BA24" s="1076"/>
      <c r="BB24" s="1076"/>
      <c r="BC24" s="1076"/>
      <c r="BD24" s="1076"/>
      <c r="BE24" s="1076"/>
    </row>
    <row r="25" spans="2:57" s="39" customFormat="1" ht="11.25" customHeight="1">
      <c r="B25" s="400"/>
      <c r="C25" s="400"/>
      <c r="D25" s="401"/>
      <c r="E25" s="401"/>
      <c r="F25" s="401"/>
      <c r="G25" s="401"/>
      <c r="H25" s="401"/>
      <c r="I25" s="401"/>
      <c r="J25" s="401"/>
      <c r="K25" s="401"/>
      <c r="L25" s="401"/>
      <c r="M25" s="401"/>
      <c r="N25" s="401"/>
      <c r="O25" s="401"/>
      <c r="P25" s="401"/>
      <c r="Q25" s="401"/>
      <c r="R25" s="401"/>
      <c r="S25" s="401"/>
      <c r="T25" s="401"/>
      <c r="U25" s="401"/>
      <c r="V25" s="401"/>
      <c r="X25"/>
      <c r="Y25"/>
      <c r="Z25"/>
      <c r="AA25"/>
      <c r="AB25"/>
      <c r="AC25"/>
      <c r="AD25"/>
      <c r="AE25"/>
      <c r="AF25"/>
      <c r="AG25"/>
    </row>
    <row r="26" spans="2:57" s="39" customFormat="1" ht="11.25" customHeight="1">
      <c r="B26" s="400"/>
      <c r="C26" s="400"/>
      <c r="D26" s="401"/>
      <c r="E26" s="401"/>
      <c r="F26" s="401"/>
      <c r="G26" s="401"/>
      <c r="H26" s="401"/>
      <c r="I26" s="401"/>
      <c r="J26" s="401"/>
      <c r="K26" s="401"/>
      <c r="L26" s="401"/>
      <c r="M26" s="401"/>
      <c r="N26" s="401"/>
      <c r="O26" s="401"/>
      <c r="P26" s="401"/>
      <c r="Q26" s="401"/>
      <c r="R26" s="401"/>
      <c r="S26" s="401"/>
      <c r="T26" s="401"/>
      <c r="U26" s="401"/>
      <c r="V26" s="401"/>
      <c r="X26"/>
      <c r="Y26"/>
      <c r="Z26"/>
      <c r="AA26"/>
      <c r="AB26"/>
      <c r="AC26"/>
      <c r="AD26"/>
      <c r="AE26"/>
      <c r="AF26"/>
      <c r="AG26"/>
    </row>
    <row r="27" spans="2:57" ht="11.25" customHeight="1">
      <c r="B27" s="29"/>
    </row>
    <row r="28" spans="2:57">
      <c r="B28" s="12"/>
      <c r="D28" s="45"/>
      <c r="E28" s="45"/>
      <c r="F28" s="45"/>
      <c r="G28" s="45"/>
      <c r="H28" s="45"/>
      <c r="I28" s="45"/>
      <c r="J28" s="45"/>
      <c r="K28" s="45"/>
      <c r="L28" s="45"/>
      <c r="M28" s="45"/>
      <c r="N28" s="45"/>
      <c r="O28" s="45"/>
      <c r="P28" s="45"/>
      <c r="Q28" s="45"/>
      <c r="R28" s="45"/>
      <c r="S28" s="45"/>
      <c r="T28" s="45"/>
      <c r="U28" s="45"/>
      <c r="V28" s="45"/>
    </row>
    <row r="29" spans="2:57">
      <c r="B29" s="12"/>
      <c r="D29" s="45"/>
      <c r="E29" s="45"/>
      <c r="F29" s="45"/>
      <c r="G29" s="45"/>
      <c r="H29" s="45"/>
      <c r="I29" s="45"/>
      <c r="J29" s="45"/>
      <c r="K29" s="45"/>
      <c r="L29" s="45"/>
      <c r="M29" s="45"/>
      <c r="N29" s="45"/>
      <c r="O29" s="45"/>
      <c r="P29" s="45"/>
      <c r="Q29" s="45"/>
      <c r="R29" s="45"/>
      <c r="S29" s="45"/>
      <c r="T29" s="45"/>
      <c r="U29" s="45"/>
      <c r="V29" s="45"/>
    </row>
    <row r="30" spans="2:57">
      <c r="B30" s="12"/>
      <c r="D30" s="45"/>
      <c r="E30" s="45"/>
      <c r="F30" s="45"/>
      <c r="G30" s="45"/>
      <c r="H30" s="45"/>
      <c r="I30" s="45"/>
      <c r="J30" s="45"/>
      <c r="K30" s="45"/>
      <c r="L30" s="45"/>
      <c r="M30" s="45"/>
      <c r="N30" s="45"/>
      <c r="O30" s="45"/>
      <c r="P30" s="45"/>
      <c r="Q30" s="45"/>
      <c r="R30" s="45"/>
      <c r="S30" s="45"/>
      <c r="T30" s="45"/>
      <c r="U30" s="45"/>
      <c r="V30" s="45"/>
    </row>
    <row r="31" spans="2:57">
      <c r="B31" s="12"/>
      <c r="D31" s="45"/>
      <c r="E31" s="45"/>
      <c r="F31" s="45"/>
      <c r="G31" s="45"/>
      <c r="H31" s="45"/>
      <c r="I31" s="45"/>
      <c r="J31" s="45"/>
      <c r="K31" s="45"/>
      <c r="L31" s="45"/>
      <c r="M31" s="45"/>
      <c r="N31" s="45"/>
      <c r="O31" s="45"/>
      <c r="P31" s="45"/>
      <c r="Q31" s="45"/>
      <c r="R31" s="45"/>
      <c r="S31" s="45"/>
      <c r="T31" s="45"/>
      <c r="U31" s="45"/>
      <c r="V31" s="45"/>
    </row>
    <row r="32" spans="2:57">
      <c r="B32" s="12"/>
      <c r="D32" s="45"/>
      <c r="E32" s="45"/>
      <c r="F32" s="45"/>
      <c r="G32" s="45"/>
      <c r="H32" s="45"/>
      <c r="I32" s="45"/>
      <c r="J32" s="45"/>
      <c r="K32" s="45"/>
      <c r="L32" s="45"/>
      <c r="M32" s="45"/>
      <c r="N32" s="45"/>
      <c r="O32" s="45"/>
      <c r="P32" s="45"/>
      <c r="Q32" s="45"/>
      <c r="R32" s="45"/>
      <c r="S32" s="45"/>
      <c r="T32" s="45"/>
      <c r="U32" s="45"/>
      <c r="V32" s="45"/>
    </row>
    <row r="33" spans="2:22">
      <c r="B33" s="12"/>
      <c r="D33" s="45"/>
      <c r="E33" s="45"/>
      <c r="F33" s="45"/>
      <c r="G33" s="45"/>
      <c r="H33" s="45"/>
      <c r="I33" s="45"/>
      <c r="J33" s="45"/>
      <c r="K33" s="45"/>
      <c r="L33" s="45"/>
      <c r="M33" s="45"/>
      <c r="N33" s="45"/>
      <c r="O33" s="45"/>
      <c r="P33" s="45"/>
      <c r="Q33" s="45"/>
      <c r="R33" s="45"/>
      <c r="S33" s="45"/>
      <c r="T33" s="45"/>
      <c r="U33" s="45"/>
      <c r="V33" s="45"/>
    </row>
    <row r="34" spans="2:22">
      <c r="B34" s="12"/>
      <c r="D34" s="45"/>
      <c r="E34" s="45"/>
      <c r="F34" s="45"/>
      <c r="G34" s="45"/>
      <c r="H34" s="45"/>
      <c r="I34" s="45"/>
      <c r="J34" s="45"/>
      <c r="K34" s="45"/>
      <c r="L34" s="45"/>
      <c r="M34" s="45"/>
      <c r="N34" s="45"/>
      <c r="O34" s="45"/>
      <c r="P34" s="45"/>
      <c r="Q34" s="45"/>
      <c r="R34" s="45"/>
      <c r="S34" s="45"/>
      <c r="T34" s="45"/>
      <c r="U34" s="45"/>
      <c r="V34" s="45"/>
    </row>
    <row r="35" spans="2:22">
      <c r="B35" s="12"/>
      <c r="D35" s="45"/>
      <c r="E35" s="45"/>
      <c r="F35" s="45"/>
      <c r="G35" s="45"/>
      <c r="H35" s="45"/>
      <c r="I35" s="45"/>
      <c r="J35" s="45"/>
      <c r="K35" s="45"/>
      <c r="L35" s="45"/>
      <c r="M35" s="45"/>
      <c r="N35" s="45"/>
      <c r="O35" s="45"/>
      <c r="P35" s="45"/>
      <c r="Q35" s="45"/>
      <c r="R35" s="45"/>
      <c r="S35" s="45"/>
      <c r="T35" s="45"/>
      <c r="U35" s="45"/>
      <c r="V35" s="45"/>
    </row>
    <row r="36" spans="2:22">
      <c r="B36" s="12"/>
      <c r="D36" s="45"/>
      <c r="E36" s="45"/>
      <c r="F36" s="45"/>
      <c r="G36" s="45"/>
      <c r="H36" s="45"/>
      <c r="I36" s="45"/>
      <c r="J36" s="45"/>
      <c r="K36" s="45"/>
      <c r="L36" s="45"/>
      <c r="M36" s="45"/>
      <c r="N36" s="45"/>
      <c r="O36" s="45"/>
      <c r="P36" s="45"/>
      <c r="Q36" s="45"/>
      <c r="R36" s="45"/>
      <c r="S36" s="45"/>
      <c r="T36" s="45"/>
      <c r="U36" s="45"/>
      <c r="V36" s="45"/>
    </row>
    <row r="37" spans="2:22">
      <c r="B37" s="12"/>
      <c r="D37" s="45"/>
      <c r="E37" s="45"/>
      <c r="F37" s="45"/>
      <c r="G37" s="45"/>
      <c r="H37" s="45"/>
      <c r="I37" s="45"/>
      <c r="J37" s="45"/>
      <c r="K37" s="45"/>
      <c r="L37" s="45"/>
      <c r="M37" s="45"/>
      <c r="N37" s="45"/>
      <c r="O37" s="45"/>
      <c r="P37" s="45"/>
      <c r="Q37" s="45"/>
      <c r="R37" s="45"/>
      <c r="S37" s="45"/>
      <c r="T37" s="45"/>
      <c r="U37" s="45"/>
      <c r="V37" s="45"/>
    </row>
    <row r="38" spans="2:22">
      <c r="B38" s="12"/>
      <c r="D38" s="45"/>
      <c r="E38" s="45"/>
      <c r="F38" s="45"/>
      <c r="G38" s="45"/>
      <c r="H38" s="45"/>
      <c r="I38" s="45"/>
      <c r="J38" s="45"/>
      <c r="K38" s="45"/>
      <c r="L38" s="45"/>
      <c r="M38" s="45"/>
      <c r="N38" s="45"/>
      <c r="O38" s="45"/>
      <c r="P38" s="45"/>
      <c r="Q38" s="45"/>
      <c r="R38" s="45"/>
      <c r="S38" s="45"/>
      <c r="T38" s="45"/>
      <c r="U38" s="45"/>
      <c r="V38" s="45"/>
    </row>
    <row r="39" spans="2:22">
      <c r="D39" s="45"/>
      <c r="E39" s="45"/>
      <c r="F39" s="45"/>
      <c r="G39" s="45"/>
      <c r="H39" s="45"/>
      <c r="I39" s="45"/>
      <c r="J39" s="45"/>
      <c r="K39" s="45"/>
      <c r="L39" s="45"/>
      <c r="M39" s="45"/>
      <c r="N39" s="45"/>
      <c r="O39" s="45"/>
      <c r="P39" s="45"/>
      <c r="Q39" s="45"/>
      <c r="R39" s="45"/>
      <c r="S39" s="45"/>
      <c r="T39" s="45"/>
      <c r="U39" s="45"/>
      <c r="V39" s="45"/>
    </row>
    <row r="40" spans="2:22">
      <c r="D40" s="401"/>
      <c r="E40" s="401"/>
      <c r="F40" s="401"/>
      <c r="G40" s="401"/>
      <c r="H40" s="401"/>
      <c r="I40" s="401"/>
      <c r="J40" s="401"/>
      <c r="K40" s="401"/>
      <c r="L40" s="401"/>
      <c r="M40" s="401"/>
      <c r="N40" s="401"/>
      <c r="O40" s="401"/>
      <c r="P40" s="401"/>
      <c r="Q40" s="401"/>
      <c r="R40" s="401"/>
      <c r="S40" s="401"/>
      <c r="T40" s="401"/>
      <c r="U40" s="401"/>
      <c r="V40" s="401"/>
    </row>
    <row r="45" spans="2:22">
      <c r="B45" s="21"/>
    </row>
    <row r="46" spans="2:22">
      <c r="B46" s="21"/>
    </row>
    <row r="47" spans="2:22">
      <c r="B47" s="22"/>
    </row>
    <row r="48" spans="2:22">
      <c r="B48" s="12"/>
    </row>
    <row r="49" spans="2:2">
      <c r="B49" s="12"/>
    </row>
    <row r="50" spans="2:2">
      <c r="B50" s="12"/>
    </row>
    <row r="51" spans="2:2">
      <c r="B51" s="12"/>
    </row>
    <row r="52" spans="2:2">
      <c r="B52" s="12"/>
    </row>
    <row r="53" spans="2:2">
      <c r="B53" s="12"/>
    </row>
    <row r="54" spans="2:2">
      <c r="B54" s="12"/>
    </row>
    <row r="55" spans="2:2">
      <c r="B55" s="12"/>
    </row>
    <row r="56" spans="2:2">
      <c r="B56" s="24"/>
    </row>
    <row r="57" spans="2:2">
      <c r="B57" s="24"/>
    </row>
    <row r="58" spans="2:2">
      <c r="B58" s="24"/>
    </row>
    <row r="59" spans="2:2">
      <c r="B59" s="24"/>
    </row>
    <row r="60" spans="2:2">
      <c r="B60" s="24"/>
    </row>
    <row r="61" spans="2:2">
      <c r="B61" s="24"/>
    </row>
    <row r="62" spans="2:2">
      <c r="B62" s="24"/>
    </row>
    <row r="63" spans="2:2">
      <c r="B63" s="24"/>
    </row>
  </sheetData>
  <mergeCells count="12">
    <mergeCell ref="S10:V10"/>
    <mergeCell ref="S11:T11"/>
    <mergeCell ref="B3:N3"/>
    <mergeCell ref="B7:V7"/>
    <mergeCell ref="B8:C8"/>
    <mergeCell ref="D11:E11"/>
    <mergeCell ref="G11:H11"/>
    <mergeCell ref="D9:L9"/>
    <mergeCell ref="N10:Q10"/>
    <mergeCell ref="D10:H10"/>
    <mergeCell ref="J11:K11"/>
    <mergeCell ref="N11:O11"/>
  </mergeCells>
  <hyperlinks>
    <hyperlink ref="B3" location="Contents!A1" display="Back to index page" xr:uid="{A5CC9CD3-04DD-41DA-8CBD-D86106C47F4E}"/>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9144-0E42-4CEF-AF92-19E5652C025C}">
  <sheetPr>
    <tabColor rgb="FF007272"/>
  </sheetPr>
  <dimension ref="B1:BF37"/>
  <sheetViews>
    <sheetView showGridLines="0" showRowColHeaders="0" zoomScaleNormal="100" workbookViewId="0"/>
  </sheetViews>
  <sheetFormatPr baseColWidth="10" defaultColWidth="11.44140625" defaultRowHeight="10.199999999999999"/>
  <cols>
    <col min="1" max="1" width="2.6640625" style="29" customWidth="1"/>
    <col min="2" max="2" width="4.88671875" style="19" customWidth="1"/>
    <col min="3" max="3" width="20.6640625" style="29" customWidth="1"/>
    <col min="4" max="8" width="13.6640625" style="29" customWidth="1"/>
    <col min="9" max="9" width="0.6640625" style="29" customWidth="1"/>
    <col min="10" max="13" width="13.6640625" style="29" customWidth="1"/>
    <col min="14" max="14" width="0.6640625" style="29" customWidth="1"/>
    <col min="15" max="18" width="13.6640625" style="29" customWidth="1"/>
    <col min="19" max="19" width="0.6640625" style="29" customWidth="1"/>
    <col min="20" max="23" width="13.6640625" style="29" customWidth="1"/>
    <col min="24" max="24" width="8.6640625" style="29" customWidth="1"/>
    <col min="25" max="16384" width="11.44140625" style="29"/>
  </cols>
  <sheetData>
    <row r="1" spans="2:58" s="10" customFormat="1" ht="11.25" customHeight="1">
      <c r="B1" s="7"/>
      <c r="C1" s="7"/>
      <c r="D1" s="8"/>
      <c r="E1" s="8"/>
      <c r="F1" s="8"/>
      <c r="G1" s="8"/>
      <c r="H1" s="8"/>
      <c r="I1" s="8"/>
      <c r="J1" s="8"/>
      <c r="K1" s="8"/>
      <c r="L1" s="8"/>
      <c r="M1" s="8"/>
      <c r="N1" s="8"/>
      <c r="O1" s="8"/>
      <c r="P1" s="8"/>
      <c r="Q1" s="8"/>
      <c r="R1" s="8"/>
      <c r="S1" s="8"/>
      <c r="T1" s="8"/>
      <c r="U1" s="8"/>
      <c r="V1" s="8"/>
      <c r="W1" s="8"/>
    </row>
    <row r="2" spans="2:58" s="10" customFormat="1" ht="5.25" customHeight="1">
      <c r="B2" s="7"/>
      <c r="C2" s="7"/>
      <c r="D2" s="8"/>
      <c r="E2" s="8"/>
      <c r="F2" s="9"/>
      <c r="G2" s="9"/>
      <c r="H2" s="9"/>
      <c r="I2" s="9"/>
    </row>
    <row r="3" spans="2:58" s="12" customFormat="1" ht="12.9" customHeight="1">
      <c r="B3" s="2255" t="s">
        <v>302</v>
      </c>
      <c r="C3" s="2262"/>
      <c r="D3" s="2262"/>
      <c r="E3" s="2262"/>
      <c r="F3" s="2262"/>
      <c r="G3" s="2262"/>
      <c r="H3" s="2262"/>
      <c r="I3" s="2262"/>
      <c r="J3" s="2262"/>
      <c r="K3" s="2262"/>
      <c r="L3" s="2262"/>
    </row>
    <row r="4" spans="2:58" s="10" customFormat="1" ht="5.25" customHeight="1">
      <c r="B4" s="7"/>
      <c r="C4" s="7"/>
      <c r="D4" s="8"/>
      <c r="E4" s="8"/>
      <c r="F4" s="9"/>
      <c r="G4" s="9"/>
      <c r="H4" s="9"/>
      <c r="I4" s="9"/>
      <c r="K4" s="7"/>
      <c r="L4" s="7"/>
    </row>
    <row r="5" spans="2:58" s="6" customFormat="1" ht="15.75" customHeight="1">
      <c r="B5" s="1087" t="s">
        <v>2792</v>
      </c>
    </row>
    <row r="6" spans="2:58" ht="11.25" customHeight="1">
      <c r="B6" s="16"/>
    </row>
    <row r="7" spans="2:58" s="3" customFormat="1" ht="11.25" customHeight="1">
      <c r="B7" s="273"/>
      <c r="C7" s="319"/>
      <c r="D7" s="319"/>
      <c r="E7" s="319"/>
      <c r="F7" s="319"/>
      <c r="G7" s="319"/>
      <c r="H7" s="319"/>
      <c r="I7" s="319"/>
      <c r="J7" s="319"/>
      <c r="K7" s="319"/>
      <c r="L7" s="319"/>
      <c r="M7" s="319"/>
      <c r="N7" s="319"/>
      <c r="O7" s="319"/>
      <c r="P7" s="319"/>
      <c r="Q7" s="319"/>
      <c r="R7" s="319"/>
      <c r="S7" s="319"/>
      <c r="T7" s="319"/>
      <c r="U7" s="319"/>
      <c r="V7" s="459"/>
      <c r="W7" s="459"/>
    </row>
    <row r="8" spans="2:58" s="477" customFormat="1" ht="11.25" customHeight="1">
      <c r="B8" s="2276" t="s">
        <v>2761</v>
      </c>
      <c r="C8" s="2276"/>
      <c r="D8" s="1166" t="s">
        <v>314</v>
      </c>
      <c r="E8" s="1166" t="s">
        <v>316</v>
      </c>
      <c r="F8" s="1166" t="s">
        <v>318</v>
      </c>
      <c r="G8" s="1166" t="s">
        <v>320</v>
      </c>
      <c r="H8" s="1166" t="s">
        <v>325</v>
      </c>
      <c r="I8" s="1962"/>
      <c r="J8" s="1166" t="s">
        <v>332</v>
      </c>
      <c r="K8" s="1166" t="s">
        <v>334</v>
      </c>
      <c r="L8" s="1166" t="s">
        <v>339</v>
      </c>
      <c r="M8" s="1166" t="s">
        <v>345</v>
      </c>
      <c r="N8" s="1962"/>
      <c r="O8" s="1166" t="s">
        <v>368</v>
      </c>
      <c r="P8" s="1166" t="s">
        <v>392</v>
      </c>
      <c r="Q8" s="1166" t="s">
        <v>866</v>
      </c>
      <c r="R8" s="1166" t="s">
        <v>967</v>
      </c>
      <c r="S8" s="1962"/>
      <c r="T8" s="1166" t="s">
        <v>968</v>
      </c>
      <c r="U8" s="1166" t="s">
        <v>1024</v>
      </c>
      <c r="V8" s="1166" t="s">
        <v>2794</v>
      </c>
      <c r="W8" s="1166" t="s">
        <v>2795</v>
      </c>
    </row>
    <row r="9" spans="2:58" ht="23.55" customHeight="1">
      <c r="D9" s="2335" t="s">
        <v>2796</v>
      </c>
      <c r="E9" s="2335"/>
      <c r="F9" s="2335"/>
      <c r="G9" s="2335"/>
      <c r="H9" s="2335"/>
      <c r="I9" s="84"/>
      <c r="J9" s="2283" t="s">
        <v>2802</v>
      </c>
      <c r="K9" s="2283"/>
      <c r="L9" s="2283"/>
      <c r="M9" s="2283"/>
      <c r="N9" s="236"/>
      <c r="O9" s="2283" t="s">
        <v>2803</v>
      </c>
      <c r="P9" s="2283"/>
      <c r="Q9" s="2283"/>
      <c r="R9" s="2283"/>
      <c r="S9" s="236"/>
      <c r="T9" s="2283" t="s">
        <v>2804</v>
      </c>
      <c r="U9" s="2283"/>
      <c r="V9" s="2283"/>
      <c r="W9" s="2283"/>
    </row>
    <row r="10" spans="2:58" ht="23.55" customHeight="1">
      <c r="D10" s="1972"/>
      <c r="E10" s="275" t="s">
        <v>2809</v>
      </c>
      <c r="F10" s="1972" t="s">
        <v>2811</v>
      </c>
      <c r="G10" s="275" t="s">
        <v>2813</v>
      </c>
      <c r="H10" s="275" t="s">
        <v>2798</v>
      </c>
      <c r="I10" s="84"/>
      <c r="J10" s="1973"/>
      <c r="K10" s="1972" t="s">
        <v>2816</v>
      </c>
      <c r="L10" s="1973"/>
      <c r="M10" s="1972" t="s">
        <v>2818</v>
      </c>
      <c r="N10" s="236"/>
      <c r="O10" s="1973"/>
      <c r="P10" s="1972" t="s">
        <v>2816</v>
      </c>
      <c r="Q10" s="1973"/>
      <c r="R10" s="1973"/>
      <c r="S10" s="236"/>
      <c r="T10" s="1973"/>
      <c r="U10" s="1972" t="s">
        <v>2816</v>
      </c>
      <c r="V10" s="1973"/>
      <c r="W10" s="1973"/>
    </row>
    <row r="11" spans="2:58" ht="14.4">
      <c r="B11" s="2384" t="s">
        <v>308</v>
      </c>
      <c r="C11" s="2302"/>
      <c r="D11" s="1558" t="s">
        <v>2797</v>
      </c>
      <c r="E11" s="1558" t="s">
        <v>2810</v>
      </c>
      <c r="F11" s="1558" t="s">
        <v>2812</v>
      </c>
      <c r="G11" s="1558" t="s">
        <v>2814</v>
      </c>
      <c r="H11" s="1498"/>
      <c r="I11" s="1531"/>
      <c r="J11" s="1558" t="s">
        <v>2799</v>
      </c>
      <c r="K11" s="1558" t="s">
        <v>2817</v>
      </c>
      <c r="L11" s="1558" t="s">
        <v>2800</v>
      </c>
      <c r="M11" s="1558" t="s">
        <v>2815</v>
      </c>
      <c r="N11" s="1531"/>
      <c r="O11" s="1558" t="s">
        <v>2799</v>
      </c>
      <c r="P11" s="1558" t="s">
        <v>2817</v>
      </c>
      <c r="Q11" s="1558" t="s">
        <v>2800</v>
      </c>
      <c r="R11" s="1558" t="s">
        <v>2801</v>
      </c>
      <c r="S11" s="1531"/>
      <c r="T11" s="1558" t="s">
        <v>2799</v>
      </c>
      <c r="U11" s="1558" t="s">
        <v>2817</v>
      </c>
      <c r="V11" s="1532" t="s">
        <v>2800</v>
      </c>
      <c r="W11" s="1558" t="s">
        <v>2801</v>
      </c>
    </row>
    <row r="12" spans="2:58" s="90" customFormat="1" ht="11.25" customHeight="1">
      <c r="B12" s="212">
        <v>1</v>
      </c>
      <c r="C12" s="267" t="s">
        <v>2778</v>
      </c>
      <c r="D12" s="1965">
        <v>16731.8468521</v>
      </c>
      <c r="E12" s="1965"/>
      <c r="F12" s="1965"/>
      <c r="G12" s="1965"/>
      <c r="H12" s="1965">
        <v>289.0543634</v>
      </c>
      <c r="I12" s="1965"/>
      <c r="J12" s="1965">
        <v>16731.8468521</v>
      </c>
      <c r="K12" s="1965"/>
      <c r="L12" s="1965"/>
      <c r="M12" s="1965">
        <v>289.0543634</v>
      </c>
      <c r="N12" s="1965"/>
      <c r="O12" s="1965">
        <v>1571.0291821999999</v>
      </c>
      <c r="P12" s="1965"/>
      <c r="Q12" s="1965"/>
      <c r="R12" s="1965"/>
      <c r="S12" s="1965"/>
      <c r="T12" s="1965">
        <f>1523.8983067*8%</f>
        <v>121.911864536</v>
      </c>
      <c r="U12" s="1965"/>
      <c r="V12" s="1965"/>
      <c r="W12" s="1965"/>
      <c r="Y12" s="623"/>
      <c r="Z12" s="234"/>
      <c r="AA12" s="234"/>
      <c r="AB12" s="234"/>
      <c r="AC12" s="234"/>
      <c r="AD12" s="234"/>
      <c r="AE12" s="234"/>
      <c r="AF12" s="234"/>
      <c r="AG12" s="234"/>
      <c r="AH12" s="234"/>
      <c r="AP12" s="1965"/>
      <c r="AQ12" s="1965"/>
      <c r="AR12" s="1965"/>
      <c r="AS12" s="1965"/>
      <c r="AT12" s="1965"/>
      <c r="AU12" s="1965"/>
      <c r="AV12" s="1965"/>
      <c r="AW12" s="1965"/>
      <c r="AX12" s="1965"/>
      <c r="AY12" s="1965"/>
      <c r="AZ12" s="1965"/>
      <c r="BA12" s="1965"/>
      <c r="BB12" s="1965"/>
      <c r="BC12" s="1965"/>
      <c r="BD12" s="1965"/>
      <c r="BE12" s="1965"/>
      <c r="BF12" s="1965"/>
    </row>
    <row r="13" spans="2:58" s="90" customFormat="1" ht="11.25" customHeight="1">
      <c r="B13" s="212">
        <v>2</v>
      </c>
      <c r="C13" s="267" t="s">
        <v>2790</v>
      </c>
      <c r="D13" s="1965"/>
      <c r="E13" s="1965"/>
      <c r="F13" s="1965"/>
      <c r="G13" s="1965"/>
      <c r="H13" s="1965"/>
      <c r="I13" s="1965"/>
      <c r="J13" s="1965"/>
      <c r="K13" s="1965"/>
      <c r="L13" s="1965"/>
      <c r="M13" s="1965"/>
      <c r="N13" s="1965"/>
      <c r="O13" s="1965"/>
      <c r="P13" s="1965"/>
      <c r="Q13" s="1965"/>
      <c r="R13" s="1965"/>
      <c r="S13" s="1965"/>
      <c r="T13" s="1965"/>
      <c r="U13" s="1965"/>
      <c r="V13" s="1965"/>
      <c r="W13" s="1965"/>
      <c r="Y13" s="623"/>
      <c r="AC13" s="234"/>
      <c r="AD13" s="234"/>
      <c r="AE13" s="234"/>
      <c r="AF13" s="234"/>
      <c r="AG13" s="234"/>
      <c r="AH13" s="234"/>
      <c r="AP13" s="1965"/>
      <c r="AQ13" s="1965"/>
      <c r="AR13" s="1965"/>
      <c r="AS13" s="1965"/>
      <c r="AT13" s="1965"/>
      <c r="AU13" s="1965"/>
      <c r="AV13" s="1965"/>
      <c r="AW13" s="1965"/>
      <c r="AX13" s="1965"/>
      <c r="AY13" s="1965"/>
      <c r="AZ13" s="1965"/>
      <c r="BA13" s="1965"/>
      <c r="BB13" s="1965"/>
      <c r="BC13" s="1965"/>
      <c r="BD13" s="1965"/>
      <c r="BE13" s="1965"/>
      <c r="BF13" s="1965"/>
    </row>
    <row r="14" spans="2:58" s="90" customFormat="1" ht="11.25" customHeight="1">
      <c r="B14" s="212">
        <v>3</v>
      </c>
      <c r="C14" s="355" t="s">
        <v>692</v>
      </c>
      <c r="D14" s="1965"/>
      <c r="E14" s="1965"/>
      <c r="F14" s="1965"/>
      <c r="G14" s="1965"/>
      <c r="H14" s="1965"/>
      <c r="I14" s="1965"/>
      <c r="J14" s="1965"/>
      <c r="K14" s="1965"/>
      <c r="L14" s="1965"/>
      <c r="M14" s="1965"/>
      <c r="N14" s="1965"/>
      <c r="O14" s="1965"/>
      <c r="P14" s="1965"/>
      <c r="Q14" s="1965"/>
      <c r="R14" s="1965"/>
      <c r="S14" s="1965"/>
      <c r="T14" s="1965"/>
      <c r="U14" s="1965"/>
      <c r="V14" s="1965"/>
      <c r="W14" s="1965"/>
      <c r="Y14" s="623"/>
      <c r="Z14" s="234"/>
      <c r="AA14" s="234"/>
      <c r="AB14" s="234"/>
      <c r="AC14" s="234"/>
      <c r="AD14" s="234"/>
      <c r="AE14" s="234"/>
      <c r="AF14" s="234"/>
      <c r="AG14" s="234"/>
      <c r="AH14" s="234"/>
      <c r="AP14" s="1965"/>
      <c r="AQ14" s="1965"/>
      <c r="AR14" s="1965"/>
      <c r="AS14" s="1965"/>
      <c r="AT14" s="1965"/>
      <c r="AU14" s="1965"/>
      <c r="AV14" s="1965"/>
      <c r="AW14" s="1965"/>
      <c r="AX14" s="1965"/>
      <c r="AY14" s="1965"/>
      <c r="AZ14" s="1965"/>
      <c r="BA14" s="1965"/>
      <c r="BB14" s="1965"/>
      <c r="BC14" s="1965"/>
      <c r="BD14" s="1965"/>
      <c r="BE14" s="1965"/>
      <c r="BF14" s="1965"/>
    </row>
    <row r="15" spans="2:58" s="90" customFormat="1" ht="11.25" customHeight="1">
      <c r="B15" s="212">
        <v>4</v>
      </c>
      <c r="C15" s="1971" t="s">
        <v>667</v>
      </c>
      <c r="D15" s="1965"/>
      <c r="E15" s="1965"/>
      <c r="F15" s="1965"/>
      <c r="G15" s="1965"/>
      <c r="H15" s="1965"/>
      <c r="I15" s="1965"/>
      <c r="J15" s="1965"/>
      <c r="K15" s="1965"/>
      <c r="L15" s="1965"/>
      <c r="M15" s="1965"/>
      <c r="N15" s="1965"/>
      <c r="O15" s="1965"/>
      <c r="P15" s="1965"/>
      <c r="Q15" s="1965"/>
      <c r="R15" s="1965"/>
      <c r="S15" s="1965"/>
      <c r="T15" s="1965"/>
      <c r="U15" s="1965"/>
      <c r="V15" s="1965"/>
      <c r="W15" s="1965"/>
      <c r="Y15" s="623"/>
      <c r="Z15" s="234"/>
      <c r="AA15" s="234"/>
      <c r="AB15" s="234"/>
      <c r="AC15" s="234"/>
      <c r="AD15" s="234"/>
      <c r="AE15" s="234"/>
      <c r="AF15" s="234"/>
      <c r="AG15" s="234"/>
      <c r="AH15" s="234"/>
      <c r="AP15" s="1965"/>
      <c r="AQ15" s="1965"/>
      <c r="AR15" s="1965"/>
      <c r="AS15" s="1965"/>
      <c r="AT15" s="1965"/>
      <c r="AU15" s="1965"/>
      <c r="AV15" s="1965"/>
      <c r="AW15" s="1965"/>
      <c r="AX15" s="1965"/>
      <c r="AY15" s="1965"/>
      <c r="AZ15" s="1965"/>
      <c r="BA15" s="1965"/>
      <c r="BB15" s="1965"/>
      <c r="BC15" s="1965"/>
      <c r="BD15" s="1965"/>
      <c r="BE15" s="1965"/>
      <c r="BF15" s="1965"/>
    </row>
    <row r="16" spans="2:58" s="90" customFormat="1" ht="11.25" customHeight="1">
      <c r="B16" s="212">
        <v>5</v>
      </c>
      <c r="C16" s="1974" t="s">
        <v>2806</v>
      </c>
      <c r="D16" s="1965"/>
      <c r="E16" s="1965"/>
      <c r="F16" s="1965"/>
      <c r="G16" s="1965"/>
      <c r="H16" s="1965"/>
      <c r="I16" s="1965"/>
      <c r="J16" s="1965"/>
      <c r="K16" s="1965"/>
      <c r="L16" s="1965"/>
      <c r="M16" s="1965"/>
      <c r="N16" s="1965"/>
      <c r="O16" s="1965"/>
      <c r="P16" s="1965"/>
      <c r="Q16" s="1965"/>
      <c r="R16" s="1965"/>
      <c r="S16" s="1965"/>
      <c r="T16" s="1965"/>
      <c r="U16" s="1965"/>
      <c r="V16" s="1965"/>
      <c r="W16" s="1965"/>
      <c r="Y16" s="234"/>
      <c r="Z16" s="1966"/>
      <c r="AA16" s="1967"/>
      <c r="AB16" s="1967"/>
      <c r="AC16" s="234"/>
      <c r="AD16" s="234"/>
      <c r="AE16" s="234"/>
      <c r="AF16" s="234"/>
      <c r="AG16" s="234"/>
      <c r="AH16" s="234"/>
      <c r="AP16" s="1965"/>
      <c r="AQ16" s="1965"/>
      <c r="AR16" s="1965"/>
      <c r="AS16" s="1965"/>
      <c r="AT16" s="1965"/>
      <c r="AU16" s="1965"/>
      <c r="AV16" s="1965"/>
      <c r="AW16" s="1965"/>
      <c r="AX16" s="1965"/>
      <c r="AY16" s="1965"/>
      <c r="AZ16" s="1965"/>
      <c r="BA16" s="1965"/>
      <c r="BB16" s="1965"/>
      <c r="BC16" s="1965"/>
      <c r="BD16" s="1965"/>
      <c r="BE16" s="1965"/>
      <c r="BF16" s="1965"/>
    </row>
    <row r="17" spans="2:58" s="90" customFormat="1" ht="11.25" customHeight="1">
      <c r="B17" s="212">
        <v>6</v>
      </c>
      <c r="C17" s="1971" t="s">
        <v>2807</v>
      </c>
      <c r="D17" s="1965"/>
      <c r="E17" s="1965"/>
      <c r="F17" s="1965"/>
      <c r="G17" s="1965"/>
      <c r="H17" s="1965"/>
      <c r="I17" s="1965"/>
      <c r="J17" s="1965"/>
      <c r="K17" s="1965"/>
      <c r="L17" s="1965"/>
      <c r="M17" s="1965"/>
      <c r="N17" s="1965"/>
      <c r="O17" s="1965"/>
      <c r="P17" s="1965"/>
      <c r="Q17" s="1965"/>
      <c r="R17" s="1965"/>
      <c r="S17" s="1965"/>
      <c r="T17" s="1965"/>
      <c r="U17" s="1965"/>
      <c r="V17" s="1965"/>
      <c r="W17" s="1965"/>
      <c r="Y17" s="234"/>
      <c r="Z17" s="234"/>
      <c r="AA17" s="234"/>
      <c r="AB17" s="234"/>
      <c r="AC17" s="234"/>
      <c r="AD17" s="234"/>
      <c r="AE17" s="234"/>
      <c r="AF17" s="234"/>
      <c r="AG17" s="234"/>
      <c r="AH17" s="234"/>
      <c r="AP17" s="1965"/>
      <c r="AQ17" s="1965"/>
      <c r="AR17" s="1965"/>
      <c r="AS17" s="1965"/>
      <c r="AT17" s="1965"/>
      <c r="AU17" s="1965"/>
      <c r="AV17" s="1965"/>
      <c r="AW17" s="1965"/>
      <c r="AX17" s="1965"/>
      <c r="AY17" s="1965"/>
      <c r="AZ17" s="1965"/>
      <c r="BA17" s="1965"/>
      <c r="BB17" s="1965"/>
      <c r="BC17" s="1965"/>
      <c r="BD17" s="1965"/>
      <c r="BE17" s="1965"/>
      <c r="BF17" s="1965"/>
    </row>
    <row r="18" spans="2:58" s="90" customFormat="1" ht="11.25" customHeight="1">
      <c r="B18" s="212">
        <v>7</v>
      </c>
      <c r="C18" s="1974" t="s">
        <v>2806</v>
      </c>
      <c r="D18" s="1965"/>
      <c r="E18" s="1965"/>
      <c r="F18" s="1965"/>
      <c r="G18" s="1965"/>
      <c r="H18" s="1965"/>
      <c r="I18" s="1965"/>
      <c r="J18" s="1965"/>
      <c r="K18" s="1965"/>
      <c r="L18" s="1965"/>
      <c r="M18" s="1965"/>
      <c r="N18" s="1965"/>
      <c r="O18" s="1965"/>
      <c r="P18" s="1965"/>
      <c r="Q18" s="1965"/>
      <c r="R18" s="1965"/>
      <c r="S18" s="1965"/>
      <c r="T18" s="1965"/>
      <c r="U18" s="1965"/>
      <c r="V18" s="1965"/>
      <c r="W18" s="1968"/>
      <c r="X18" s="1969"/>
      <c r="Y18" s="234"/>
      <c r="Z18" s="234"/>
      <c r="AA18" s="234"/>
      <c r="AB18" s="234"/>
      <c r="AC18" s="234"/>
      <c r="AD18" s="234"/>
      <c r="AE18" s="234"/>
      <c r="AF18" s="234"/>
      <c r="AG18" s="234"/>
      <c r="AH18" s="234"/>
      <c r="AP18" s="1965"/>
      <c r="AQ18" s="1965"/>
      <c r="AR18" s="1965"/>
      <c r="AS18" s="1965"/>
      <c r="AT18" s="1965"/>
      <c r="AU18" s="1965"/>
      <c r="AV18" s="1965"/>
      <c r="AW18" s="1965"/>
      <c r="AX18" s="1965"/>
      <c r="AY18" s="1965"/>
      <c r="AZ18" s="1965"/>
      <c r="BA18" s="1965"/>
      <c r="BB18" s="1965"/>
      <c r="BC18" s="1965"/>
      <c r="BD18" s="1965"/>
      <c r="BE18" s="1965"/>
      <c r="BF18" s="1965"/>
    </row>
    <row r="19" spans="2:58" s="90" customFormat="1" ht="11.25" customHeight="1">
      <c r="B19" s="212">
        <v>8</v>
      </c>
      <c r="C19" s="355" t="s">
        <v>2805</v>
      </c>
      <c r="D19" s="1965"/>
      <c r="E19" s="1965"/>
      <c r="F19" s="1965"/>
      <c r="G19" s="1965"/>
      <c r="H19" s="1965"/>
      <c r="I19" s="1965"/>
      <c r="J19" s="1965"/>
      <c r="K19" s="1965"/>
      <c r="L19" s="1965"/>
      <c r="M19" s="1965"/>
      <c r="N19" s="1965"/>
      <c r="O19" s="1965"/>
      <c r="P19" s="1965"/>
      <c r="Q19" s="1965"/>
      <c r="R19" s="1965"/>
      <c r="S19" s="1965"/>
      <c r="T19" s="1965"/>
      <c r="U19" s="1965"/>
      <c r="V19" s="1965"/>
      <c r="W19" s="1965"/>
      <c r="Y19" s="1970"/>
      <c r="Z19" s="234"/>
      <c r="AA19" s="234"/>
      <c r="AB19" s="234"/>
      <c r="AC19" s="234"/>
      <c r="AD19" s="234"/>
      <c r="AE19" s="234"/>
      <c r="AF19" s="234"/>
      <c r="AG19" s="234"/>
      <c r="AH19" s="234"/>
      <c r="AP19" s="1965"/>
      <c r="AQ19" s="1965"/>
      <c r="AR19" s="1965"/>
      <c r="AS19" s="1965"/>
      <c r="AT19" s="1965"/>
      <c r="AU19" s="1965"/>
      <c r="AV19" s="1965"/>
      <c r="AW19" s="1965"/>
      <c r="AX19" s="1965"/>
      <c r="AY19" s="1965"/>
      <c r="AZ19" s="1965"/>
      <c r="BA19" s="1965"/>
      <c r="BB19" s="1965"/>
      <c r="BC19" s="1965"/>
      <c r="BD19" s="1965"/>
      <c r="BE19" s="1965"/>
      <c r="BF19" s="1965"/>
    </row>
    <row r="20" spans="2:58" s="90" customFormat="1" ht="11.25" customHeight="1">
      <c r="B20" s="212">
        <v>9</v>
      </c>
      <c r="C20" s="267" t="s">
        <v>2791</v>
      </c>
      <c r="D20" s="1965">
        <v>16731.8468521</v>
      </c>
      <c r="E20" s="1965"/>
      <c r="F20" s="1965"/>
      <c r="G20" s="1965"/>
      <c r="H20" s="1965">
        <v>289.0543634</v>
      </c>
      <c r="I20" s="1965"/>
      <c r="J20" s="1965">
        <v>16731.8468521</v>
      </c>
      <c r="K20" s="1965"/>
      <c r="L20" s="1965"/>
      <c r="M20" s="1965">
        <v>289.0543634</v>
      </c>
      <c r="N20" s="1965"/>
      <c r="O20" s="1965">
        <v>1571.0291821999999</v>
      </c>
      <c r="P20" s="1965"/>
      <c r="Q20" s="1965"/>
      <c r="R20" s="1965"/>
      <c r="S20" s="1965"/>
      <c r="T20" s="1965">
        <v>121.911864536</v>
      </c>
      <c r="U20" s="1965"/>
      <c r="V20" s="1965"/>
      <c r="W20" s="1965"/>
      <c r="Y20" s="234"/>
      <c r="Z20" s="234"/>
      <c r="AA20" s="234"/>
      <c r="AB20" s="234"/>
      <c r="AC20" s="234"/>
      <c r="AD20" s="234"/>
      <c r="AE20" s="234"/>
      <c r="AF20" s="234"/>
      <c r="AG20" s="234"/>
      <c r="AH20" s="234"/>
      <c r="AP20" s="1965"/>
      <c r="AQ20" s="1965"/>
      <c r="AR20" s="1965"/>
      <c r="AS20" s="1965"/>
      <c r="AT20" s="1965"/>
      <c r="AU20" s="1965"/>
      <c r="AV20" s="1965"/>
      <c r="AW20" s="1965"/>
      <c r="AX20" s="1965"/>
      <c r="AY20" s="1965"/>
      <c r="AZ20" s="1965"/>
      <c r="BA20" s="1965"/>
      <c r="BB20" s="1965"/>
      <c r="BC20" s="1965"/>
      <c r="BD20" s="1965"/>
      <c r="BE20" s="1965"/>
      <c r="BF20" s="1965"/>
    </row>
    <row r="21" spans="2:58" s="90" customFormat="1" ht="11.25" customHeight="1">
      <c r="B21" s="212">
        <v>10</v>
      </c>
      <c r="C21" s="355" t="s">
        <v>692</v>
      </c>
      <c r="D21" s="1965"/>
      <c r="E21" s="1965"/>
      <c r="F21" s="1965"/>
      <c r="G21" s="1965"/>
      <c r="H21" s="1965"/>
      <c r="I21" s="1965"/>
      <c r="J21" s="1965"/>
      <c r="K21" s="1965"/>
      <c r="L21" s="1965"/>
      <c r="M21" s="1965"/>
      <c r="N21" s="1965"/>
      <c r="O21" s="1965"/>
      <c r="P21" s="1965"/>
      <c r="Q21" s="1965"/>
      <c r="R21" s="1965"/>
      <c r="S21" s="1965"/>
      <c r="T21" s="1965"/>
      <c r="U21" s="1965"/>
      <c r="V21" s="1965"/>
      <c r="W21" s="1965"/>
      <c r="Y21" s="1970"/>
      <c r="Z21" s="234"/>
      <c r="AA21" s="234"/>
      <c r="AB21" s="234"/>
      <c r="AC21" s="234"/>
      <c r="AD21" s="234"/>
      <c r="AE21" s="234"/>
      <c r="AF21" s="234"/>
      <c r="AG21" s="234"/>
      <c r="AH21" s="234"/>
      <c r="AP21" s="1965"/>
      <c r="AQ21" s="1965"/>
      <c r="AR21" s="1965"/>
      <c r="AS21" s="1965"/>
      <c r="AT21" s="1965"/>
      <c r="AU21" s="1965"/>
      <c r="AV21" s="1965"/>
      <c r="AW21" s="1965"/>
      <c r="AX21" s="1965"/>
      <c r="AY21" s="1965"/>
      <c r="AZ21" s="1965"/>
      <c r="BA21" s="1965"/>
      <c r="BB21" s="1965"/>
      <c r="BC21" s="1965"/>
      <c r="BD21" s="1965"/>
      <c r="BE21" s="1965"/>
      <c r="BF21" s="1965"/>
    </row>
    <row r="22" spans="2:58" s="90" customFormat="1" ht="11.25" customHeight="1">
      <c r="B22" s="212">
        <v>11</v>
      </c>
      <c r="C22" s="1971" t="s">
        <v>2808</v>
      </c>
      <c r="D22" s="1965"/>
      <c r="E22" s="1965"/>
      <c r="F22" s="1965"/>
      <c r="G22" s="1965"/>
      <c r="H22" s="1965"/>
      <c r="I22" s="1965"/>
      <c r="J22" s="1965"/>
      <c r="K22" s="1965"/>
      <c r="L22" s="1965"/>
      <c r="M22" s="1965"/>
      <c r="N22" s="1965"/>
      <c r="O22" s="1965"/>
      <c r="P22" s="1965"/>
      <c r="Q22" s="1965"/>
      <c r="R22" s="1965"/>
      <c r="S22" s="1965"/>
      <c r="T22" s="1965"/>
      <c r="U22" s="1965"/>
      <c r="V22" s="1965"/>
      <c r="W22" s="1965"/>
      <c r="Y22" s="234"/>
      <c r="Z22" s="234"/>
      <c r="AA22" s="234"/>
      <c r="AB22" s="234"/>
      <c r="AC22" s="234"/>
      <c r="AD22" s="234"/>
      <c r="AE22" s="234"/>
      <c r="AF22" s="234"/>
      <c r="AG22" s="234"/>
      <c r="AH22" s="234"/>
      <c r="AP22" s="1965"/>
      <c r="AQ22" s="1965"/>
      <c r="AR22" s="1965"/>
      <c r="AS22" s="1965"/>
      <c r="AT22" s="1965"/>
      <c r="AU22" s="1965"/>
      <c r="AV22" s="1965"/>
      <c r="AW22" s="1965"/>
      <c r="AX22" s="1965"/>
      <c r="AY22" s="1965"/>
      <c r="AZ22" s="1965"/>
      <c r="BA22" s="1965"/>
      <c r="BB22" s="1965"/>
      <c r="BC22" s="1965"/>
      <c r="BD22" s="1965"/>
      <c r="BE22" s="1965"/>
      <c r="BF22" s="1965"/>
    </row>
    <row r="23" spans="2:58" s="90" customFormat="1" ht="11.25" customHeight="1">
      <c r="B23" s="212">
        <v>12</v>
      </c>
      <c r="C23" s="1971" t="s">
        <v>2807</v>
      </c>
      <c r="D23" s="1965">
        <v>16731.8468521</v>
      </c>
      <c r="E23" s="1965"/>
      <c r="F23" s="1965"/>
      <c r="G23" s="1965"/>
      <c r="H23" s="1965">
        <v>289.0543634</v>
      </c>
      <c r="I23" s="1965"/>
      <c r="J23" s="1965">
        <v>16731.8468521</v>
      </c>
      <c r="K23" s="1965"/>
      <c r="L23" s="1965"/>
      <c r="M23" s="1965">
        <v>289.0543634</v>
      </c>
      <c r="N23" s="1965"/>
      <c r="O23" s="1965">
        <v>1571.0291821999999</v>
      </c>
      <c r="P23" s="1965"/>
      <c r="Q23" s="1965"/>
      <c r="R23" s="1965"/>
      <c r="S23" s="1965"/>
      <c r="T23" s="1965">
        <v>121.911864536</v>
      </c>
      <c r="U23" s="1965"/>
      <c r="V23" s="1965"/>
      <c r="W23" s="1965"/>
      <c r="Y23" s="1970"/>
      <c r="Z23" s="234"/>
      <c r="AA23" s="234"/>
      <c r="AB23" s="234"/>
      <c r="AC23" s="234"/>
      <c r="AD23" s="234"/>
      <c r="AE23" s="234"/>
      <c r="AF23" s="234"/>
      <c r="AG23" s="234"/>
      <c r="AH23" s="234"/>
      <c r="AP23" s="1965"/>
      <c r="AQ23" s="1965"/>
      <c r="AR23" s="1965"/>
      <c r="AS23" s="1965"/>
      <c r="AT23" s="1965"/>
      <c r="AU23" s="1965"/>
      <c r="AV23" s="1965"/>
      <c r="AW23" s="1965"/>
      <c r="AX23" s="1965"/>
      <c r="AY23" s="1965"/>
      <c r="AZ23" s="1965"/>
      <c r="BA23" s="1965"/>
      <c r="BB23" s="1965"/>
      <c r="BC23" s="1965"/>
      <c r="BD23" s="1965"/>
      <c r="BE23" s="1965"/>
      <c r="BF23" s="1965"/>
    </row>
    <row r="24" spans="2:58" s="90" customFormat="1" ht="11.25" customHeight="1">
      <c r="B24" s="212">
        <v>13</v>
      </c>
      <c r="C24" s="355" t="s">
        <v>2805</v>
      </c>
      <c r="D24" s="1965"/>
      <c r="E24" s="1965"/>
      <c r="F24" s="1965"/>
      <c r="G24" s="1965"/>
      <c r="H24" s="1965"/>
      <c r="I24" s="1965"/>
      <c r="J24" s="1965"/>
      <c r="K24" s="1965"/>
      <c r="L24" s="1965"/>
      <c r="M24" s="1965"/>
      <c r="N24" s="1965"/>
      <c r="O24" s="1965"/>
      <c r="P24" s="1965"/>
      <c r="Q24" s="1965"/>
      <c r="R24" s="1965"/>
      <c r="S24" s="1965"/>
      <c r="T24" s="1965"/>
      <c r="U24" s="1965"/>
      <c r="V24" s="1965"/>
      <c r="W24" s="1965"/>
      <c r="Y24" s="234"/>
      <c r="Z24" s="234"/>
      <c r="AA24" s="234"/>
      <c r="AB24" s="234"/>
      <c r="AC24" s="234"/>
      <c r="AD24" s="234"/>
      <c r="AE24" s="234"/>
      <c r="AF24" s="234"/>
      <c r="AG24" s="234"/>
      <c r="AH24" s="234"/>
      <c r="AP24" s="1965"/>
      <c r="AQ24" s="1965"/>
      <c r="AR24" s="1965"/>
      <c r="AS24" s="1965"/>
      <c r="AT24" s="1965"/>
      <c r="AU24" s="1965"/>
      <c r="AV24" s="1965"/>
      <c r="AW24" s="1965"/>
      <c r="AX24" s="1965"/>
      <c r="AY24" s="1965"/>
      <c r="AZ24" s="1965"/>
      <c r="BA24" s="1965"/>
      <c r="BB24" s="1965"/>
      <c r="BC24" s="1965"/>
      <c r="BD24" s="1965"/>
      <c r="BE24" s="1965"/>
      <c r="BF24" s="1965"/>
    </row>
    <row r="25" spans="2:58" s="39" customFormat="1" ht="11.25" customHeight="1">
      <c r="B25" s="400"/>
      <c r="C25" s="400"/>
      <c r="D25" s="401"/>
      <c r="E25" s="401"/>
      <c r="F25" s="401"/>
      <c r="G25" s="401"/>
      <c r="H25" s="401"/>
      <c r="I25" s="401"/>
      <c r="J25" s="401"/>
      <c r="K25" s="401"/>
      <c r="L25" s="401"/>
      <c r="M25" s="401"/>
      <c r="N25" s="401"/>
      <c r="O25" s="401"/>
      <c r="P25" s="401"/>
      <c r="Q25" s="401"/>
      <c r="R25" s="401"/>
      <c r="S25" s="401"/>
      <c r="T25" s="401"/>
      <c r="U25" s="401"/>
      <c r="V25" s="401"/>
      <c r="W25" s="401"/>
      <c r="Y25"/>
      <c r="Z25"/>
      <c r="AA25"/>
      <c r="AB25"/>
      <c r="AC25"/>
      <c r="AD25"/>
      <c r="AE25"/>
      <c r="AF25"/>
      <c r="AG25"/>
      <c r="AH25"/>
    </row>
    <row r="26" spans="2:58" s="39" customFormat="1" ht="11.25" customHeight="1">
      <c r="B26" s="400"/>
      <c r="C26" s="400"/>
      <c r="D26" s="401"/>
      <c r="E26" s="401"/>
      <c r="F26" s="401"/>
      <c r="G26" s="401"/>
      <c r="H26" s="401"/>
      <c r="I26" s="401"/>
      <c r="J26" s="401"/>
      <c r="K26" s="401"/>
      <c r="L26" s="401"/>
      <c r="M26" s="401"/>
      <c r="N26" s="401"/>
      <c r="O26" s="401"/>
      <c r="P26" s="401"/>
      <c r="Q26" s="401"/>
      <c r="R26" s="401"/>
      <c r="S26" s="401"/>
      <c r="T26" s="401"/>
      <c r="U26" s="401"/>
      <c r="V26" s="401"/>
      <c r="W26" s="401"/>
      <c r="Y26"/>
      <c r="Z26"/>
      <c r="AA26"/>
      <c r="AB26"/>
      <c r="AC26"/>
      <c r="AD26"/>
      <c r="AE26"/>
      <c r="AF26"/>
      <c r="AG26"/>
      <c r="AH26"/>
    </row>
    <row r="27" spans="2:58">
      <c r="B27" s="12"/>
    </row>
    <row r="28" spans="2:58">
      <c r="B28" s="12"/>
    </row>
    <row r="29" spans="2:58">
      <c r="B29" s="12"/>
    </row>
    <row r="30" spans="2:58">
      <c r="B30" s="24"/>
    </row>
    <row r="31" spans="2:58">
      <c r="B31" s="24"/>
    </row>
    <row r="32" spans="2:58">
      <c r="B32" s="24"/>
    </row>
    <row r="33" spans="2:5">
      <c r="B33" s="24"/>
    </row>
    <row r="34" spans="2:5">
      <c r="B34" s="24"/>
      <c r="E34" s="45"/>
    </row>
    <row r="35" spans="2:5">
      <c r="B35" s="24"/>
    </row>
    <row r="36" spans="2:5">
      <c r="B36" s="24"/>
    </row>
    <row r="37" spans="2:5">
      <c r="B37" s="24"/>
    </row>
  </sheetData>
  <mergeCells count="7">
    <mergeCell ref="O9:R9"/>
    <mergeCell ref="T9:W9"/>
    <mergeCell ref="B3:L3"/>
    <mergeCell ref="B8:C8"/>
    <mergeCell ref="B11:C11"/>
    <mergeCell ref="D9:H9"/>
    <mergeCell ref="J9:M9"/>
  </mergeCells>
  <hyperlinks>
    <hyperlink ref="B3" location="Contents!A1" display="Back to index page" xr:uid="{07D2A939-7FFE-4F46-A7C7-DAC049CB3786}"/>
  </hyperlinks>
  <pageMargins left="0.23622047244094491" right="0.23622047244094491" top="0.74803149606299213" bottom="0.74803149606299213" header="0.31496062992125984" footer="0.31496062992125984"/>
  <pageSetup paperSize="9" scale="55" orientation="landscape" r:id="rId1"/>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tabColor rgb="FF007272"/>
  </sheetPr>
  <dimension ref="B1:W108"/>
  <sheetViews>
    <sheetView showGridLines="0" showRowColHeaders="0" zoomScaleNormal="100" workbookViewId="0"/>
  </sheetViews>
  <sheetFormatPr baseColWidth="10" defaultColWidth="11.44140625" defaultRowHeight="10.199999999999999"/>
  <cols>
    <col min="1" max="1" width="2.6640625" style="29" customWidth="1"/>
    <col min="2" max="2" width="4.88671875" style="19" customWidth="1"/>
    <col min="3" max="3" width="49" style="29" customWidth="1"/>
    <col min="4" max="16" width="13.5546875" style="29" customWidth="1"/>
    <col min="17" max="16384" width="11.44140625" style="29"/>
  </cols>
  <sheetData>
    <row r="1" spans="2:21" s="10" customFormat="1" ht="11.25" customHeight="1">
      <c r="B1" s="7"/>
      <c r="C1" s="7"/>
      <c r="D1" s="7"/>
      <c r="E1" s="7"/>
      <c r="F1" s="7"/>
      <c r="G1" s="7"/>
      <c r="H1" s="7"/>
      <c r="I1" s="9"/>
      <c r="J1" s="9"/>
    </row>
    <row r="2" spans="2:21" s="10" customFormat="1" ht="5.25" customHeight="1">
      <c r="B2" s="7"/>
      <c r="C2" s="7"/>
      <c r="D2" s="7"/>
      <c r="E2" s="8"/>
      <c r="F2" s="8"/>
      <c r="G2" s="9"/>
      <c r="H2" s="9"/>
      <c r="I2" s="9"/>
    </row>
    <row r="3" spans="2:21" s="12" customFormat="1" ht="12.9" customHeight="1">
      <c r="B3" s="2255" t="s">
        <v>302</v>
      </c>
      <c r="C3" s="2255"/>
      <c r="D3" s="263"/>
      <c r="E3" s="263"/>
      <c r="F3" s="263"/>
      <c r="G3" s="263"/>
      <c r="H3" s="263"/>
      <c r="I3" s="263"/>
    </row>
    <row r="4" spans="2:21" s="10" customFormat="1" ht="5.25" customHeight="1">
      <c r="B4" s="7"/>
      <c r="C4" s="7"/>
      <c r="D4" s="7"/>
      <c r="E4" s="8"/>
      <c r="F4" s="8"/>
      <c r="G4" s="9"/>
      <c r="H4" s="9"/>
      <c r="I4" s="9"/>
      <c r="K4" s="7"/>
      <c r="L4" s="7"/>
    </row>
    <row r="5" spans="2:21" s="6" customFormat="1" ht="15.75" customHeight="1">
      <c r="B5" s="1087" t="s">
        <v>1350</v>
      </c>
    </row>
    <row r="6" spans="2:21" s="6" customFormat="1" ht="11.25" customHeight="1">
      <c r="B6" s="13"/>
      <c r="C6" s="2385"/>
      <c r="D6" s="2385"/>
      <c r="E6" s="2385"/>
      <c r="F6" s="2385"/>
      <c r="G6" s="2385"/>
      <c r="H6" s="2385"/>
    </row>
    <row r="7" spans="2:21" s="6" customFormat="1" ht="22.5" customHeight="1">
      <c r="B7" s="2326" t="s">
        <v>2843</v>
      </c>
      <c r="C7" s="2326"/>
      <c r="D7" s="2326"/>
      <c r="E7" s="2326"/>
      <c r="F7" s="2326"/>
      <c r="G7" s="2326"/>
      <c r="H7" s="2326"/>
      <c r="I7" s="2326"/>
      <c r="J7" s="2326"/>
      <c r="K7" s="2326"/>
      <c r="L7" s="2326"/>
      <c r="M7" s="2326"/>
      <c r="N7" s="2326"/>
      <c r="O7" s="2326"/>
      <c r="P7" s="2326"/>
      <c r="R7"/>
      <c r="S7"/>
      <c r="T7"/>
      <c r="U7"/>
    </row>
    <row r="8" spans="2:21" s="6" customFormat="1" ht="11.25" customHeight="1">
      <c r="B8" s="210"/>
      <c r="C8" s="210"/>
      <c r="D8" s="210"/>
      <c r="E8" s="210"/>
      <c r="F8" s="210"/>
      <c r="G8" s="210"/>
      <c r="H8" s="210"/>
      <c r="I8" s="210"/>
      <c r="J8" s="210"/>
      <c r="K8" s="210"/>
      <c r="L8" s="210"/>
      <c r="M8" s="210"/>
      <c r="N8" s="210"/>
      <c r="O8" s="210"/>
      <c r="P8" s="210"/>
      <c r="R8"/>
      <c r="S8"/>
      <c r="T8"/>
      <c r="U8"/>
    </row>
    <row r="10" spans="2:21" ht="11.25" customHeight="1">
      <c r="B10" s="2387" t="s">
        <v>2761</v>
      </c>
      <c r="C10" s="2387"/>
      <c r="D10" s="679" t="s">
        <v>314</v>
      </c>
      <c r="E10" s="679" t="s">
        <v>316</v>
      </c>
      <c r="F10" s="679" t="s">
        <v>318</v>
      </c>
      <c r="G10" s="679" t="s">
        <v>320</v>
      </c>
      <c r="H10" s="679" t="s">
        <v>325</v>
      </c>
      <c r="I10" s="679" t="s">
        <v>332</v>
      </c>
      <c r="J10" s="1380" t="s">
        <v>334</v>
      </c>
      <c r="K10" s="1380" t="s">
        <v>339</v>
      </c>
      <c r="L10" s="1380" t="s">
        <v>345</v>
      </c>
      <c r="M10" s="1380" t="s">
        <v>368</v>
      </c>
      <c r="N10" s="679" t="s">
        <v>392</v>
      </c>
      <c r="O10" s="679" t="s">
        <v>866</v>
      </c>
      <c r="P10" s="679" t="s">
        <v>967</v>
      </c>
    </row>
    <row r="11" spans="2:21" s="477" customFormat="1" ht="11.1" customHeight="1">
      <c r="B11" s="13"/>
      <c r="C11" s="915"/>
      <c r="H11" s="878"/>
      <c r="I11" s="878"/>
      <c r="J11" s="2335" t="s">
        <v>2760</v>
      </c>
      <c r="K11" s="2335"/>
      <c r="L11" s="2335"/>
      <c r="M11" s="2335"/>
      <c r="N11" s="878"/>
      <c r="O11" s="878"/>
      <c r="P11" s="878"/>
    </row>
    <row r="12" spans="2:21" s="70" customFormat="1" ht="11.1" customHeight="1">
      <c r="B12" s="917"/>
      <c r="C12" s="918"/>
      <c r="D12" s="278"/>
      <c r="E12" s="278"/>
      <c r="F12" s="2344" t="s">
        <v>1351</v>
      </c>
      <c r="G12" s="2344"/>
      <c r="H12" s="278"/>
      <c r="I12" s="278"/>
      <c r="J12" s="278"/>
      <c r="K12" s="278"/>
      <c r="L12" s="278" t="s">
        <v>1352</v>
      </c>
      <c r="M12" s="278"/>
      <c r="N12" s="278"/>
      <c r="O12" s="278"/>
      <c r="P12" s="278"/>
    </row>
    <row r="13" spans="2:21" s="70" customFormat="1" ht="11.25" customHeight="1">
      <c r="B13" s="917"/>
      <c r="C13" s="918"/>
      <c r="D13" s="2388" t="s">
        <v>1353</v>
      </c>
      <c r="E13" s="2388"/>
      <c r="F13" s="2389" t="s">
        <v>1354</v>
      </c>
      <c r="G13" s="2389"/>
      <c r="H13" s="275" t="s">
        <v>692</v>
      </c>
      <c r="I13" s="278"/>
      <c r="J13" s="278"/>
      <c r="K13" s="278"/>
      <c r="L13" s="275" t="s">
        <v>843</v>
      </c>
      <c r="M13" s="278"/>
      <c r="N13" s="278"/>
      <c r="O13" s="278"/>
      <c r="P13" s="278"/>
    </row>
    <row r="14" spans="2:21" s="70" customFormat="1" ht="11.25" customHeight="1">
      <c r="B14" s="917"/>
      <c r="C14" s="918"/>
      <c r="D14" s="278" t="s">
        <v>625</v>
      </c>
      <c r="E14" s="278"/>
      <c r="F14" s="278" t="s">
        <v>1355</v>
      </c>
      <c r="G14" s="278" t="s">
        <v>1356</v>
      </c>
      <c r="H14" s="278" t="s">
        <v>843</v>
      </c>
      <c r="I14" s="278"/>
      <c r="J14" s="278"/>
      <c r="K14" s="278"/>
      <c r="L14" s="392" t="s">
        <v>1357</v>
      </c>
      <c r="M14" s="278"/>
      <c r="N14" s="278"/>
      <c r="O14" s="278" t="s">
        <v>1358</v>
      </c>
      <c r="P14" s="278"/>
    </row>
    <row r="15" spans="2:21" s="70" customFormat="1" ht="11.25" customHeight="1">
      <c r="B15" s="917"/>
      <c r="C15" s="918"/>
      <c r="D15" s="278" t="s">
        <v>1359</v>
      </c>
      <c r="E15" s="278" t="s">
        <v>625</v>
      </c>
      <c r="F15" s="278" t="s">
        <v>1360</v>
      </c>
      <c r="G15" s="278" t="s">
        <v>1361</v>
      </c>
      <c r="H15" s="278" t="s">
        <v>625</v>
      </c>
      <c r="I15" s="278"/>
      <c r="J15" s="278" t="s">
        <v>1352</v>
      </c>
      <c r="K15" s="278" t="s">
        <v>1352</v>
      </c>
      <c r="L15" s="278" t="s">
        <v>1362</v>
      </c>
      <c r="M15" s="278"/>
      <c r="N15" s="278" t="s">
        <v>1363</v>
      </c>
      <c r="O15" s="278" t="s">
        <v>1364</v>
      </c>
      <c r="P15" s="278" t="s">
        <v>1365</v>
      </c>
    </row>
    <row r="16" spans="2:21" s="70" customFormat="1" ht="11.25" customHeight="1">
      <c r="B16" s="917"/>
      <c r="C16" s="918"/>
      <c r="D16" s="278" t="s">
        <v>1366</v>
      </c>
      <c r="E16" s="278" t="s">
        <v>1367</v>
      </c>
      <c r="F16" s="278" t="s">
        <v>1368</v>
      </c>
      <c r="G16" s="278" t="s">
        <v>1369</v>
      </c>
      <c r="H16" s="278" t="s">
        <v>1370</v>
      </c>
      <c r="I16" s="70" t="s">
        <v>1272</v>
      </c>
      <c r="J16" s="278" t="s">
        <v>1371</v>
      </c>
      <c r="K16" s="278" t="s">
        <v>843</v>
      </c>
      <c r="L16" s="278" t="s">
        <v>1372</v>
      </c>
      <c r="M16" s="278"/>
      <c r="N16" s="278" t="s">
        <v>1053</v>
      </c>
      <c r="O16" s="278" t="s">
        <v>1373</v>
      </c>
      <c r="P16" s="278" t="s">
        <v>1374</v>
      </c>
    </row>
    <row r="17" spans="2:18" s="477" customFormat="1" ht="11.25" customHeight="1">
      <c r="B17" s="2386" t="s">
        <v>308</v>
      </c>
      <c r="C17" s="2386"/>
      <c r="D17" s="275" t="s">
        <v>1375</v>
      </c>
      <c r="E17" s="275" t="s">
        <v>1375</v>
      </c>
      <c r="F17" s="275" t="s">
        <v>1376</v>
      </c>
      <c r="G17" s="275" t="s">
        <v>1377</v>
      </c>
      <c r="H17" s="275" t="s">
        <v>1378</v>
      </c>
      <c r="I17" s="275" t="s">
        <v>1232</v>
      </c>
      <c r="J17" s="916" t="s">
        <v>1379</v>
      </c>
      <c r="K17" s="916" t="s">
        <v>1354</v>
      </c>
      <c r="L17" s="275" t="s">
        <v>1378</v>
      </c>
      <c r="M17" s="275" t="s">
        <v>563</v>
      </c>
      <c r="N17" s="275" t="s">
        <v>1380</v>
      </c>
      <c r="O17" s="275" t="s">
        <v>1015</v>
      </c>
      <c r="P17" s="275" t="s">
        <v>1015</v>
      </c>
    </row>
    <row r="18" spans="2:18" ht="11.25" customHeight="1">
      <c r="B18" s="491">
        <v>10</v>
      </c>
      <c r="C18" s="1005" t="s">
        <v>1381</v>
      </c>
      <c r="D18" s="393"/>
      <c r="E18" s="393"/>
      <c r="F18" s="393"/>
      <c r="G18" s="393"/>
      <c r="H18" s="393"/>
      <c r="I18" s="393"/>
      <c r="J18" s="393"/>
      <c r="K18" s="393"/>
      <c r="L18" s="393"/>
      <c r="M18" s="393"/>
      <c r="N18" s="393"/>
      <c r="O18" s="394"/>
      <c r="P18" s="394"/>
      <c r="R18" s="1737"/>
    </row>
    <row r="19" spans="2:18" ht="11.25" customHeight="1">
      <c r="B19" s="32"/>
      <c r="C19" s="870" t="s">
        <v>1382</v>
      </c>
      <c r="D19" s="395">
        <v>1228.5598796442</v>
      </c>
      <c r="E19" s="395">
        <v>12112.610328999999</v>
      </c>
      <c r="F19" s="395"/>
      <c r="G19" s="395"/>
      <c r="H19" s="395"/>
      <c r="I19" s="395">
        <v>13341.1702086442</v>
      </c>
      <c r="J19" s="395">
        <v>334.67464844538</v>
      </c>
      <c r="K19" s="395"/>
      <c r="L19" s="395"/>
      <c r="M19" s="395">
        <v>334.67464844538</v>
      </c>
      <c r="N19" s="395">
        <v>4183.4331055672501</v>
      </c>
      <c r="O19" s="396">
        <v>0.44147110952567298</v>
      </c>
      <c r="P19" s="1735">
        <v>0.01</v>
      </c>
      <c r="Q19" s="3"/>
    </row>
    <row r="20" spans="2:18" ht="11.25" customHeight="1">
      <c r="B20" s="32"/>
      <c r="C20" s="870" t="s">
        <v>2626</v>
      </c>
      <c r="D20" s="395">
        <v>21.7950637053445</v>
      </c>
      <c r="E20" s="395">
        <v>5389.8803420000004</v>
      </c>
      <c r="F20" s="395"/>
      <c r="G20" s="395"/>
      <c r="H20" s="395"/>
      <c r="I20" s="395">
        <v>5411.6754057053404</v>
      </c>
      <c r="J20" s="395">
        <v>167.04058986814701</v>
      </c>
      <c r="K20" s="395"/>
      <c r="L20" s="395"/>
      <c r="M20" s="395">
        <v>167.04058986814701</v>
      </c>
      <c r="N20" s="395">
        <v>2088.0073733518398</v>
      </c>
      <c r="O20" s="396">
        <v>0.22034413089687299</v>
      </c>
      <c r="P20" s="1735">
        <v>0.01</v>
      </c>
      <c r="Q20" s="3"/>
      <c r="R20" s="1738"/>
    </row>
    <row r="21" spans="2:18" ht="11.25" customHeight="1">
      <c r="B21" s="32"/>
      <c r="C21" s="870" t="s">
        <v>1383</v>
      </c>
      <c r="D21" s="395">
        <v>20.353842704982</v>
      </c>
      <c r="E21" s="395">
        <v>2.3501240000000001</v>
      </c>
      <c r="F21" s="395"/>
      <c r="G21" s="395"/>
      <c r="H21" s="395"/>
      <c r="I21" s="395">
        <v>22.703966704982001</v>
      </c>
      <c r="J21" s="395">
        <v>0.66687003742740003</v>
      </c>
      <c r="K21" s="395"/>
      <c r="L21" s="395"/>
      <c r="M21" s="395">
        <v>0.66687003742740003</v>
      </c>
      <c r="N21" s="395">
        <v>8.3358754678425004</v>
      </c>
      <c r="O21" s="396">
        <v>8.7967181470140199E-4</v>
      </c>
      <c r="P21" s="1735">
        <v>0.02</v>
      </c>
      <c r="Q21" s="3"/>
      <c r="R21" s="1738"/>
    </row>
    <row r="22" spans="2:18" ht="11.25" customHeight="1">
      <c r="B22" s="32"/>
      <c r="C22" s="870" t="s">
        <v>1406</v>
      </c>
      <c r="D22" s="395">
        <v>276.97186340355302</v>
      </c>
      <c r="E22" s="395">
        <v>17597.127908999999</v>
      </c>
      <c r="F22" s="395"/>
      <c r="G22" s="395"/>
      <c r="H22" s="395"/>
      <c r="I22" s="395">
        <v>17874.099772403599</v>
      </c>
      <c r="J22" s="395">
        <v>731.33946182829504</v>
      </c>
      <c r="K22" s="395"/>
      <c r="L22" s="395"/>
      <c r="M22" s="395">
        <v>731.33946182829504</v>
      </c>
      <c r="N22" s="395">
        <v>9141.7432728536896</v>
      </c>
      <c r="O22" s="396">
        <v>0.96471377546225601</v>
      </c>
      <c r="P22" s="1735">
        <v>5.0000000000000001E-3</v>
      </c>
      <c r="Q22" s="3"/>
      <c r="R22" s="1738"/>
    </row>
    <row r="23" spans="2:18" ht="11.25" customHeight="1">
      <c r="B23" s="32"/>
      <c r="C23" s="870" t="s">
        <v>1384</v>
      </c>
      <c r="D23" s="395">
        <v>1.4273022496400001</v>
      </c>
      <c r="E23" s="395">
        <v>555.24488599999995</v>
      </c>
      <c r="F23" s="395"/>
      <c r="G23" s="395"/>
      <c r="H23" s="395"/>
      <c r="I23" s="395">
        <v>556.67218824964004</v>
      </c>
      <c r="J23" s="395">
        <v>17.252142878239599</v>
      </c>
      <c r="K23" s="395"/>
      <c r="L23" s="395"/>
      <c r="M23" s="395">
        <v>17.252142878239599</v>
      </c>
      <c r="N23" s="395">
        <v>215.65178597799499</v>
      </c>
      <c r="O23" s="396">
        <v>2.2757393467150701E-2</v>
      </c>
      <c r="P23" s="1735">
        <v>0.01</v>
      </c>
      <c r="Q23" s="3"/>
      <c r="R23" s="1738"/>
    </row>
    <row r="24" spans="2:18" ht="11.25" customHeight="1">
      <c r="B24" s="32"/>
      <c r="C24" s="870" t="s">
        <v>1385</v>
      </c>
      <c r="D24" s="395">
        <v>8.6173772690685002</v>
      </c>
      <c r="E24" s="395">
        <v>6.2414769999999997</v>
      </c>
      <c r="F24" s="395"/>
      <c r="G24" s="395"/>
      <c r="H24" s="395"/>
      <c r="I24" s="395">
        <v>14.8588542690685</v>
      </c>
      <c r="J24" s="395">
        <v>0.87626504921047998</v>
      </c>
      <c r="K24" s="395"/>
      <c r="L24" s="395"/>
      <c r="M24" s="395">
        <v>0.87626504921047998</v>
      </c>
      <c r="N24" s="395">
        <v>10.953313115130999</v>
      </c>
      <c r="O24" s="396">
        <v>1.1558858889087701E-3</v>
      </c>
      <c r="P24" s="1735">
        <v>1.2500000000000001E-2</v>
      </c>
      <c r="Q24" s="3"/>
      <c r="R24" s="1738"/>
    </row>
    <row r="25" spans="2:18" ht="11.25" customHeight="1">
      <c r="B25" s="32"/>
      <c r="C25" s="870" t="s">
        <v>1386</v>
      </c>
      <c r="D25" s="395">
        <v>80.154274176124005</v>
      </c>
      <c r="E25" s="395">
        <v>9854.5007509999996</v>
      </c>
      <c r="F25" s="395">
        <v>18.611999999999998</v>
      </c>
      <c r="G25" s="395"/>
      <c r="H25" s="395"/>
      <c r="I25" s="395">
        <v>9953.2670251761192</v>
      </c>
      <c r="J25" s="395">
        <v>253.136481806662</v>
      </c>
      <c r="K25" s="395">
        <v>1.4890000000000001</v>
      </c>
      <c r="L25" s="395"/>
      <c r="M25" s="395">
        <v>254.62548180666201</v>
      </c>
      <c r="N25" s="395">
        <v>3182.8185225832799</v>
      </c>
      <c r="O25" s="396">
        <v>0.33587782788107401</v>
      </c>
      <c r="P25" s="1735">
        <v>7.4999999999999997E-3</v>
      </c>
      <c r="Q25" s="3"/>
      <c r="R25" s="1738"/>
    </row>
    <row r="26" spans="2:18" ht="11.25" customHeight="1">
      <c r="B26" s="32"/>
      <c r="C26" s="870" t="s">
        <v>925</v>
      </c>
      <c r="D26" s="395">
        <v>6410.1669965973997</v>
      </c>
      <c r="E26" s="395">
        <v>23289.331300000002</v>
      </c>
      <c r="F26" s="395">
        <v>2.9670000000000001</v>
      </c>
      <c r="G26" s="395"/>
      <c r="H26" s="395"/>
      <c r="I26" s="395">
        <v>29702.465296597398</v>
      </c>
      <c r="J26" s="395">
        <v>1134.78432891425</v>
      </c>
      <c r="K26" s="395">
        <v>0.23699999999999999</v>
      </c>
      <c r="L26" s="395"/>
      <c r="M26" s="395">
        <v>1135.02132891425</v>
      </c>
      <c r="N26" s="395">
        <v>14187.7666114282</v>
      </c>
      <c r="O26" s="396">
        <v>1.49721267427538</v>
      </c>
      <c r="P26" s="1735">
        <v>2.5000000000000001E-2</v>
      </c>
      <c r="Q26" s="3"/>
      <c r="R26" s="1738"/>
    </row>
    <row r="27" spans="2:18" ht="11.25" customHeight="1">
      <c r="B27" s="32"/>
      <c r="C27" s="870" t="s">
        <v>1387</v>
      </c>
      <c r="D27" s="395">
        <v>5251.17513046985</v>
      </c>
      <c r="E27" s="395">
        <v>3.5164650000000002</v>
      </c>
      <c r="F27" s="395"/>
      <c r="G27" s="395"/>
      <c r="H27" s="395"/>
      <c r="I27" s="395">
        <v>5254.6915954698497</v>
      </c>
      <c r="J27" s="395">
        <v>234.75840665366101</v>
      </c>
      <c r="K27" s="395"/>
      <c r="L27" s="395"/>
      <c r="M27" s="395">
        <v>234.75840665366101</v>
      </c>
      <c r="N27" s="395">
        <v>2934.4800831707598</v>
      </c>
      <c r="O27" s="396">
        <v>0.30967106333656103</v>
      </c>
      <c r="P27" s="1735">
        <v>1.4999999999999999E-2</v>
      </c>
      <c r="Q27" s="3"/>
      <c r="R27" s="1738"/>
    </row>
    <row r="28" spans="2:18" ht="11.25" customHeight="1">
      <c r="B28" s="32"/>
      <c r="C28" s="870" t="s">
        <v>1388</v>
      </c>
      <c r="D28" s="395">
        <v>1003.41212369956</v>
      </c>
      <c r="E28" s="395">
        <v>4461.606984</v>
      </c>
      <c r="F28" s="395"/>
      <c r="G28" s="395"/>
      <c r="H28" s="395"/>
      <c r="I28" s="395">
        <v>5465.0191076995598</v>
      </c>
      <c r="J28" s="395">
        <v>151.555165374865</v>
      </c>
      <c r="K28" s="395"/>
      <c r="L28" s="395"/>
      <c r="M28" s="395">
        <v>151.555165374865</v>
      </c>
      <c r="N28" s="395">
        <v>1894.4395671858201</v>
      </c>
      <c r="O28" s="396">
        <v>0.19991722505180501</v>
      </c>
      <c r="P28" s="1735">
        <v>0.01</v>
      </c>
      <c r="Q28" s="3"/>
      <c r="R28" s="1738"/>
    </row>
    <row r="29" spans="2:18" ht="11.25" customHeight="1">
      <c r="B29" s="32"/>
      <c r="C29" s="870" t="s">
        <v>1389</v>
      </c>
      <c r="D29" s="395">
        <v>1834.0793609801501</v>
      </c>
      <c r="E29" s="395">
        <v>43669.442734999997</v>
      </c>
      <c r="F29" s="395">
        <v>24.361000000000001</v>
      </c>
      <c r="G29" s="395"/>
      <c r="H29" s="395"/>
      <c r="I29" s="395">
        <v>45527.883095980098</v>
      </c>
      <c r="J29" s="395">
        <v>1226.00734559177</v>
      </c>
      <c r="K29" s="395">
        <v>2.0430000000000001</v>
      </c>
      <c r="L29" s="395"/>
      <c r="M29" s="395">
        <v>1228.0503455917701</v>
      </c>
      <c r="N29" s="395">
        <v>15350.6293198971</v>
      </c>
      <c r="O29" s="396">
        <v>1.61992774517029</v>
      </c>
      <c r="P29" s="1735">
        <v>0.02</v>
      </c>
      <c r="Q29" s="3"/>
      <c r="R29" s="1738"/>
    </row>
    <row r="30" spans="2:18" ht="11.25" customHeight="1">
      <c r="B30" s="32"/>
      <c r="C30" s="870" t="s">
        <v>1390</v>
      </c>
      <c r="D30" s="395">
        <v>14.089029999999999</v>
      </c>
      <c r="E30" s="395">
        <v>275.31599599999998</v>
      </c>
      <c r="F30" s="395"/>
      <c r="G30" s="395"/>
      <c r="H30" s="395"/>
      <c r="I30" s="395">
        <v>289.40502600000002</v>
      </c>
      <c r="J30" s="395">
        <v>5.6850300000000002</v>
      </c>
      <c r="K30" s="395"/>
      <c r="L30" s="395"/>
      <c r="M30" s="395">
        <v>5.6850300000000002</v>
      </c>
      <c r="N30" s="395">
        <v>71.062874999999991</v>
      </c>
      <c r="O30" s="396">
        <v>7.4991533223238401E-3</v>
      </c>
      <c r="P30" s="1735">
        <v>5.0000000000000001E-3</v>
      </c>
      <c r="Q30" s="3"/>
      <c r="R30" s="1738"/>
    </row>
    <row r="31" spans="2:18" ht="11.25" customHeight="1">
      <c r="B31" s="32"/>
      <c r="C31" s="870" t="s">
        <v>1391</v>
      </c>
      <c r="D31" s="395">
        <v>1.0010811772315</v>
      </c>
      <c r="E31" s="395">
        <v>1.850241</v>
      </c>
      <c r="F31" s="395"/>
      <c r="G31" s="395"/>
      <c r="H31" s="395"/>
      <c r="I31" s="395">
        <v>2.8513221772314998</v>
      </c>
      <c r="J31" s="395">
        <v>7.5320014178519995E-2</v>
      </c>
      <c r="K31" s="395"/>
      <c r="L31" s="395"/>
      <c r="M31" s="395">
        <v>7.5320014178519995E-2</v>
      </c>
      <c r="N31" s="395">
        <v>0.94150017723150004</v>
      </c>
      <c r="O31" s="396">
        <v>9.9355031471131595E-5</v>
      </c>
      <c r="P31" s="1735">
        <v>1.4999999999999999E-2</v>
      </c>
      <c r="Q31" s="3"/>
      <c r="R31" s="1738"/>
    </row>
    <row r="32" spans="2:18" ht="11.25" customHeight="1">
      <c r="B32" s="32"/>
      <c r="C32" s="870" t="s">
        <v>2840</v>
      </c>
      <c r="D32" s="395">
        <v>1.684329141002</v>
      </c>
      <c r="E32" s="395">
        <v>116.662623</v>
      </c>
      <c r="F32" s="395"/>
      <c r="G32" s="395"/>
      <c r="H32" s="395"/>
      <c r="I32" s="395">
        <v>118.34695214100201</v>
      </c>
      <c r="J32" s="395">
        <v>0.79082753878376</v>
      </c>
      <c r="K32" s="395"/>
      <c r="L32" s="395"/>
      <c r="M32" s="395">
        <v>0.79082753878376</v>
      </c>
      <c r="N32" s="395">
        <v>9.8853442347969995</v>
      </c>
      <c r="O32" s="396">
        <v>1.04318481430273E-3</v>
      </c>
      <c r="P32" s="1735">
        <v>5.0000000000000001E-3</v>
      </c>
      <c r="Q32" s="3"/>
      <c r="R32" s="1738"/>
    </row>
    <row r="33" spans="2:23" ht="11.25" customHeight="1">
      <c r="B33" s="32"/>
      <c r="C33" s="870" t="s">
        <v>1392</v>
      </c>
      <c r="D33" s="395">
        <v>9.9910647571875</v>
      </c>
      <c r="E33" s="395">
        <v>3420.7791609999999</v>
      </c>
      <c r="F33" s="395">
        <v>7.9829999999999997</v>
      </c>
      <c r="G33" s="395"/>
      <c r="H33" s="395"/>
      <c r="I33" s="395">
        <v>3438.7532257571902</v>
      </c>
      <c r="J33" s="395">
        <v>107.67624179243499</v>
      </c>
      <c r="K33" s="395">
        <v>0.63900000000000001</v>
      </c>
      <c r="L33" s="395"/>
      <c r="M33" s="395">
        <v>108.315241792435</v>
      </c>
      <c r="N33" s="395">
        <v>1353.9405224054399</v>
      </c>
      <c r="O33" s="396">
        <v>0.14287921178006999</v>
      </c>
      <c r="P33" s="1735">
        <v>1.4999999999999999E-2</v>
      </c>
      <c r="Q33" s="3"/>
      <c r="R33" s="1738"/>
    </row>
    <row r="34" spans="2:23" ht="11.25" customHeight="1">
      <c r="B34" s="32"/>
      <c r="C34" s="870" t="s">
        <v>1393</v>
      </c>
      <c r="D34" s="395">
        <v>13.457214007779999</v>
      </c>
      <c r="E34" s="395">
        <v>2863.0820950000002</v>
      </c>
      <c r="F34" s="395"/>
      <c r="G34" s="395"/>
      <c r="H34" s="395"/>
      <c r="I34" s="395">
        <v>2876.53930900778</v>
      </c>
      <c r="J34" s="395">
        <v>59.699368163054899</v>
      </c>
      <c r="K34" s="395"/>
      <c r="L34" s="395"/>
      <c r="M34" s="395">
        <v>59.699368163054899</v>
      </c>
      <c r="N34" s="395">
        <v>746.24210203818598</v>
      </c>
      <c r="O34" s="396">
        <v>7.8749754196654601E-2</v>
      </c>
      <c r="P34" s="1735">
        <v>2.5000000000000001E-2</v>
      </c>
      <c r="Q34" s="3"/>
      <c r="R34" s="1738"/>
    </row>
    <row r="35" spans="2:23" ht="11.25" customHeight="1">
      <c r="B35" s="32"/>
      <c r="C35" s="870" t="s">
        <v>2624</v>
      </c>
      <c r="D35" s="395">
        <v>11.663372000000001</v>
      </c>
      <c r="E35" s="395">
        <v>86.537947000000003</v>
      </c>
      <c r="F35" s="395"/>
      <c r="G35" s="395"/>
      <c r="H35" s="395"/>
      <c r="I35" s="395">
        <v>98.201318999999998</v>
      </c>
      <c r="J35" s="395">
        <v>4.0812489999999997</v>
      </c>
      <c r="K35" s="395"/>
      <c r="L35" s="395"/>
      <c r="M35" s="395">
        <v>4.0812489999999997</v>
      </c>
      <c r="N35" s="395">
        <v>51.015612500000003</v>
      </c>
      <c r="O35" s="396">
        <v>5.3835972717084799E-3</v>
      </c>
      <c r="P35" s="1735">
        <v>0.01</v>
      </c>
      <c r="Q35" s="3"/>
      <c r="R35" s="1738"/>
    </row>
    <row r="36" spans="2:23" ht="11.25" customHeight="1">
      <c r="B36" s="32"/>
      <c r="C36" s="870" t="s">
        <v>1401</v>
      </c>
      <c r="D36" s="395">
        <v>13220.439669408601</v>
      </c>
      <c r="E36" s="395">
        <v>10.409608</v>
      </c>
      <c r="F36" s="395"/>
      <c r="G36" s="395"/>
      <c r="H36" s="395"/>
      <c r="I36" s="395">
        <v>13230.849277408601</v>
      </c>
      <c r="J36" s="395">
        <v>622.69992286556601</v>
      </c>
      <c r="K36" s="395"/>
      <c r="L36" s="395"/>
      <c r="M36" s="395">
        <v>622.69992286556601</v>
      </c>
      <c r="N36" s="395">
        <v>7783.7490358195801</v>
      </c>
      <c r="O36" s="396">
        <v>0.82140678155930702</v>
      </c>
      <c r="P36" s="1735">
        <v>0.01</v>
      </c>
      <c r="Q36" s="3"/>
      <c r="R36" s="1738"/>
    </row>
    <row r="37" spans="2:23" ht="11.25" customHeight="1">
      <c r="B37" s="32"/>
      <c r="C37" s="870" t="s">
        <v>1394</v>
      </c>
      <c r="D37" s="395">
        <v>439.05979412588999</v>
      </c>
      <c r="E37" s="395">
        <v>28342.219389999998</v>
      </c>
      <c r="F37" s="395"/>
      <c r="G37" s="395"/>
      <c r="H37" s="395"/>
      <c r="I37" s="395">
        <v>28781.279184125899</v>
      </c>
      <c r="J37" s="395">
        <v>656.92493076729102</v>
      </c>
      <c r="K37" s="395"/>
      <c r="L37" s="395"/>
      <c r="M37" s="395">
        <v>656.92493076729102</v>
      </c>
      <c r="N37" s="395">
        <v>8211.5616345911294</v>
      </c>
      <c r="O37" s="1051">
        <v>0.86655317158940004</v>
      </c>
      <c r="P37" s="1736">
        <v>5.0000000000000001E-3</v>
      </c>
      <c r="Q37" s="3"/>
      <c r="R37" s="1738"/>
    </row>
    <row r="38" spans="2:23" ht="11.25" customHeight="1">
      <c r="B38" s="32"/>
      <c r="C38" s="870" t="s">
        <v>2841</v>
      </c>
      <c r="D38" s="395">
        <v>6289.0561465302299</v>
      </c>
      <c r="E38" s="395">
        <v>4.44069</v>
      </c>
      <c r="F38" s="395"/>
      <c r="G38" s="395"/>
      <c r="H38" s="395"/>
      <c r="I38" s="395">
        <v>6293.4968365302302</v>
      </c>
      <c r="J38" s="395">
        <v>296.56904901727103</v>
      </c>
      <c r="K38" s="395"/>
      <c r="L38" s="395"/>
      <c r="M38" s="395">
        <v>296.56904901727103</v>
      </c>
      <c r="N38" s="395">
        <v>3707.1131127158797</v>
      </c>
      <c r="O38" s="1051">
        <v>0.39120581056498999</v>
      </c>
      <c r="P38" s="1736">
        <v>5.0000000000000001E-3</v>
      </c>
      <c r="Q38" s="3"/>
      <c r="R38" s="1738"/>
    </row>
    <row r="39" spans="2:23" ht="11.25" customHeight="1">
      <c r="B39" s="32"/>
      <c r="C39" s="870" t="s">
        <v>1395</v>
      </c>
      <c r="D39" s="395">
        <v>252.10187689090401</v>
      </c>
      <c r="E39" s="395">
        <v>14938.357266999999</v>
      </c>
      <c r="F39" s="395">
        <v>3.234</v>
      </c>
      <c r="G39" s="395"/>
      <c r="H39" s="395"/>
      <c r="I39" s="395">
        <v>15193.6931438909</v>
      </c>
      <c r="J39" s="395">
        <v>356.48686701166002</v>
      </c>
      <c r="K39" s="395">
        <v>0.25900000000000001</v>
      </c>
      <c r="L39" s="395"/>
      <c r="M39" s="395">
        <v>356.74586701165998</v>
      </c>
      <c r="N39" s="395">
        <v>4459.3233376457501</v>
      </c>
      <c r="O39" s="1051">
        <v>0.47058537137460799</v>
      </c>
      <c r="P39" s="1736">
        <v>0.02</v>
      </c>
      <c r="Q39" s="3"/>
      <c r="R39" s="1738"/>
    </row>
    <row r="40" spans="2:23" ht="11.25" customHeight="1">
      <c r="B40" s="32"/>
      <c r="C40" s="870" t="s">
        <v>919</v>
      </c>
      <c r="D40" s="395">
        <v>266819.487306703</v>
      </c>
      <c r="E40" s="395">
        <v>1660796.974526</v>
      </c>
      <c r="F40" s="395">
        <v>805.43471</v>
      </c>
      <c r="G40" s="395"/>
      <c r="H40" s="395">
        <v>15999.647000000001</v>
      </c>
      <c r="I40" s="395">
        <v>1944421.5435426999</v>
      </c>
      <c r="J40" s="395">
        <v>53988.976440628699</v>
      </c>
      <c r="K40" s="395">
        <v>65.035768000000004</v>
      </c>
      <c r="L40" s="395">
        <v>125.682</v>
      </c>
      <c r="M40" s="395">
        <v>54179.694208628702</v>
      </c>
      <c r="N40" s="395">
        <v>677246.1776078589</v>
      </c>
      <c r="O40" s="1051">
        <v>71.468722913885699</v>
      </c>
      <c r="P40" s="1736">
        <v>2.5000000000000001E-2</v>
      </c>
      <c r="Q40" s="3"/>
      <c r="R40" s="1738"/>
    </row>
    <row r="41" spans="2:23" ht="11.25" customHeight="1">
      <c r="B41" s="32"/>
      <c r="C41" s="870" t="s">
        <v>2625</v>
      </c>
      <c r="D41" s="395">
        <v>1.5683457723150001</v>
      </c>
      <c r="E41" s="395">
        <v>2.0369489999999999</v>
      </c>
      <c r="F41" s="395"/>
      <c r="G41" s="395"/>
      <c r="H41" s="395"/>
      <c r="I41" s="395">
        <v>3.6052947723150002</v>
      </c>
      <c r="J41" s="395">
        <v>0.16737404253556001</v>
      </c>
      <c r="K41" s="395"/>
      <c r="L41" s="395"/>
      <c r="M41" s="395">
        <v>0.16737404253556001</v>
      </c>
      <c r="N41" s="395">
        <v>2.0921755316945001</v>
      </c>
      <c r="O41" s="1051">
        <v>2.2078399008471699E-4</v>
      </c>
      <c r="P41" s="1736">
        <v>0.01</v>
      </c>
      <c r="Q41" s="3"/>
      <c r="R41" s="1738"/>
      <c r="S41" s="3"/>
      <c r="T41" s="3"/>
      <c r="U41" s="3"/>
      <c r="V41" s="3"/>
      <c r="W41" s="3"/>
    </row>
    <row r="42" spans="2:23" ht="11.25" customHeight="1">
      <c r="B42" s="32"/>
      <c r="C42" s="870" t="s">
        <v>920</v>
      </c>
      <c r="D42" s="395">
        <v>75078.715054718006</v>
      </c>
      <c r="E42" s="395">
        <v>100299.277284</v>
      </c>
      <c r="F42" s="395">
        <v>36.881</v>
      </c>
      <c r="G42" s="395"/>
      <c r="H42" s="395"/>
      <c r="I42" s="395">
        <v>175414.873338718</v>
      </c>
      <c r="J42" s="395">
        <v>8107.5133152601402</v>
      </c>
      <c r="K42" s="395">
        <v>3.4780000000000002</v>
      </c>
      <c r="L42" s="395"/>
      <c r="M42" s="395">
        <v>8110.9913152601403</v>
      </c>
      <c r="N42" s="395">
        <v>101387.39144075199</v>
      </c>
      <c r="O42" s="1051">
        <v>10.6992518015161</v>
      </c>
      <c r="P42" s="1736">
        <v>0.02</v>
      </c>
      <c r="Q42" s="3"/>
      <c r="R42" s="1738"/>
      <c r="S42" s="3"/>
      <c r="T42" s="3"/>
      <c r="U42" s="3"/>
      <c r="V42" s="3"/>
      <c r="W42" s="3"/>
    </row>
    <row r="43" spans="2:23" ht="11.25" customHeight="1">
      <c r="B43" s="32"/>
      <c r="C43" s="870" t="s">
        <v>1396</v>
      </c>
      <c r="D43" s="395">
        <v>0.1012505575655</v>
      </c>
      <c r="E43" s="395">
        <v>0.11035300000000001</v>
      </c>
      <c r="F43" s="395"/>
      <c r="G43" s="395"/>
      <c r="H43" s="395"/>
      <c r="I43" s="395">
        <v>0.21160355756550001</v>
      </c>
      <c r="J43" s="395">
        <v>8.7191843207599998E-3</v>
      </c>
      <c r="K43" s="395"/>
      <c r="L43" s="395"/>
      <c r="M43" s="395">
        <v>8.7191843207599998E-3</v>
      </c>
      <c r="N43" s="395">
        <v>0.10898980400950001</v>
      </c>
      <c r="O43" s="1051">
        <v>1.15015224311888E-5</v>
      </c>
      <c r="P43" s="1736">
        <v>5.0000000000000001E-3</v>
      </c>
      <c r="Q43" s="3"/>
      <c r="R43" s="1738"/>
      <c r="S43" s="3"/>
      <c r="T43" s="3"/>
      <c r="U43" s="3"/>
      <c r="V43" s="3"/>
      <c r="W43" s="3"/>
    </row>
    <row r="44" spans="2:23" ht="11.25" customHeight="1">
      <c r="B44" s="32"/>
      <c r="C44" s="870" t="s">
        <v>1397</v>
      </c>
      <c r="D44" s="395">
        <v>0.33390036868700002</v>
      </c>
      <c r="E44" s="395">
        <v>6.0197760000000002</v>
      </c>
      <c r="F44" s="395"/>
      <c r="G44" s="395"/>
      <c r="H44" s="395"/>
      <c r="I44" s="395">
        <v>6.3536763686870001</v>
      </c>
      <c r="J44" s="395">
        <v>0.16559662385488</v>
      </c>
      <c r="K44" s="395"/>
      <c r="L44" s="395"/>
      <c r="M44" s="395">
        <v>0.16559662385488</v>
      </c>
      <c r="N44" s="395">
        <v>2.069957798186</v>
      </c>
      <c r="O44" s="1051">
        <v>2.1843938764561199E-4</v>
      </c>
      <c r="P44" s="1736">
        <v>1.4999999999999999E-2</v>
      </c>
      <c r="Q44" s="3"/>
      <c r="R44" s="1738"/>
      <c r="S44" s="3"/>
      <c r="T44" s="3"/>
      <c r="U44" s="3"/>
      <c r="V44" s="3"/>
      <c r="W44" s="3"/>
    </row>
    <row r="45" spans="2:23" ht="11.25" customHeight="1">
      <c r="B45" s="32"/>
      <c r="C45" s="870" t="s">
        <v>2842</v>
      </c>
      <c r="D45" s="395">
        <v>6.2225064062050004</v>
      </c>
      <c r="E45" s="395">
        <v>11.051187000000001</v>
      </c>
      <c r="F45" s="395"/>
      <c r="G45" s="395"/>
      <c r="H45" s="395"/>
      <c r="I45" s="395">
        <v>17.273693406204998</v>
      </c>
      <c r="J45" s="395">
        <v>0.55685834028448</v>
      </c>
      <c r="K45" s="395"/>
      <c r="L45" s="395"/>
      <c r="M45" s="395">
        <v>0.55685834028448</v>
      </c>
      <c r="N45" s="395">
        <v>6.9607292535559999</v>
      </c>
      <c r="O45" s="1051">
        <v>7.3455479964188396E-4</v>
      </c>
      <c r="P45" s="1736">
        <v>0.01</v>
      </c>
      <c r="Q45" s="3"/>
      <c r="R45" s="1738"/>
      <c r="S45" s="3"/>
      <c r="T45" s="3"/>
      <c r="U45" s="3"/>
      <c r="V45" s="3"/>
      <c r="W45" s="3"/>
    </row>
    <row r="46" spans="2:23" ht="11.25" customHeight="1">
      <c r="B46" s="925"/>
      <c r="C46" s="797" t="s">
        <v>1398</v>
      </c>
      <c r="D46" s="858">
        <f>SUM(D19:D45)</f>
        <v>378295.68515746453</v>
      </c>
      <c r="E46" s="858">
        <f t="shared" ref="E46:O46" si="0">SUM(E19:E45)</f>
        <v>1928116.9783950001</v>
      </c>
      <c r="F46" s="858">
        <f t="shared" si="0"/>
        <v>899.47271000000001</v>
      </c>
      <c r="G46" s="858">
        <f t="shared" si="0"/>
        <v>0</v>
      </c>
      <c r="H46" s="858">
        <f t="shared" si="0"/>
        <v>15999.647000000001</v>
      </c>
      <c r="I46" s="858">
        <f t="shared" si="0"/>
        <v>2323311.783262461</v>
      </c>
      <c r="J46" s="858">
        <f t="shared" si="0"/>
        <v>68460.168816697973</v>
      </c>
      <c r="K46" s="858">
        <f t="shared" si="0"/>
        <v>73.180768</v>
      </c>
      <c r="L46" s="858">
        <f t="shared" si="0"/>
        <v>125.682</v>
      </c>
      <c r="M46" s="858">
        <f t="shared" si="0"/>
        <v>68659.031584697979</v>
      </c>
      <c r="N46" s="858">
        <f t="shared" si="0"/>
        <v>858237.89480872534</v>
      </c>
      <c r="O46" s="2057">
        <f t="shared" si="0"/>
        <v>90.568493889377123</v>
      </c>
      <c r="P46" s="1740"/>
      <c r="R46" s="1738"/>
    </row>
    <row r="47" spans="2:23" ht="11.25" customHeight="1">
      <c r="B47" s="202">
        <v>10</v>
      </c>
      <c r="C47" s="1005" t="s">
        <v>1399</v>
      </c>
      <c r="D47" s="393"/>
      <c r="E47" s="393"/>
      <c r="F47" s="393"/>
      <c r="G47" s="393"/>
      <c r="H47" s="393"/>
      <c r="I47" s="393"/>
      <c r="J47" s="393"/>
      <c r="K47" s="393"/>
      <c r="L47" s="393"/>
      <c r="M47" s="393"/>
      <c r="N47" s="393"/>
      <c r="O47" s="394"/>
      <c r="P47" s="394"/>
    </row>
    <row r="48" spans="2:23" ht="11.25" customHeight="1">
      <c r="B48" s="202"/>
      <c r="C48" s="870" t="s">
        <v>1400</v>
      </c>
      <c r="D48" s="395">
        <v>11748.392320094499</v>
      </c>
      <c r="E48" s="395">
        <v>8029.7443709999998</v>
      </c>
      <c r="F48" s="395">
        <v>0</v>
      </c>
      <c r="G48" s="395">
        <v>0</v>
      </c>
      <c r="H48" s="395">
        <v>0</v>
      </c>
      <c r="I48" s="395">
        <v>19778.1366910945</v>
      </c>
      <c r="J48" s="395">
        <v>1085.1230687453799</v>
      </c>
      <c r="K48" s="395">
        <v>0</v>
      </c>
      <c r="L48" s="395">
        <v>0</v>
      </c>
      <c r="M48" s="395">
        <v>1085.1230687453799</v>
      </c>
      <c r="N48" s="395">
        <v>13564.038359317299</v>
      </c>
      <c r="O48" s="396">
        <v>1.4313916137842999</v>
      </c>
      <c r="P48" s="92"/>
    </row>
    <row r="49" spans="2:18" ht="11.25" customHeight="1">
      <c r="B49" s="351"/>
      <c r="C49" s="870" t="s">
        <v>1402</v>
      </c>
      <c r="D49" s="395">
        <v>3526.0961561682998</v>
      </c>
      <c r="E49" s="395">
        <v>7379.1098979999997</v>
      </c>
      <c r="F49" s="395">
        <v>0</v>
      </c>
      <c r="G49" s="395">
        <v>0</v>
      </c>
      <c r="H49" s="395">
        <v>0</v>
      </c>
      <c r="I49" s="395">
        <v>10905.2060541683</v>
      </c>
      <c r="J49" s="395">
        <v>635.82573203950506</v>
      </c>
      <c r="K49" s="395">
        <v>0</v>
      </c>
      <c r="L49" s="395">
        <v>0</v>
      </c>
      <c r="M49" s="395">
        <v>635.82573203950506</v>
      </c>
      <c r="N49" s="395">
        <v>7947.82165049382</v>
      </c>
      <c r="O49" s="1052">
        <v>0.83872110628141705</v>
      </c>
      <c r="P49" s="1051"/>
    </row>
    <row r="50" spans="2:18" ht="11.25" customHeight="1">
      <c r="B50" s="351"/>
      <c r="C50" s="870" t="s">
        <v>922</v>
      </c>
      <c r="D50" s="395">
        <v>1176.6451349336601</v>
      </c>
      <c r="E50" s="395">
        <v>101904.59617400001</v>
      </c>
      <c r="F50" s="395">
        <v>50.743000000000002</v>
      </c>
      <c r="G50" s="395">
        <v>0</v>
      </c>
      <c r="H50" s="395">
        <v>0</v>
      </c>
      <c r="I50" s="395">
        <v>103131.984308934</v>
      </c>
      <c r="J50" s="395">
        <v>2846.4779492170001</v>
      </c>
      <c r="K50" s="395">
        <v>4.0590000000000002</v>
      </c>
      <c r="L50" s="395">
        <v>0</v>
      </c>
      <c r="M50" s="395">
        <v>2850.5369492169998</v>
      </c>
      <c r="N50" s="395">
        <v>35631.711865212499</v>
      </c>
      <c r="O50" s="1052">
        <v>3.7601584570578401</v>
      </c>
      <c r="P50" s="1051"/>
    </row>
    <row r="51" spans="2:18" ht="11.25" customHeight="1">
      <c r="B51" s="351"/>
      <c r="C51" s="870" t="s">
        <v>1403</v>
      </c>
      <c r="D51" s="395">
        <v>4311.2573372844381</v>
      </c>
      <c r="E51" s="395">
        <v>18529.24549999999</v>
      </c>
      <c r="F51" s="395">
        <v>0</v>
      </c>
      <c r="G51" s="395">
        <v>0</v>
      </c>
      <c r="H51" s="395">
        <v>0</v>
      </c>
      <c r="I51" s="395">
        <v>22840.502837284468</v>
      </c>
      <c r="J51" s="395">
        <v>721.98422461824794</v>
      </c>
      <c r="K51" s="395">
        <v>0</v>
      </c>
      <c r="L51" s="395">
        <v>0</v>
      </c>
      <c r="M51" s="395">
        <v>721.98422461824885</v>
      </c>
      <c r="N51" s="395">
        <v>9024.8028077280978</v>
      </c>
      <c r="O51" s="1052">
        <v>0.95237323228045057</v>
      </c>
      <c r="P51" s="1051"/>
    </row>
    <row r="52" spans="2:18" ht="11.25" customHeight="1">
      <c r="B52" s="1022"/>
      <c r="C52" s="797" t="s">
        <v>1398</v>
      </c>
      <c r="D52" s="858">
        <f>SUM(D48:D51)</f>
        <v>20762.390948480897</v>
      </c>
      <c r="E52" s="858">
        <f t="shared" ref="E52:N52" si="1">SUM(E48:E51)</f>
        <v>135842.695943</v>
      </c>
      <c r="F52" s="858">
        <f t="shared" si="1"/>
        <v>50.743000000000002</v>
      </c>
      <c r="G52" s="858">
        <f t="shared" si="1"/>
        <v>0</v>
      </c>
      <c r="H52" s="858">
        <f t="shared" si="1"/>
        <v>0</v>
      </c>
      <c r="I52" s="858">
        <f t="shared" si="1"/>
        <v>156655.82989148126</v>
      </c>
      <c r="J52" s="858">
        <f t="shared" si="1"/>
        <v>5289.4109746201329</v>
      </c>
      <c r="K52" s="858">
        <f t="shared" si="1"/>
        <v>4.0590000000000002</v>
      </c>
      <c r="L52" s="858">
        <f t="shared" si="1"/>
        <v>0</v>
      </c>
      <c r="M52" s="858">
        <f t="shared" si="1"/>
        <v>5293.4699746201331</v>
      </c>
      <c r="N52" s="858">
        <f t="shared" si="1"/>
        <v>66168.374682751717</v>
      </c>
      <c r="O52" s="2057">
        <f>SUM(O48:O51)</f>
        <v>6.9826444094040081</v>
      </c>
      <c r="P52" s="1741"/>
    </row>
    <row r="53" spans="2:18" ht="11.25" customHeight="1">
      <c r="B53" s="202">
        <v>10</v>
      </c>
      <c r="C53" s="1005" t="s">
        <v>1404</v>
      </c>
      <c r="D53" s="393"/>
      <c r="E53" s="393"/>
      <c r="F53" s="393"/>
      <c r="G53" s="393"/>
      <c r="H53" s="393"/>
      <c r="I53" s="393"/>
      <c r="J53" s="393"/>
      <c r="K53" s="393"/>
      <c r="L53" s="393"/>
      <c r="M53" s="393"/>
      <c r="N53" s="393"/>
      <c r="O53" s="394"/>
      <c r="P53" s="394"/>
    </row>
    <row r="54" spans="2:18" ht="11.25" customHeight="1">
      <c r="B54" s="351"/>
      <c r="C54" s="870" t="s">
        <v>1403</v>
      </c>
      <c r="D54" s="395">
        <v>729.3715359335755</v>
      </c>
      <c r="E54" s="395">
        <v>59327.201887999996</v>
      </c>
      <c r="F54" s="395">
        <v>194.48099999999999</v>
      </c>
      <c r="G54" s="395">
        <v>0</v>
      </c>
      <c r="H54" s="395">
        <v>0</v>
      </c>
      <c r="I54" s="395">
        <v>60251.054423933594</v>
      </c>
      <c r="J54" s="395">
        <v>1840.7035410121139</v>
      </c>
      <c r="K54" s="395">
        <v>15.753</v>
      </c>
      <c r="L54" s="395">
        <v>0</v>
      </c>
      <c r="M54" s="395">
        <v>1856.456541012114</v>
      </c>
      <c r="N54" s="395">
        <v>23205.706762651444</v>
      </c>
      <c r="O54" s="1052">
        <v>2.4488617012189615</v>
      </c>
      <c r="P54" s="1052">
        <v>0</v>
      </c>
      <c r="Q54" s="3"/>
      <c r="R54" s="1738"/>
    </row>
    <row r="55" spans="2:18" ht="11.25" customHeight="1">
      <c r="B55" s="1022"/>
      <c r="C55" s="797" t="s">
        <v>1398</v>
      </c>
      <c r="D55" s="858">
        <v>729.3715359335755</v>
      </c>
      <c r="E55" s="858">
        <v>59327.201887999996</v>
      </c>
      <c r="F55" s="858">
        <v>194.48099999999999</v>
      </c>
      <c r="G55" s="858">
        <v>0</v>
      </c>
      <c r="H55" s="858">
        <v>0</v>
      </c>
      <c r="I55" s="858">
        <v>60251.054423933594</v>
      </c>
      <c r="J55" s="858">
        <v>1840.7035410121139</v>
      </c>
      <c r="K55" s="858">
        <v>15.753</v>
      </c>
      <c r="L55" s="858">
        <v>0</v>
      </c>
      <c r="M55" s="858">
        <v>1856.456541012114</v>
      </c>
      <c r="N55" s="858">
        <v>23205.706762651444</v>
      </c>
      <c r="O55" s="1713">
        <v>2.4488617012189615</v>
      </c>
      <c r="P55" s="1742">
        <v>0</v>
      </c>
      <c r="Q55" s="1714"/>
      <c r="R55" s="1003"/>
    </row>
    <row r="56" spans="2:18" s="39" customFormat="1" ht="11.25" customHeight="1">
      <c r="B56" s="1023"/>
      <c r="C56" s="872" t="s">
        <v>563</v>
      </c>
      <c r="D56" s="873">
        <f>D46+D52+D55</f>
        <v>399787.44764187897</v>
      </c>
      <c r="E56" s="873">
        <f t="shared" ref="E56:F56" si="2">E46+E52+E55</f>
        <v>2123286.876226</v>
      </c>
      <c r="F56" s="873">
        <f t="shared" si="2"/>
        <v>1144.6967100000002</v>
      </c>
      <c r="G56" s="873"/>
      <c r="H56" s="873">
        <f>H46+H52+H55</f>
        <v>15999.647000000001</v>
      </c>
      <c r="I56" s="873">
        <f t="shared" ref="I56" si="3">I46+I52+I55</f>
        <v>2540218.6675778758</v>
      </c>
      <c r="J56" s="873">
        <f t="shared" ref="J56" si="4">J46+J52+J55</f>
        <v>75590.283332330218</v>
      </c>
      <c r="K56" s="873">
        <f>K46+K52+K55</f>
        <v>92.992767999999998</v>
      </c>
      <c r="L56" s="873">
        <f t="shared" ref="L56" si="5">L46+L52+L55</f>
        <v>125.682</v>
      </c>
      <c r="M56" s="873">
        <f t="shared" ref="M56" si="6">M46+M52+M55</f>
        <v>75808.95810033023</v>
      </c>
      <c r="N56" s="873">
        <f>N46+N52+N55</f>
        <v>947611.9762541285</v>
      </c>
      <c r="O56" s="873">
        <f t="shared" ref="O56" si="7">O46+O52+O55</f>
        <v>100.00000000000009</v>
      </c>
      <c r="P56" s="873">
        <f t="shared" ref="P56" si="8">P46+P52+P55</f>
        <v>0</v>
      </c>
      <c r="Q56" s="3"/>
      <c r="R56" s="1003"/>
    </row>
    <row r="57" spans="2:18" ht="11.25" customHeight="1">
      <c r="B57" s="351"/>
      <c r="C57" s="870"/>
      <c r="D57" s="395"/>
      <c r="E57" s="395"/>
      <c r="F57" s="395"/>
      <c r="G57" s="395"/>
      <c r="H57" s="395"/>
      <c r="I57" s="395"/>
      <c r="J57" s="395"/>
      <c r="K57" s="395"/>
      <c r="L57" s="395"/>
      <c r="M57" s="395"/>
      <c r="N57" s="395"/>
      <c r="O57" s="871"/>
      <c r="P57" s="871"/>
      <c r="Q57" s="3"/>
    </row>
    <row r="58" spans="2:18" ht="22.5" customHeight="1">
      <c r="B58" s="351"/>
      <c r="C58" s="2326" t="s">
        <v>1407</v>
      </c>
      <c r="D58" s="2326"/>
      <c r="E58" s="2326"/>
      <c r="F58" s="2326"/>
      <c r="G58" s="2326"/>
      <c r="H58" s="2326"/>
      <c r="I58" s="2326"/>
      <c r="J58" s="2326"/>
      <c r="K58" s="2326"/>
      <c r="L58" s="2326"/>
      <c r="M58" s="2326"/>
      <c r="N58" s="2326"/>
      <c r="O58" s="2326"/>
      <c r="P58" s="2326"/>
      <c r="Q58" s="3"/>
      <c r="R58" s="1739"/>
    </row>
    <row r="62" spans="2:18" ht="11.25" customHeight="1">
      <c r="B62" s="2387" t="s">
        <v>27</v>
      </c>
      <c r="C62" s="2387"/>
      <c r="D62" s="679" t="s">
        <v>314</v>
      </c>
      <c r="E62" s="679" t="s">
        <v>316</v>
      </c>
      <c r="F62" s="679" t="s">
        <v>318</v>
      </c>
      <c r="G62" s="679" t="s">
        <v>320</v>
      </c>
      <c r="H62" s="679" t="s">
        <v>325</v>
      </c>
      <c r="I62" s="679" t="s">
        <v>332</v>
      </c>
      <c r="J62" s="1380" t="s">
        <v>334</v>
      </c>
      <c r="K62" s="1380" t="s">
        <v>339</v>
      </c>
      <c r="L62" s="1380" t="s">
        <v>345</v>
      </c>
      <c r="M62" s="1380" t="s">
        <v>368</v>
      </c>
      <c r="N62" s="679" t="s">
        <v>392</v>
      </c>
      <c r="O62" s="679" t="s">
        <v>866</v>
      </c>
      <c r="P62" s="679" t="s">
        <v>967</v>
      </c>
    </row>
    <row r="63" spans="2:18" s="477" customFormat="1" ht="11.1" customHeight="1">
      <c r="B63" s="13"/>
      <c r="C63" s="915"/>
      <c r="H63" s="878"/>
      <c r="I63" s="878"/>
      <c r="J63" s="2335" t="s">
        <v>2760</v>
      </c>
      <c r="K63" s="2335"/>
      <c r="L63" s="2335"/>
      <c r="M63" s="2335"/>
      <c r="N63" s="878"/>
      <c r="O63" s="878"/>
      <c r="P63" s="878"/>
    </row>
    <row r="64" spans="2:18" s="70" customFormat="1" ht="11.1" customHeight="1">
      <c r="B64" s="917"/>
      <c r="C64" s="918"/>
      <c r="D64" s="278"/>
      <c r="E64" s="278"/>
      <c r="F64" s="2344" t="s">
        <v>1351</v>
      </c>
      <c r="G64" s="2344"/>
      <c r="H64" s="278"/>
      <c r="I64" s="278"/>
      <c r="J64" s="278"/>
      <c r="K64" s="278"/>
      <c r="L64" s="278" t="s">
        <v>1352</v>
      </c>
      <c r="M64" s="278"/>
      <c r="N64" s="278"/>
      <c r="O64" s="278"/>
      <c r="P64" s="278"/>
    </row>
    <row r="65" spans="2:18" s="70" customFormat="1" ht="11.25" customHeight="1">
      <c r="B65" s="917"/>
      <c r="C65" s="918"/>
      <c r="D65" s="2388" t="s">
        <v>1353</v>
      </c>
      <c r="E65" s="2388"/>
      <c r="F65" s="2389" t="s">
        <v>1354</v>
      </c>
      <c r="G65" s="2389"/>
      <c r="H65" s="275" t="s">
        <v>692</v>
      </c>
      <c r="I65" s="278"/>
      <c r="J65" s="278"/>
      <c r="K65" s="278"/>
      <c r="L65" s="275" t="s">
        <v>843</v>
      </c>
      <c r="M65" s="278"/>
      <c r="N65" s="278"/>
      <c r="O65" s="278"/>
      <c r="P65" s="278"/>
    </row>
    <row r="66" spans="2:18" s="70" customFormat="1" ht="11.25" customHeight="1">
      <c r="B66" s="917"/>
      <c r="C66" s="918"/>
      <c r="D66" s="278" t="s">
        <v>625</v>
      </c>
      <c r="E66" s="278"/>
      <c r="F66" s="278" t="s">
        <v>1355</v>
      </c>
      <c r="G66" s="278" t="s">
        <v>1356</v>
      </c>
      <c r="H66" s="278" t="s">
        <v>843</v>
      </c>
      <c r="I66" s="278"/>
      <c r="J66" s="278"/>
      <c r="K66" s="278"/>
      <c r="L66" s="392" t="s">
        <v>1357</v>
      </c>
      <c r="M66" s="278"/>
      <c r="N66" s="278"/>
      <c r="O66" s="278" t="s">
        <v>1358</v>
      </c>
      <c r="P66" s="278"/>
    </row>
    <row r="67" spans="2:18" s="70" customFormat="1" ht="11.25" customHeight="1">
      <c r="B67" s="917"/>
      <c r="C67" s="918"/>
      <c r="D67" s="278" t="s">
        <v>1359</v>
      </c>
      <c r="E67" s="278" t="s">
        <v>625</v>
      </c>
      <c r="F67" s="278" t="s">
        <v>1360</v>
      </c>
      <c r="G67" s="278" t="s">
        <v>1361</v>
      </c>
      <c r="H67" s="278" t="s">
        <v>625</v>
      </c>
      <c r="I67" s="278"/>
      <c r="J67" s="278" t="s">
        <v>1352</v>
      </c>
      <c r="K67" s="278" t="s">
        <v>1352</v>
      </c>
      <c r="L67" s="278" t="s">
        <v>1362</v>
      </c>
      <c r="M67" s="278"/>
      <c r="N67" s="278" t="s">
        <v>1363</v>
      </c>
      <c r="O67" s="278" t="s">
        <v>1364</v>
      </c>
      <c r="P67" s="278" t="s">
        <v>1365</v>
      </c>
    </row>
    <row r="68" spans="2:18" s="70" customFormat="1" ht="11.25" customHeight="1">
      <c r="B68" s="917"/>
      <c r="C68" s="918"/>
      <c r="D68" s="278" t="s">
        <v>1366</v>
      </c>
      <c r="E68" s="278" t="s">
        <v>1367</v>
      </c>
      <c r="F68" s="278" t="s">
        <v>1368</v>
      </c>
      <c r="G68" s="278" t="s">
        <v>1369</v>
      </c>
      <c r="H68" s="278" t="s">
        <v>1370</v>
      </c>
      <c r="I68" s="70" t="s">
        <v>1272</v>
      </c>
      <c r="J68" s="278" t="s">
        <v>1371</v>
      </c>
      <c r="K68" s="278" t="s">
        <v>843</v>
      </c>
      <c r="L68" s="278" t="s">
        <v>1372</v>
      </c>
      <c r="M68" s="278"/>
      <c r="N68" s="278" t="s">
        <v>1053</v>
      </c>
      <c r="O68" s="278" t="s">
        <v>1373</v>
      </c>
      <c r="P68" s="278" t="s">
        <v>1374</v>
      </c>
    </row>
    <row r="69" spans="2:18" s="477" customFormat="1" ht="11.25" customHeight="1">
      <c r="B69" s="2386" t="s">
        <v>308</v>
      </c>
      <c r="C69" s="2386"/>
      <c r="D69" s="275" t="s">
        <v>1375</v>
      </c>
      <c r="E69" s="275" t="s">
        <v>1375</v>
      </c>
      <c r="F69" s="275" t="s">
        <v>1376</v>
      </c>
      <c r="G69" s="275" t="s">
        <v>1377</v>
      </c>
      <c r="H69" s="275" t="s">
        <v>1378</v>
      </c>
      <c r="I69" s="275" t="s">
        <v>1232</v>
      </c>
      <c r="J69" s="916" t="s">
        <v>1379</v>
      </c>
      <c r="K69" s="916" t="s">
        <v>1354</v>
      </c>
      <c r="L69" s="275" t="s">
        <v>1378</v>
      </c>
      <c r="M69" s="275" t="s">
        <v>563</v>
      </c>
      <c r="N69" s="275" t="s">
        <v>1380</v>
      </c>
      <c r="O69" s="275" t="s">
        <v>1015</v>
      </c>
      <c r="P69" s="275" t="s">
        <v>1015</v>
      </c>
    </row>
    <row r="70" spans="2:18" ht="11.25" customHeight="1">
      <c r="B70" s="491">
        <v>10</v>
      </c>
      <c r="C70" s="1005" t="s">
        <v>1381</v>
      </c>
      <c r="D70" s="393"/>
      <c r="E70" s="393"/>
      <c r="F70" s="393"/>
      <c r="G70" s="393"/>
      <c r="H70" s="393"/>
      <c r="I70" s="393"/>
      <c r="J70" s="393"/>
      <c r="K70" s="393"/>
      <c r="L70" s="393"/>
      <c r="M70" s="393"/>
      <c r="N70" s="393"/>
      <c r="O70" s="394"/>
      <c r="P70" s="394"/>
      <c r="R70" s="1737"/>
    </row>
    <row r="71" spans="2:18" ht="11.25" customHeight="1">
      <c r="B71" s="32"/>
      <c r="C71" s="870" t="s">
        <v>1382</v>
      </c>
      <c r="D71" s="395">
        <v>897.59556252130994</v>
      </c>
      <c r="E71" s="395">
        <v>9582.1655429999992</v>
      </c>
      <c r="F71" s="395"/>
      <c r="G71" s="395"/>
      <c r="H71" s="395"/>
      <c r="I71" s="395">
        <v>10479.7611055213</v>
      </c>
      <c r="J71" s="395">
        <v>284.55158106922102</v>
      </c>
      <c r="K71" s="395"/>
      <c r="L71" s="395"/>
      <c r="M71" s="395">
        <v>284.55158106922102</v>
      </c>
      <c r="N71" s="395">
        <v>3556.8947633652601</v>
      </c>
      <c r="O71" s="396">
        <v>0.38037511941906199</v>
      </c>
      <c r="P71" s="1735">
        <v>0.01</v>
      </c>
      <c r="Q71" s="3"/>
    </row>
    <row r="72" spans="2:18" ht="11.25" customHeight="1">
      <c r="B72" s="32"/>
      <c r="C72" s="870" t="s">
        <v>2626</v>
      </c>
      <c r="D72" s="395">
        <v>22.366474721039999</v>
      </c>
      <c r="E72" s="395">
        <v>4578.6052680000003</v>
      </c>
      <c r="F72" s="395"/>
      <c r="G72" s="395"/>
      <c r="H72" s="395"/>
      <c r="I72" s="395">
        <v>4600.9717427210398</v>
      </c>
      <c r="J72" s="395">
        <v>194.58321578067</v>
      </c>
      <c r="K72" s="395"/>
      <c r="L72" s="395"/>
      <c r="M72" s="395">
        <v>194.58321578067</v>
      </c>
      <c r="N72" s="395">
        <v>2432.29019725837</v>
      </c>
      <c r="O72" s="396">
        <v>0.260109656257761</v>
      </c>
      <c r="P72" s="1735">
        <v>5.0000000000000001E-3</v>
      </c>
      <c r="Q72" s="3"/>
      <c r="R72" s="1738"/>
    </row>
    <row r="73" spans="2:18" ht="11.25" customHeight="1">
      <c r="B73" s="32"/>
      <c r="C73" s="870" t="s">
        <v>1383</v>
      </c>
      <c r="D73" s="395">
        <v>10.9968804865</v>
      </c>
      <c r="E73" s="395">
        <v>2.3088329999999999</v>
      </c>
      <c r="F73" s="395"/>
      <c r="G73" s="395"/>
      <c r="H73" s="395"/>
      <c r="I73" s="395">
        <v>13.3057134865</v>
      </c>
      <c r="J73" s="395">
        <v>0.40103663548399998</v>
      </c>
      <c r="K73" s="395"/>
      <c r="L73" s="395"/>
      <c r="M73" s="395">
        <v>0.40103663548399998</v>
      </c>
      <c r="N73" s="395">
        <v>5.01295794355</v>
      </c>
      <c r="O73" s="396">
        <v>5.3608684070722895E-4</v>
      </c>
      <c r="P73" s="1735">
        <v>0.02</v>
      </c>
      <c r="Q73" s="3"/>
      <c r="R73" s="1738"/>
    </row>
    <row r="74" spans="2:18" ht="11.25" customHeight="1">
      <c r="B74" s="32"/>
      <c r="C74" s="870" t="s">
        <v>1384</v>
      </c>
      <c r="D74" s="395">
        <v>12.404652252489999</v>
      </c>
      <c r="E74" s="395">
        <v>167.240545</v>
      </c>
      <c r="F74" s="395"/>
      <c r="G74" s="395"/>
      <c r="H74" s="395"/>
      <c r="I74" s="395">
        <v>179.64519725248999</v>
      </c>
      <c r="J74" s="395">
        <v>6.9567007425255998</v>
      </c>
      <c r="K74" s="395"/>
      <c r="L74" s="395"/>
      <c r="M74" s="395">
        <v>6.9567007425255998</v>
      </c>
      <c r="N74" s="395">
        <v>86.958759281569996</v>
      </c>
      <c r="O74" s="396">
        <v>9.2993891151746701E-3</v>
      </c>
      <c r="P74" s="1735">
        <v>0.01</v>
      </c>
      <c r="Q74" s="3"/>
      <c r="R74" s="1738"/>
    </row>
    <row r="75" spans="2:18" ht="11.25" customHeight="1">
      <c r="B75" s="32"/>
      <c r="C75" s="870" t="s">
        <v>1385</v>
      </c>
      <c r="D75" s="395">
        <v>7.6103162127799999</v>
      </c>
      <c r="E75" s="395">
        <v>5.9629029999999998</v>
      </c>
      <c r="F75" s="395"/>
      <c r="G75" s="395"/>
      <c r="H75" s="395"/>
      <c r="I75" s="395">
        <v>13.57321921278</v>
      </c>
      <c r="J75" s="395">
        <v>0.63592315092240004</v>
      </c>
      <c r="K75" s="395"/>
      <c r="L75" s="395"/>
      <c r="M75" s="395">
        <v>0.63592315092240004</v>
      </c>
      <c r="N75" s="395">
        <v>7.9490393865300009</v>
      </c>
      <c r="O75" s="396">
        <v>8.5007204516151201E-4</v>
      </c>
      <c r="P75" s="1735">
        <v>1.7500000000000002E-2</v>
      </c>
      <c r="Q75" s="3"/>
      <c r="R75" s="1738"/>
    </row>
    <row r="76" spans="2:18" ht="11.25" customHeight="1">
      <c r="B76" s="32"/>
      <c r="C76" s="870" t="s">
        <v>1386</v>
      </c>
      <c r="D76" s="395">
        <v>2723.4199901687898</v>
      </c>
      <c r="E76" s="395">
        <v>5299.5250459999997</v>
      </c>
      <c r="F76" s="395"/>
      <c r="G76" s="395"/>
      <c r="H76" s="395"/>
      <c r="I76" s="395">
        <v>8022.9450361687896</v>
      </c>
      <c r="J76" s="395">
        <v>388.95335596929101</v>
      </c>
      <c r="K76" s="395"/>
      <c r="L76" s="395"/>
      <c r="M76" s="395">
        <v>388.95335596929101</v>
      </c>
      <c r="N76" s="395">
        <v>4861.9169496161403</v>
      </c>
      <c r="O76" s="396">
        <v>0.51993448312372503</v>
      </c>
      <c r="P76" s="1735">
        <v>7.4999999999999997E-3</v>
      </c>
      <c r="Q76" s="3"/>
      <c r="R76" s="1738"/>
    </row>
    <row r="77" spans="2:18" ht="11.25" customHeight="1">
      <c r="B77" s="32"/>
      <c r="C77" s="870" t="s">
        <v>925</v>
      </c>
      <c r="D77" s="395">
        <v>6820.7942264637704</v>
      </c>
      <c r="E77" s="395">
        <v>19095.926855999998</v>
      </c>
      <c r="F77" s="395">
        <v>0.96660199999999996</v>
      </c>
      <c r="G77" s="395"/>
      <c r="H77" s="395"/>
      <c r="I77" s="395">
        <v>25917.687684463799</v>
      </c>
      <c r="J77" s="395">
        <v>1116.28711732854</v>
      </c>
      <c r="K77" s="395">
        <v>7.7327999999999994E-2</v>
      </c>
      <c r="L77" s="395"/>
      <c r="M77" s="395">
        <v>1116.3644453285399</v>
      </c>
      <c r="N77" s="395">
        <v>13954.555566606799</v>
      </c>
      <c r="O77" s="396">
        <v>1.4923032850896101</v>
      </c>
      <c r="P77" s="1735">
        <v>2.5000000000000001E-2</v>
      </c>
      <c r="Q77" s="3"/>
      <c r="R77" s="1738"/>
    </row>
    <row r="78" spans="2:18" ht="11.25" customHeight="1">
      <c r="B78" s="32"/>
      <c r="C78" s="870" t="s">
        <v>1387</v>
      </c>
      <c r="D78" s="395">
        <v>5011.1726836596799</v>
      </c>
      <c r="E78" s="395">
        <v>3.4379840000000002</v>
      </c>
      <c r="F78" s="395"/>
      <c r="G78" s="395"/>
      <c r="H78" s="395"/>
      <c r="I78" s="395">
        <v>5014.6106676596801</v>
      </c>
      <c r="J78" s="395">
        <v>220.25985522955199</v>
      </c>
      <c r="K78" s="395"/>
      <c r="L78" s="395"/>
      <c r="M78" s="395">
        <v>220.25985522955199</v>
      </c>
      <c r="N78" s="395">
        <v>2753.2481903694002</v>
      </c>
      <c r="O78" s="396">
        <v>0.294432975636095</v>
      </c>
      <c r="P78" s="1735">
        <v>1.4999999999999999E-2</v>
      </c>
      <c r="Q78" s="3"/>
      <c r="R78" s="1738"/>
    </row>
    <row r="79" spans="2:18" ht="11.25" customHeight="1">
      <c r="B79" s="32"/>
      <c r="C79" s="870" t="s">
        <v>1388</v>
      </c>
      <c r="D79" s="395">
        <v>964.80641107004999</v>
      </c>
      <c r="E79" s="395">
        <v>3260.8285740000001</v>
      </c>
      <c r="F79" s="395"/>
      <c r="G79" s="395"/>
      <c r="H79" s="395"/>
      <c r="I79" s="395">
        <v>4225.6349850700499</v>
      </c>
      <c r="J79" s="395">
        <v>93.461492378768796</v>
      </c>
      <c r="K79" s="395"/>
      <c r="L79" s="395"/>
      <c r="M79" s="395">
        <v>93.461492378768796</v>
      </c>
      <c r="N79" s="395">
        <v>1168.26865473461</v>
      </c>
      <c r="O79" s="396">
        <v>0.124934910539154</v>
      </c>
      <c r="P79" s="1735">
        <v>0.01</v>
      </c>
      <c r="Q79" s="3"/>
      <c r="R79" s="1738"/>
    </row>
    <row r="80" spans="2:18" ht="11.25" customHeight="1">
      <c r="B80" s="32"/>
      <c r="C80" s="870" t="s">
        <v>1389</v>
      </c>
      <c r="D80" s="395">
        <v>1115.7537198525499</v>
      </c>
      <c r="E80" s="395">
        <v>36756.017148999999</v>
      </c>
      <c r="F80" s="395"/>
      <c r="G80" s="395"/>
      <c r="H80" s="395"/>
      <c r="I80" s="395">
        <v>37871.770868852604</v>
      </c>
      <c r="J80" s="395">
        <v>1026.12008975249</v>
      </c>
      <c r="K80" s="395"/>
      <c r="L80" s="395"/>
      <c r="M80" s="395">
        <v>1026.12008975249</v>
      </c>
      <c r="N80" s="395">
        <v>12826.5011219061</v>
      </c>
      <c r="O80" s="396">
        <v>1.3716688911419299</v>
      </c>
      <c r="P80" s="1735">
        <v>0.02</v>
      </c>
      <c r="Q80" s="3"/>
      <c r="R80" s="1738"/>
    </row>
    <row r="81" spans="2:23" ht="11.25" customHeight="1">
      <c r="B81" s="32"/>
      <c r="C81" s="870" t="s">
        <v>1390</v>
      </c>
      <c r="D81" s="395">
        <v>6.6134180000000002</v>
      </c>
      <c r="E81" s="395">
        <v>249.84180799999999</v>
      </c>
      <c r="F81" s="395"/>
      <c r="G81" s="395"/>
      <c r="H81" s="395"/>
      <c r="I81" s="395">
        <v>256.45522599999998</v>
      </c>
      <c r="J81" s="395">
        <v>0.88547799999999999</v>
      </c>
      <c r="K81" s="395"/>
      <c r="L81" s="395"/>
      <c r="M81" s="395">
        <v>0.88547799999999999</v>
      </c>
      <c r="N81" s="395">
        <v>11.068474999999999</v>
      </c>
      <c r="O81" s="396">
        <v>1.1836651855082099E-3</v>
      </c>
      <c r="P81" s="1735">
        <v>0.01</v>
      </c>
      <c r="Q81" s="3"/>
      <c r="R81" s="1738"/>
    </row>
    <row r="82" spans="2:23" ht="11.25" customHeight="1">
      <c r="B82" s="32"/>
      <c r="C82" s="870" t="s">
        <v>1391</v>
      </c>
      <c r="D82" s="395">
        <v>1.0214638546100001</v>
      </c>
      <c r="E82" s="395">
        <v>0.86895500000000003</v>
      </c>
      <c r="F82" s="395"/>
      <c r="G82" s="395"/>
      <c r="H82" s="395"/>
      <c r="I82" s="395">
        <v>1.89041885461</v>
      </c>
      <c r="J82" s="395">
        <v>4.0874988368799998E-2</v>
      </c>
      <c r="K82" s="395"/>
      <c r="L82" s="395"/>
      <c r="M82" s="395">
        <v>4.0874988368799998E-2</v>
      </c>
      <c r="N82" s="395">
        <v>0.51093735461000001</v>
      </c>
      <c r="O82" s="396">
        <v>5.4639754675103601E-5</v>
      </c>
      <c r="P82" s="1735">
        <v>1.4999999999999999E-2</v>
      </c>
      <c r="Q82" s="3"/>
      <c r="R82" s="1738"/>
    </row>
    <row r="83" spans="2:23" ht="11.25" customHeight="1">
      <c r="B83" s="32"/>
      <c r="C83" s="870" t="s">
        <v>1392</v>
      </c>
      <c r="D83" s="395">
        <v>14.149361838360001</v>
      </c>
      <c r="E83" s="395">
        <v>3335.903906</v>
      </c>
      <c r="F83" s="395"/>
      <c r="G83" s="395"/>
      <c r="H83" s="395"/>
      <c r="I83" s="395">
        <v>3350.0532678383602</v>
      </c>
      <c r="J83" s="395">
        <v>120.870833641638</v>
      </c>
      <c r="K83" s="395"/>
      <c r="L83" s="395"/>
      <c r="M83" s="395">
        <v>120.870833641638</v>
      </c>
      <c r="N83" s="395">
        <v>1510.88542052048</v>
      </c>
      <c r="O83" s="1051">
        <v>0.16157442389868701</v>
      </c>
      <c r="P83" s="1736">
        <v>1.4999999999999999E-2</v>
      </c>
      <c r="Q83" s="3"/>
      <c r="R83" s="1738"/>
    </row>
    <row r="84" spans="2:23" ht="11.25" customHeight="1">
      <c r="B84" s="32"/>
      <c r="C84" s="870" t="s">
        <v>1393</v>
      </c>
      <c r="D84" s="395">
        <v>56.620291226959999</v>
      </c>
      <c r="E84" s="395">
        <v>2534.2129249999998</v>
      </c>
      <c r="F84" s="395"/>
      <c r="G84" s="395"/>
      <c r="H84" s="395"/>
      <c r="I84" s="395">
        <v>2590.8332162269598</v>
      </c>
      <c r="J84" s="395">
        <v>51.84253841844</v>
      </c>
      <c r="K84" s="395"/>
      <c r="L84" s="395"/>
      <c r="M84" s="395">
        <v>51.84253841844</v>
      </c>
      <c r="N84" s="395">
        <v>648.03173023049999</v>
      </c>
      <c r="O84" s="1051">
        <v>6.9300657785150002E-2</v>
      </c>
      <c r="P84" s="1736">
        <v>2.5000000000000001E-2</v>
      </c>
      <c r="Q84" s="3"/>
      <c r="R84" s="1738"/>
    </row>
    <row r="85" spans="2:23" ht="11.25" customHeight="1">
      <c r="B85" s="32"/>
      <c r="C85" s="870" t="s">
        <v>2624</v>
      </c>
      <c r="D85" s="395">
        <v>10.040219709220001</v>
      </c>
      <c r="E85" s="395">
        <v>16.802586000000002</v>
      </c>
      <c r="F85" s="395"/>
      <c r="G85" s="395"/>
      <c r="H85" s="395"/>
      <c r="I85" s="395">
        <v>26.842805709219999</v>
      </c>
      <c r="J85" s="395">
        <v>0.99361797673759999</v>
      </c>
      <c r="K85" s="395"/>
      <c r="L85" s="395"/>
      <c r="M85" s="395">
        <v>0.99361797673759999</v>
      </c>
      <c r="N85" s="395">
        <v>12.420224709219999</v>
      </c>
      <c r="O85" s="1051">
        <v>1.32822160094254E-3</v>
      </c>
      <c r="P85" s="1736">
        <v>0.01</v>
      </c>
      <c r="Q85" s="3"/>
      <c r="R85" s="1738"/>
    </row>
    <row r="86" spans="2:23" ht="11.25" customHeight="1">
      <c r="B86" s="32"/>
      <c r="C86" s="870" t="s">
        <v>1401</v>
      </c>
      <c r="D86" s="395">
        <v>11921.7546277334</v>
      </c>
      <c r="E86" s="395">
        <v>7.4435169999999999</v>
      </c>
      <c r="F86" s="395"/>
      <c r="G86" s="395"/>
      <c r="H86" s="395"/>
      <c r="I86" s="395">
        <v>11929.1981447334</v>
      </c>
      <c r="J86" s="395">
        <v>543.55428142332198</v>
      </c>
      <c r="K86" s="395"/>
      <c r="L86" s="395"/>
      <c r="M86" s="395">
        <v>543.55428142332198</v>
      </c>
      <c r="N86" s="395">
        <v>6794.4285177915199</v>
      </c>
      <c r="O86" s="1051">
        <v>0.72659770130338097</v>
      </c>
      <c r="P86" s="1736">
        <v>0.01</v>
      </c>
      <c r="Q86" s="3"/>
      <c r="R86" s="1738"/>
    </row>
    <row r="87" spans="2:23" ht="11.25" customHeight="1">
      <c r="B87" s="32"/>
      <c r="C87" s="870" t="s">
        <v>1394</v>
      </c>
      <c r="D87" s="395">
        <v>1314.7865522637001</v>
      </c>
      <c r="E87" s="395">
        <v>19444.666966000001</v>
      </c>
      <c r="F87" s="395"/>
      <c r="G87" s="395"/>
      <c r="H87" s="395"/>
      <c r="I87" s="395">
        <v>20759.453518263701</v>
      </c>
      <c r="J87" s="395">
        <v>699.92056100047103</v>
      </c>
      <c r="K87" s="395"/>
      <c r="L87" s="395"/>
      <c r="M87" s="395">
        <v>699.92056100047103</v>
      </c>
      <c r="N87" s="395">
        <v>8749.0070125058901</v>
      </c>
      <c r="O87" s="1051">
        <v>0.93562076152951201</v>
      </c>
      <c r="P87" s="1736">
        <v>5.0000000000000001E-3</v>
      </c>
      <c r="Q87" s="3"/>
      <c r="R87" s="1738"/>
      <c r="S87" s="3"/>
      <c r="T87" s="3"/>
      <c r="U87" s="3"/>
      <c r="V87" s="3"/>
      <c r="W87" s="3"/>
    </row>
    <row r="88" spans="2:23" ht="11.25" customHeight="1">
      <c r="B88" s="32"/>
      <c r="C88" s="870" t="s">
        <v>1395</v>
      </c>
      <c r="D88" s="395">
        <v>53.13586659616</v>
      </c>
      <c r="E88" s="395">
        <v>14742.342021</v>
      </c>
      <c r="F88" s="395">
        <v>35.471812</v>
      </c>
      <c r="G88" s="395"/>
      <c r="H88" s="395"/>
      <c r="I88" s="395">
        <v>14830.9496995962</v>
      </c>
      <c r="J88" s="395">
        <v>373.576931124878</v>
      </c>
      <c r="K88" s="395">
        <v>2.837745</v>
      </c>
      <c r="L88" s="395"/>
      <c r="M88" s="395">
        <v>376.41467612487799</v>
      </c>
      <c r="N88" s="395">
        <v>4705.1834515609798</v>
      </c>
      <c r="O88" s="1051">
        <v>0.50317336787968203</v>
      </c>
      <c r="P88" s="1736">
        <v>0.02</v>
      </c>
      <c r="Q88" s="3"/>
      <c r="R88" s="1738"/>
      <c r="S88" s="3"/>
      <c r="T88" s="3"/>
      <c r="U88" s="3"/>
      <c r="V88" s="3"/>
      <c r="W88" s="3"/>
    </row>
    <row r="89" spans="2:23" ht="11.25" customHeight="1">
      <c r="B89" s="32"/>
      <c r="C89" s="870" t="s">
        <v>919</v>
      </c>
      <c r="D89" s="395">
        <v>308568.00441901502</v>
      </c>
      <c r="E89" s="395">
        <v>1602955.0042650001</v>
      </c>
      <c r="F89" s="395">
        <v>1705.601893</v>
      </c>
      <c r="G89" s="395"/>
      <c r="H89" s="395"/>
      <c r="I89" s="395">
        <v>1913228.6105770201</v>
      </c>
      <c r="J89" s="395">
        <v>54730.521626788701</v>
      </c>
      <c r="K89" s="395">
        <v>137.78006500000001</v>
      </c>
      <c r="L89" s="395"/>
      <c r="M89" s="395">
        <v>54868.3016917887</v>
      </c>
      <c r="N89" s="395">
        <v>685853.77114735905</v>
      </c>
      <c r="O89" s="1051">
        <v>73.345355277636699</v>
      </c>
      <c r="P89" s="1736">
        <v>2.5000000000000001E-2</v>
      </c>
      <c r="Q89" s="3"/>
      <c r="R89" s="1738"/>
      <c r="S89" s="3"/>
      <c r="T89" s="3"/>
      <c r="U89" s="3"/>
      <c r="V89" s="3"/>
      <c r="W89" s="3"/>
    </row>
    <row r="90" spans="2:23" ht="11.25" customHeight="1">
      <c r="B90" s="32"/>
      <c r="C90" s="870" t="s">
        <v>2625</v>
      </c>
      <c r="D90" s="395">
        <v>3.9732445461000001</v>
      </c>
      <c r="E90" s="395">
        <v>2.5177489999999998</v>
      </c>
      <c r="F90" s="395"/>
      <c r="G90" s="395"/>
      <c r="H90" s="395"/>
      <c r="I90" s="395">
        <v>6.4909935461000003</v>
      </c>
      <c r="J90" s="395">
        <v>0.3127319534752</v>
      </c>
      <c r="K90" s="395"/>
      <c r="L90" s="395"/>
      <c r="M90" s="395">
        <v>0.3127319534752</v>
      </c>
      <c r="N90" s="395">
        <v>3.9091494184400002</v>
      </c>
      <c r="O90" s="1051">
        <v>4.1804531080903901E-4</v>
      </c>
      <c r="P90" s="1736">
        <v>0.01</v>
      </c>
      <c r="Q90" s="3"/>
      <c r="R90" s="1738"/>
      <c r="S90" s="3"/>
      <c r="T90" s="3"/>
      <c r="U90" s="3"/>
      <c r="V90" s="3"/>
      <c r="W90" s="3"/>
    </row>
    <row r="91" spans="2:23" ht="11.25" customHeight="1">
      <c r="B91" s="32"/>
      <c r="C91" s="870" t="s">
        <v>920</v>
      </c>
      <c r="D91" s="395">
        <v>73162.816217368105</v>
      </c>
      <c r="E91" s="395">
        <v>93001.962767000005</v>
      </c>
      <c r="F91" s="395">
        <v>33.743805999999999</v>
      </c>
      <c r="G91" s="395"/>
      <c r="H91" s="395"/>
      <c r="I91" s="395">
        <v>166198.52279036801</v>
      </c>
      <c r="J91" s="395">
        <v>7586.7288572546204</v>
      </c>
      <c r="K91" s="395">
        <v>3.1657730000000002</v>
      </c>
      <c r="L91" s="395"/>
      <c r="M91" s="395">
        <v>7589.8946302546201</v>
      </c>
      <c r="N91" s="395">
        <v>94873.682878182706</v>
      </c>
      <c r="O91" s="1051">
        <v>10.1458128101523</v>
      </c>
      <c r="P91" s="1736">
        <v>0.02</v>
      </c>
      <c r="Q91" s="3"/>
      <c r="R91" s="1738"/>
      <c r="S91" s="3"/>
      <c r="T91" s="3"/>
      <c r="U91" s="3"/>
      <c r="V91" s="3"/>
      <c r="W91" s="3"/>
    </row>
    <row r="92" spans="2:23" ht="11.25" customHeight="1">
      <c r="B92" s="32"/>
      <c r="C92" s="870" t="s">
        <v>1396</v>
      </c>
      <c r="D92" s="395">
        <v>9.5346475180000001E-2</v>
      </c>
      <c r="E92" s="395">
        <v>0.124919</v>
      </c>
      <c r="F92" s="395"/>
      <c r="G92" s="395"/>
      <c r="H92" s="395"/>
      <c r="I92" s="395">
        <v>0.22026547518</v>
      </c>
      <c r="J92" s="395">
        <v>1.30968487944E-2</v>
      </c>
      <c r="K92" s="395"/>
      <c r="L92" s="395"/>
      <c r="M92" s="395">
        <v>1.30968487944E-2</v>
      </c>
      <c r="N92" s="395">
        <v>0.16371060993</v>
      </c>
      <c r="O92" s="1051">
        <v>1.7507249144299901E-5</v>
      </c>
      <c r="P92" s="1736">
        <v>5.0000000000000001E-3</v>
      </c>
      <c r="Q92" s="3"/>
      <c r="R92" s="1738"/>
      <c r="S92" s="3"/>
      <c r="T92" s="3"/>
      <c r="U92" s="3"/>
      <c r="V92" s="3"/>
      <c r="W92" s="3"/>
    </row>
    <row r="93" spans="2:23" ht="11.25" customHeight="1">
      <c r="B93" s="32"/>
      <c r="C93" s="870" t="s">
        <v>1397</v>
      </c>
      <c r="D93" s="395">
        <v>0.27129717021999999</v>
      </c>
      <c r="E93" s="395">
        <v>6.9929360000000003</v>
      </c>
      <c r="F93" s="395"/>
      <c r="G93" s="395"/>
      <c r="H93" s="395"/>
      <c r="I93" s="395">
        <v>7.2642331702199998</v>
      </c>
      <c r="J93" s="395">
        <v>0.1438764533336</v>
      </c>
      <c r="K93" s="395"/>
      <c r="L93" s="395"/>
      <c r="M93" s="395">
        <v>0.1438764533336</v>
      </c>
      <c r="N93" s="395">
        <v>1.79845566667</v>
      </c>
      <c r="O93" s="1051">
        <v>1.9232725016926299E-4</v>
      </c>
      <c r="P93" s="1736">
        <v>1.4999999999999999E-2</v>
      </c>
      <c r="Q93" s="3"/>
      <c r="R93" s="1738"/>
      <c r="S93" s="3"/>
      <c r="T93" s="3"/>
      <c r="U93" s="3"/>
      <c r="V93" s="3"/>
      <c r="W93" s="3"/>
    </row>
    <row r="94" spans="2:23" ht="11.25" customHeight="1">
      <c r="B94" s="925"/>
      <c r="C94" s="797" t="s">
        <v>1398</v>
      </c>
      <c r="D94" s="858">
        <f t="shared" ref="D94:O94" si="9">SUM(D71:D93)</f>
        <v>412700.20324320602</v>
      </c>
      <c r="E94" s="858">
        <f t="shared" si="9"/>
        <v>1815050.7040210003</v>
      </c>
      <c r="F94" s="858">
        <f t="shared" si="9"/>
        <v>1775.7841129999999</v>
      </c>
      <c r="G94" s="858">
        <f t="shared" si="9"/>
        <v>0</v>
      </c>
      <c r="H94" s="858">
        <f t="shared" si="9"/>
        <v>0</v>
      </c>
      <c r="I94" s="858">
        <f t="shared" si="9"/>
        <v>2229526.6913772109</v>
      </c>
      <c r="J94" s="858">
        <f t="shared" si="9"/>
        <v>67441.615673910244</v>
      </c>
      <c r="K94" s="858">
        <f t="shared" si="9"/>
        <v>143.86091100000002</v>
      </c>
      <c r="L94" s="858">
        <f t="shared" si="9"/>
        <v>0</v>
      </c>
      <c r="M94" s="858">
        <f t="shared" si="9"/>
        <v>67585.476584910255</v>
      </c>
      <c r="N94" s="858">
        <f t="shared" si="9"/>
        <v>844818.45731137833</v>
      </c>
      <c r="O94" s="1713">
        <f t="shared" si="9"/>
        <v>90.345074275745048</v>
      </c>
      <c r="P94" s="1740"/>
      <c r="R94" s="1738"/>
    </row>
    <row r="95" spans="2:23" ht="11.25" customHeight="1">
      <c r="B95" s="202">
        <v>10</v>
      </c>
      <c r="C95" s="1005" t="s">
        <v>1399</v>
      </c>
      <c r="D95" s="393"/>
      <c r="E95" s="393"/>
      <c r="F95" s="393"/>
      <c r="G95" s="393"/>
      <c r="H95" s="393"/>
      <c r="I95" s="393"/>
      <c r="J95" s="393"/>
      <c r="K95" s="393"/>
      <c r="L95" s="393"/>
      <c r="M95" s="393"/>
      <c r="N95" s="393"/>
      <c r="O95" s="394"/>
      <c r="P95" s="394"/>
    </row>
    <row r="96" spans="2:23" ht="11.25" customHeight="1">
      <c r="B96" s="202"/>
      <c r="C96" s="870" t="s">
        <v>1400</v>
      </c>
      <c r="D96" s="395">
        <v>266.91886518503998</v>
      </c>
      <c r="E96" s="395">
        <v>9178.0614050000004</v>
      </c>
      <c r="F96" s="395">
        <v>0</v>
      </c>
      <c r="G96" s="395">
        <v>0</v>
      </c>
      <c r="H96" s="395">
        <v>0</v>
      </c>
      <c r="I96" s="395">
        <v>9444.9802701850404</v>
      </c>
      <c r="J96" s="395">
        <v>435.88176775149799</v>
      </c>
      <c r="K96" s="395">
        <v>0</v>
      </c>
      <c r="L96" s="395">
        <v>0</v>
      </c>
      <c r="M96" s="395">
        <v>435.88176775149799</v>
      </c>
      <c r="N96" s="395">
        <v>5448.5220968937201</v>
      </c>
      <c r="O96" s="396">
        <v>0.58266616842566499</v>
      </c>
      <c r="P96" s="92"/>
    </row>
    <row r="97" spans="2:18" ht="11.25" customHeight="1">
      <c r="B97" s="351"/>
      <c r="C97" s="870" t="s">
        <v>1402</v>
      </c>
      <c r="D97" s="395">
        <v>3867.46906599968</v>
      </c>
      <c r="E97" s="395">
        <v>6577.6866389999996</v>
      </c>
      <c r="F97" s="395">
        <v>0</v>
      </c>
      <c r="G97" s="395">
        <v>0</v>
      </c>
      <c r="H97" s="395">
        <v>0</v>
      </c>
      <c r="I97" s="395">
        <v>10445.155704999701</v>
      </c>
      <c r="J97" s="395">
        <v>675.91090743822895</v>
      </c>
      <c r="K97" s="395">
        <v>0</v>
      </c>
      <c r="L97" s="395">
        <v>0</v>
      </c>
      <c r="M97" s="395">
        <v>675.91090743822895</v>
      </c>
      <c r="N97" s="395">
        <v>8448.8863429778594</v>
      </c>
      <c r="O97" s="1052">
        <v>0.90352579018325696</v>
      </c>
      <c r="P97" s="1051">
        <v>0</v>
      </c>
    </row>
    <row r="98" spans="2:18" ht="11.25" customHeight="1">
      <c r="B98" s="351"/>
      <c r="C98" s="870" t="s">
        <v>922</v>
      </c>
      <c r="D98" s="395">
        <v>2440.49243105406</v>
      </c>
      <c r="E98" s="395">
        <v>90851.173234999995</v>
      </c>
      <c r="F98" s="395">
        <v>37.364448000000003</v>
      </c>
      <c r="G98" s="395">
        <v>0</v>
      </c>
      <c r="H98" s="395">
        <v>0</v>
      </c>
      <c r="I98" s="395">
        <v>93329.030114054098</v>
      </c>
      <c r="J98" s="395">
        <v>2711.1285251716199</v>
      </c>
      <c r="K98" s="395">
        <v>2.9891559999999999</v>
      </c>
      <c r="L98" s="395">
        <v>0</v>
      </c>
      <c r="M98" s="395">
        <v>2714.11768117162</v>
      </c>
      <c r="N98" s="395">
        <v>33926.4710146453</v>
      </c>
      <c r="O98" s="1052">
        <v>3.6281043781721398</v>
      </c>
      <c r="P98" s="1051">
        <v>0</v>
      </c>
    </row>
    <row r="99" spans="2:18" ht="11.25" customHeight="1">
      <c r="B99" s="351"/>
      <c r="C99" s="870" t="s">
        <v>1403</v>
      </c>
      <c r="D99" s="395">
        <v>10444.84281166891</v>
      </c>
      <c r="E99" s="395">
        <v>18041.417159999983</v>
      </c>
      <c r="F99" s="395">
        <v>0</v>
      </c>
      <c r="G99" s="395">
        <v>0</v>
      </c>
      <c r="H99" s="395">
        <v>0</v>
      </c>
      <c r="I99" s="395">
        <v>28486.259971668886</v>
      </c>
      <c r="J99" s="395">
        <v>1019.1232610536863</v>
      </c>
      <c r="K99" s="395">
        <v>0</v>
      </c>
      <c r="L99" s="395">
        <v>0</v>
      </c>
      <c r="M99" s="395">
        <v>1019.1232610536854</v>
      </c>
      <c r="N99" s="395">
        <v>12739.040763171091</v>
      </c>
      <c r="O99" s="1052">
        <v>1.362315860869316</v>
      </c>
      <c r="P99" s="1051">
        <v>0</v>
      </c>
    </row>
    <row r="100" spans="2:18" ht="11.25" customHeight="1">
      <c r="B100" s="1022"/>
      <c r="C100" s="797" t="s">
        <v>1398</v>
      </c>
      <c r="D100" s="858">
        <f t="shared" ref="D100:P100" si="10">SUM(D96:D99)</f>
        <v>17019.723173907689</v>
      </c>
      <c r="E100" s="858">
        <f t="shared" si="10"/>
        <v>124648.33843899998</v>
      </c>
      <c r="F100" s="858">
        <f t="shared" si="10"/>
        <v>37.364448000000003</v>
      </c>
      <c r="G100" s="858">
        <f t="shared" si="10"/>
        <v>0</v>
      </c>
      <c r="H100" s="858">
        <f t="shared" si="10"/>
        <v>0</v>
      </c>
      <c r="I100" s="858">
        <f t="shared" si="10"/>
        <v>141705.42606090772</v>
      </c>
      <c r="J100" s="858">
        <f t="shared" si="10"/>
        <v>4842.0444614150329</v>
      </c>
      <c r="K100" s="858">
        <f t="shared" si="10"/>
        <v>2.9891559999999999</v>
      </c>
      <c r="L100" s="858">
        <f t="shared" si="10"/>
        <v>0</v>
      </c>
      <c r="M100" s="858">
        <f t="shared" si="10"/>
        <v>4845.0336174150325</v>
      </c>
      <c r="N100" s="858">
        <f t="shared" si="10"/>
        <v>60562.92021768797</v>
      </c>
      <c r="O100" s="1713">
        <f t="shared" si="10"/>
        <v>6.4766121976503772</v>
      </c>
      <c r="P100" s="1741">
        <f t="shared" si="10"/>
        <v>0</v>
      </c>
    </row>
    <row r="101" spans="2:18" ht="11.25" customHeight="1">
      <c r="B101" s="202">
        <v>10</v>
      </c>
      <c r="C101" s="1005" t="s">
        <v>1404</v>
      </c>
      <c r="D101" s="393"/>
      <c r="E101" s="393"/>
      <c r="F101" s="393"/>
      <c r="G101" s="393"/>
      <c r="H101" s="393"/>
      <c r="I101" s="393"/>
      <c r="J101" s="393"/>
      <c r="K101" s="393"/>
      <c r="L101" s="393"/>
      <c r="M101" s="393"/>
      <c r="N101" s="393"/>
      <c r="O101" s="394"/>
      <c r="P101" s="394"/>
    </row>
    <row r="102" spans="2:18" ht="11.25" customHeight="1">
      <c r="B102" s="351"/>
      <c r="C102" s="870" t="s">
        <v>1405</v>
      </c>
      <c r="D102" s="395">
        <v>46.505637917080001</v>
      </c>
      <c r="E102" s="395">
        <v>18804.027740000001</v>
      </c>
      <c r="F102" s="395">
        <v>141.48144500000001</v>
      </c>
      <c r="G102" s="395">
        <v>0</v>
      </c>
      <c r="H102" s="395">
        <v>0</v>
      </c>
      <c r="I102" s="395">
        <v>18992.014822917099</v>
      </c>
      <c r="J102" s="395">
        <v>682.07451104170002</v>
      </c>
      <c r="K102" s="395">
        <v>11.318516000000001</v>
      </c>
      <c r="L102" s="395">
        <v>0</v>
      </c>
      <c r="M102" s="395">
        <v>693.39302704169995</v>
      </c>
      <c r="N102" s="395">
        <v>8667.4128380212496</v>
      </c>
      <c r="O102" s="1052">
        <v>0.92689506230918195</v>
      </c>
      <c r="P102" s="1052"/>
      <c r="Q102" s="3"/>
      <c r="R102" s="1738"/>
    </row>
    <row r="103" spans="2:18" ht="11.25" customHeight="1">
      <c r="B103" s="351"/>
      <c r="C103" s="870" t="s">
        <v>1406</v>
      </c>
      <c r="D103" s="395">
        <v>250.99871238796001</v>
      </c>
      <c r="E103" s="395">
        <v>16371.263859999999</v>
      </c>
      <c r="F103" s="395">
        <v>0</v>
      </c>
      <c r="G103" s="395">
        <v>0</v>
      </c>
      <c r="H103" s="395">
        <v>0</v>
      </c>
      <c r="I103" s="395">
        <v>16622.262572388001</v>
      </c>
      <c r="J103" s="395">
        <v>618.38131281563994</v>
      </c>
      <c r="K103" s="395">
        <v>0</v>
      </c>
      <c r="L103" s="395">
        <v>0</v>
      </c>
      <c r="M103" s="395">
        <v>618.38131281563994</v>
      </c>
      <c r="N103" s="395">
        <v>7729.7664101955006</v>
      </c>
      <c r="O103" s="1052">
        <v>0.82662294415980098</v>
      </c>
      <c r="P103" s="1052"/>
      <c r="Q103" s="3"/>
      <c r="R103" s="1738"/>
    </row>
    <row r="104" spans="2:18" ht="11.25" customHeight="1">
      <c r="B104" s="351"/>
      <c r="C104" s="870" t="s">
        <v>1403</v>
      </c>
      <c r="D104" s="395">
        <v>548.71419627224975</v>
      </c>
      <c r="E104" s="395">
        <v>32841.278776000014</v>
      </c>
      <c r="F104" s="395">
        <v>58.551518999999985</v>
      </c>
      <c r="G104" s="395">
        <v>0</v>
      </c>
      <c r="H104" s="395">
        <v>0</v>
      </c>
      <c r="I104" s="395">
        <v>33448.544491272245</v>
      </c>
      <c r="J104" s="395">
        <v>1061.1790158268086</v>
      </c>
      <c r="K104" s="395">
        <v>4.6841209999999993</v>
      </c>
      <c r="L104" s="395">
        <v>0</v>
      </c>
      <c r="M104" s="395">
        <v>1065.8631368268084</v>
      </c>
      <c r="N104" s="395">
        <v>13323.289172872584</v>
      </c>
      <c r="O104" s="1052">
        <v>1.4247955201354086</v>
      </c>
      <c r="P104" s="1052"/>
      <c r="Q104" s="3"/>
      <c r="R104" s="1738"/>
    </row>
    <row r="105" spans="2:18" ht="11.25" customHeight="1">
      <c r="B105" s="1022"/>
      <c r="C105" s="797" t="s">
        <v>1398</v>
      </c>
      <c r="D105" s="858">
        <f t="shared" ref="D105:O105" si="11">SUM(D102:D104)</f>
        <v>846.21854657728977</v>
      </c>
      <c r="E105" s="858">
        <f t="shared" si="11"/>
        <v>68016.570376000018</v>
      </c>
      <c r="F105" s="858">
        <f t="shared" si="11"/>
        <v>200.03296399999999</v>
      </c>
      <c r="G105" s="858">
        <f t="shared" si="11"/>
        <v>0</v>
      </c>
      <c r="H105" s="858">
        <f t="shared" si="11"/>
        <v>0</v>
      </c>
      <c r="I105" s="858">
        <f t="shared" si="11"/>
        <v>69062.821886577352</v>
      </c>
      <c r="J105" s="858">
        <f t="shared" si="11"/>
        <v>2361.6348396841486</v>
      </c>
      <c r="K105" s="858">
        <f t="shared" si="11"/>
        <v>16.002637</v>
      </c>
      <c r="L105" s="858">
        <f t="shared" si="11"/>
        <v>0</v>
      </c>
      <c r="M105" s="858">
        <f t="shared" si="11"/>
        <v>2377.6374766841482</v>
      </c>
      <c r="N105" s="858">
        <f t="shared" si="11"/>
        <v>29720.468421089336</v>
      </c>
      <c r="O105" s="1713">
        <f t="shared" si="11"/>
        <v>3.1783135266043914</v>
      </c>
      <c r="P105" s="1742"/>
      <c r="Q105" s="1714"/>
      <c r="R105" s="1003"/>
    </row>
    <row r="106" spans="2:18" s="39" customFormat="1" ht="11.25" customHeight="1">
      <c r="B106" s="1023"/>
      <c r="C106" s="872" t="s">
        <v>563</v>
      </c>
      <c r="D106" s="873">
        <f t="shared" ref="D106:O106" si="12">D94+D100+D105</f>
        <v>430566.14496369095</v>
      </c>
      <c r="E106" s="873">
        <f t="shared" si="12"/>
        <v>2007715.6128360005</v>
      </c>
      <c r="F106" s="873">
        <f t="shared" si="12"/>
        <v>2013.181525</v>
      </c>
      <c r="G106" s="873">
        <f t="shared" si="12"/>
        <v>0</v>
      </c>
      <c r="H106" s="873">
        <f t="shared" si="12"/>
        <v>0</v>
      </c>
      <c r="I106" s="873">
        <f t="shared" si="12"/>
        <v>2440294.9393246956</v>
      </c>
      <c r="J106" s="873">
        <f t="shared" si="12"/>
        <v>74645.294975009427</v>
      </c>
      <c r="K106" s="873">
        <f t="shared" si="12"/>
        <v>162.85270400000002</v>
      </c>
      <c r="L106" s="873">
        <f t="shared" si="12"/>
        <v>0</v>
      </c>
      <c r="M106" s="873">
        <f t="shared" si="12"/>
        <v>74808.147679009431</v>
      </c>
      <c r="N106" s="873">
        <f t="shared" si="12"/>
        <v>935101.84595015564</v>
      </c>
      <c r="O106" s="873">
        <f t="shared" si="12"/>
        <v>99.999999999999829</v>
      </c>
      <c r="P106" s="1743"/>
      <c r="Q106" s="3"/>
      <c r="R106" s="1003"/>
    </row>
    <row r="107" spans="2:18" ht="11.25" customHeight="1">
      <c r="B107" s="351"/>
      <c r="C107" s="870"/>
      <c r="D107" s="395"/>
      <c r="E107" s="395"/>
      <c r="F107" s="395"/>
      <c r="G107" s="395"/>
      <c r="H107" s="395"/>
      <c r="I107" s="395"/>
      <c r="J107" s="395"/>
      <c r="K107" s="395"/>
      <c r="L107" s="395"/>
      <c r="M107" s="395"/>
      <c r="N107" s="395"/>
      <c r="O107" s="871"/>
      <c r="P107" s="871"/>
      <c r="Q107" s="3"/>
    </row>
    <row r="108" spans="2:18" ht="22.5" customHeight="1">
      <c r="B108" s="351"/>
      <c r="C108" s="2326" t="s">
        <v>1407</v>
      </c>
      <c r="D108" s="2326"/>
      <c r="E108" s="2326"/>
      <c r="F108" s="2326"/>
      <c r="G108" s="2326"/>
      <c r="H108" s="2326"/>
      <c r="I108" s="2326"/>
      <c r="J108" s="2326"/>
      <c r="K108" s="2326"/>
      <c r="L108" s="2326"/>
      <c r="M108" s="2326"/>
      <c r="N108" s="2326"/>
      <c r="O108" s="2326"/>
      <c r="P108" s="2326"/>
      <c r="Q108" s="3"/>
      <c r="R108" s="1739"/>
    </row>
  </sheetData>
  <mergeCells count="17">
    <mergeCell ref="F65:G65"/>
    <mergeCell ref="B69:C69"/>
    <mergeCell ref="C108:P108"/>
    <mergeCell ref="B62:C62"/>
    <mergeCell ref="J63:M63"/>
    <mergeCell ref="F64:G64"/>
    <mergeCell ref="D65:E65"/>
    <mergeCell ref="B3:C3"/>
    <mergeCell ref="C6:H6"/>
    <mergeCell ref="B7:P7"/>
    <mergeCell ref="B17:C17"/>
    <mergeCell ref="C58:P58"/>
    <mergeCell ref="B10:C10"/>
    <mergeCell ref="J11:M11"/>
    <mergeCell ref="F12:G12"/>
    <mergeCell ref="D13:E13"/>
    <mergeCell ref="F13:G13"/>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1" orientation="landscape" r:id="rId1"/>
  <rowBreaks count="1" manualBreakCount="1">
    <brk id="59" max="15"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tabColor rgb="FF007272"/>
  </sheetPr>
  <dimension ref="A1:J75"/>
  <sheetViews>
    <sheetView showGridLines="0" showRowColHeaders="0" zoomScaleNormal="100" workbookViewId="0"/>
  </sheetViews>
  <sheetFormatPr baseColWidth="10" defaultColWidth="11.44140625" defaultRowHeight="10.199999999999999"/>
  <cols>
    <col min="1" max="1" width="2.6640625" style="19" customWidth="1"/>
    <col min="2" max="2" width="4.88671875" style="29" customWidth="1"/>
    <col min="3" max="3" width="56.44140625" style="29" customWidth="1"/>
    <col min="4" max="4" width="19.88671875" style="29" customWidth="1"/>
    <col min="5" max="5" width="14.109375" style="29" customWidth="1"/>
    <col min="6" max="6" width="13.5546875" style="29" customWidth="1"/>
    <col min="7" max="7" width="122.109375" style="29" customWidth="1"/>
    <col min="8" max="9" width="12" style="29" bestFit="1" customWidth="1"/>
    <col min="10" max="16384" width="11.44140625" style="29"/>
  </cols>
  <sheetData>
    <row r="1" spans="1:10" s="19" customFormat="1" ht="11.25" customHeight="1">
      <c r="A1" s="12"/>
      <c r="B1" s="12"/>
      <c r="C1" s="12"/>
      <c r="D1" s="12"/>
      <c r="E1" s="12"/>
      <c r="F1" s="12"/>
      <c r="G1" s="20"/>
      <c r="H1" s="20"/>
    </row>
    <row r="2" spans="1:10" s="19" customFormat="1" ht="5.25" customHeight="1">
      <c r="A2" s="12"/>
      <c r="B2" s="12"/>
      <c r="C2" s="12"/>
      <c r="D2" s="17"/>
      <c r="E2" s="17"/>
      <c r="F2" s="20"/>
      <c r="G2" s="20"/>
    </row>
    <row r="3" spans="1:10" s="12" customFormat="1" ht="12.9" customHeight="1">
      <c r="A3" s="11"/>
      <c r="B3" s="2217" t="s">
        <v>302</v>
      </c>
      <c r="C3" s="2217"/>
      <c r="D3" s="2217"/>
      <c r="E3" s="2217"/>
      <c r="F3" s="2217"/>
      <c r="G3" s="2217"/>
    </row>
    <row r="4" spans="1:10" s="19" customFormat="1" ht="5.25" customHeight="1">
      <c r="A4" s="12"/>
      <c r="B4" s="12"/>
      <c r="C4" s="12"/>
      <c r="D4" s="17"/>
      <c r="E4" s="17"/>
      <c r="F4" s="20"/>
      <c r="G4" s="20"/>
      <c r="I4" s="12"/>
      <c r="J4" s="12"/>
    </row>
    <row r="5" spans="1:10" s="91" customFormat="1" ht="15.75" customHeight="1">
      <c r="A5" s="13"/>
      <c r="B5" s="1087" t="s">
        <v>1408</v>
      </c>
    </row>
    <row r="6" spans="1:10" s="91" customFormat="1" ht="11.25" customHeight="1">
      <c r="A6" s="13"/>
      <c r="B6" s="1087"/>
    </row>
    <row r="7" spans="1:10" s="91" customFormat="1" ht="11.25" customHeight="1">
      <c r="A7" s="13"/>
      <c r="B7" s="14"/>
      <c r="G7" s="32"/>
    </row>
    <row r="8" spans="1:10" ht="11.25" customHeight="1">
      <c r="A8" s="12"/>
      <c r="B8" s="2390" t="s">
        <v>308</v>
      </c>
      <c r="C8" s="2390"/>
      <c r="D8" s="1593" t="s">
        <v>2761</v>
      </c>
      <c r="E8" s="1593" t="s">
        <v>27</v>
      </c>
      <c r="G8" s="91"/>
    </row>
    <row r="9" spans="1:10" ht="11.25" customHeight="1">
      <c r="A9" s="12"/>
      <c r="B9" s="202">
        <v>1</v>
      </c>
      <c r="C9" s="187" t="s">
        <v>414</v>
      </c>
      <c r="D9" s="391">
        <v>1121130.4983650302</v>
      </c>
      <c r="E9" s="391">
        <v>1090018.60796405</v>
      </c>
      <c r="G9" s="91"/>
    </row>
    <row r="10" spans="1:10" ht="11.25" customHeight="1">
      <c r="A10" s="12"/>
      <c r="B10" s="202">
        <v>2</v>
      </c>
      <c r="C10" s="187" t="s">
        <v>1409</v>
      </c>
      <c r="D10" s="390">
        <v>2.1808441302455202</v>
      </c>
      <c r="E10" s="390">
        <v>2.22171582182738</v>
      </c>
      <c r="F10" s="3"/>
      <c r="G10" s="91"/>
    </row>
    <row r="11" spans="1:10" ht="11.25" customHeight="1">
      <c r="A11" s="12"/>
      <c r="B11" s="1553">
        <v>3</v>
      </c>
      <c r="C11" s="1536" t="s">
        <v>1410</v>
      </c>
      <c r="D11" s="1594">
        <v>24450.108665986092</v>
      </c>
      <c r="E11" s="1594">
        <v>24217.115873999861</v>
      </c>
      <c r="G11" s="91"/>
    </row>
    <row r="12" spans="1:10">
      <c r="A12" s="12"/>
      <c r="G12" s="91"/>
    </row>
    <row r="13" spans="1:10">
      <c r="A13" s="12"/>
    </row>
    <row r="14" spans="1:10">
      <c r="A14" s="12"/>
    </row>
    <row r="15" spans="1:10">
      <c r="A15" s="12"/>
    </row>
    <row r="16" spans="1:10">
      <c r="A16" s="12"/>
    </row>
    <row r="17" spans="1:4">
      <c r="A17" s="12"/>
    </row>
    <row r="18" spans="1:4">
      <c r="A18" s="12"/>
    </row>
    <row r="19" spans="1:4">
      <c r="A19" s="12"/>
    </row>
    <row r="20" spans="1:4">
      <c r="A20" s="12"/>
    </row>
    <row r="21" spans="1:4">
      <c r="A21" s="12"/>
      <c r="D21" s="74"/>
    </row>
    <row r="22" spans="1:4">
      <c r="A22" s="12"/>
    </row>
    <row r="23" spans="1:4">
      <c r="A23" s="12"/>
    </row>
    <row r="24" spans="1:4">
      <c r="A24" s="12"/>
    </row>
    <row r="25" spans="1:4">
      <c r="A25" s="12"/>
    </row>
    <row r="26" spans="1:4">
      <c r="A26" s="12"/>
    </row>
    <row r="27" spans="1:4">
      <c r="A27" s="12"/>
    </row>
    <row r="28" spans="1:4">
      <c r="A28" s="12"/>
    </row>
    <row r="29" spans="1:4">
      <c r="A29" s="12"/>
    </row>
    <row r="30" spans="1:4">
      <c r="A30" s="12"/>
    </row>
    <row r="31" spans="1:4">
      <c r="A31" s="12"/>
    </row>
    <row r="32" spans="1:4">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7" spans="1:1">
      <c r="A57" s="21"/>
    </row>
    <row r="58" spans="1:1">
      <c r="A58" s="21"/>
    </row>
    <row r="59" spans="1:1">
      <c r="A59" s="22"/>
    </row>
    <row r="60" spans="1:1">
      <c r="A60" s="12"/>
    </row>
    <row r="61" spans="1:1">
      <c r="A61" s="12"/>
    </row>
    <row r="62" spans="1:1">
      <c r="A62" s="12"/>
    </row>
    <row r="63" spans="1:1">
      <c r="A63" s="12"/>
    </row>
    <row r="64" spans="1:1">
      <c r="A64" s="12"/>
    </row>
    <row r="65" spans="1:1">
      <c r="A65" s="12"/>
    </row>
    <row r="66" spans="1:1">
      <c r="A66" s="12"/>
    </row>
    <row r="67" spans="1:1">
      <c r="A67" s="12"/>
    </row>
    <row r="68" spans="1:1">
      <c r="A68" s="24"/>
    </row>
    <row r="69" spans="1:1">
      <c r="A69" s="24"/>
    </row>
    <row r="70" spans="1:1">
      <c r="A70" s="24"/>
    </row>
    <row r="71" spans="1:1">
      <c r="A71" s="24"/>
    </row>
    <row r="72" spans="1:1">
      <c r="A72" s="24"/>
    </row>
    <row r="73" spans="1:1">
      <c r="A73" s="24"/>
    </row>
    <row r="74" spans="1:1">
      <c r="A74" s="24"/>
    </row>
    <row r="75" spans="1:1">
      <c r="A75" s="24"/>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tabColor rgb="FF007272"/>
  </sheetPr>
  <dimension ref="B1:M50"/>
  <sheetViews>
    <sheetView showGridLines="0" showRowColHeaders="0" zoomScaleNormal="100" workbookViewId="0"/>
  </sheetViews>
  <sheetFormatPr baseColWidth="10" defaultColWidth="11.44140625" defaultRowHeight="10.199999999999999"/>
  <cols>
    <col min="1" max="1" width="2.6640625" style="29" customWidth="1"/>
    <col min="2" max="2" width="4.88671875" style="29" customWidth="1"/>
    <col min="3" max="3" width="96.33203125" style="29" customWidth="1"/>
    <col min="4" max="8" width="16.33203125" style="29" customWidth="1"/>
    <col min="9" max="9" width="11.44140625" style="29"/>
    <col min="10" max="11" width="12.6640625" style="29" bestFit="1" customWidth="1"/>
    <col min="12" max="16384" width="11.44140625" style="29"/>
  </cols>
  <sheetData>
    <row r="1" spans="2:13" s="10" customFormat="1" ht="11.25" customHeight="1">
      <c r="B1" s="7"/>
      <c r="C1" s="7"/>
      <c r="D1" s="8"/>
      <c r="E1" s="8"/>
      <c r="F1" s="8"/>
      <c r="G1" s="8"/>
      <c r="H1" s="9"/>
    </row>
    <row r="2" spans="2:13" s="10" customFormat="1" ht="5.25" customHeight="1">
      <c r="B2" s="7"/>
      <c r="C2" s="7"/>
      <c r="D2" s="8"/>
      <c r="E2" s="8"/>
      <c r="F2" s="8"/>
      <c r="G2" s="8"/>
      <c r="H2" s="9"/>
    </row>
    <row r="3" spans="2:13" s="12" customFormat="1" ht="12.9" customHeight="1">
      <c r="B3" s="2217" t="s">
        <v>302</v>
      </c>
      <c r="C3" s="2217"/>
      <c r="D3" s="2217"/>
      <c r="E3" s="2217"/>
      <c r="F3" s="2217"/>
      <c r="G3" s="2217"/>
      <c r="H3" s="2217"/>
    </row>
    <row r="4" spans="2:13" s="10" customFormat="1" ht="5.25" customHeight="1">
      <c r="B4" s="7"/>
      <c r="C4" s="7"/>
      <c r="D4" s="8"/>
      <c r="E4" s="8"/>
      <c r="F4" s="8"/>
      <c r="G4" s="8"/>
      <c r="H4" s="9"/>
      <c r="J4" s="7"/>
      <c r="K4" s="7"/>
    </row>
    <row r="5" spans="2:13" s="6" customFormat="1" ht="15.6">
      <c r="B5" s="1091" t="s">
        <v>1411</v>
      </c>
    </row>
    <row r="6" spans="2:13" s="6" customFormat="1" ht="11.25" customHeight="1">
      <c r="B6" s="14"/>
    </row>
    <row r="7" spans="2:13" s="6" customFormat="1" ht="22.5" customHeight="1">
      <c r="B7" s="2239" t="s">
        <v>1412</v>
      </c>
      <c r="C7" s="2240"/>
      <c r="D7" s="2240"/>
      <c r="E7" s="2240"/>
      <c r="F7" s="2240"/>
      <c r="G7" s="2240"/>
      <c r="H7" s="2240"/>
    </row>
    <row r="8" spans="2:13" s="6" customFormat="1" ht="11.25" customHeight="1">
      <c r="B8" s="258"/>
      <c r="C8" s="875"/>
      <c r="D8" s="875"/>
      <c r="E8" s="875"/>
      <c r="F8" s="875"/>
      <c r="G8" s="875"/>
      <c r="H8" s="875"/>
    </row>
    <row r="9" spans="2:13" s="6" customFormat="1" ht="11.25" customHeight="1">
      <c r="B9" s="2258"/>
      <c r="C9" s="2258"/>
      <c r="D9" s="2258"/>
      <c r="E9" s="2258"/>
      <c r="F9" s="2258"/>
      <c r="G9" s="2258"/>
      <c r="H9" s="2258"/>
    </row>
    <row r="10" spans="2:13" ht="11.25" customHeight="1">
      <c r="B10" s="2260" t="s">
        <v>308</v>
      </c>
      <c r="C10" s="2260"/>
      <c r="D10" s="260" t="s">
        <v>2761</v>
      </c>
      <c r="E10" s="260" t="s">
        <v>2752</v>
      </c>
      <c r="F10" s="260" t="s">
        <v>2596</v>
      </c>
      <c r="G10" s="260" t="s">
        <v>2597</v>
      </c>
      <c r="H10" s="1915" t="s">
        <v>650</v>
      </c>
      <c r="J10" s="6"/>
      <c r="K10" s="6"/>
      <c r="L10" s="6"/>
      <c r="M10" s="6"/>
    </row>
    <row r="11" spans="2:13" ht="11.25" customHeight="1">
      <c r="B11" s="1950">
        <v>1</v>
      </c>
      <c r="C11" s="1074" t="s">
        <v>1413</v>
      </c>
      <c r="D11" s="1951">
        <v>3614124.9945390001</v>
      </c>
      <c r="E11" s="1951">
        <v>3851957.341788</v>
      </c>
      <c r="F11" s="1951">
        <v>3677387.7747030002</v>
      </c>
      <c r="G11" s="1951">
        <v>3896408</v>
      </c>
      <c r="H11" s="1951">
        <v>3439724.0926904101</v>
      </c>
      <c r="J11" s="605"/>
      <c r="K11" s="6"/>
      <c r="L11" s="6"/>
      <c r="M11" s="6"/>
    </row>
    <row r="12" spans="2:13" ht="22.5" customHeight="1">
      <c r="B12" s="155">
        <v>2</v>
      </c>
      <c r="C12" s="874" t="s">
        <v>1414</v>
      </c>
      <c r="D12" s="100">
        <v>-354064.04993293202</v>
      </c>
      <c r="E12" s="100">
        <v>-355946.77010483498</v>
      </c>
      <c r="F12" s="100">
        <v>-342482.80948222999</v>
      </c>
      <c r="G12" s="100">
        <v>-334729.84666953498</v>
      </c>
      <c r="H12" s="100">
        <v>-326234.71437601198</v>
      </c>
      <c r="J12" s="605"/>
      <c r="K12" s="6"/>
      <c r="L12" s="6"/>
      <c r="M12" s="6"/>
    </row>
    <row r="13" spans="2:13" ht="11.25" customHeight="1">
      <c r="B13" s="329">
        <v>3</v>
      </c>
      <c r="C13" s="266" t="s">
        <v>1415</v>
      </c>
      <c r="D13" s="100"/>
      <c r="E13" s="100"/>
      <c r="F13" s="100"/>
      <c r="G13" s="100"/>
      <c r="H13" s="100"/>
      <c r="J13" s="605"/>
      <c r="K13" s="6"/>
      <c r="L13" s="6"/>
      <c r="M13" s="6"/>
    </row>
    <row r="14" spans="2:13" ht="11.25" customHeight="1">
      <c r="B14" s="329">
        <v>4</v>
      </c>
      <c r="C14" s="266" t="s">
        <v>1416</v>
      </c>
      <c r="D14" s="100"/>
      <c r="E14" s="100"/>
      <c r="F14" s="100"/>
      <c r="G14" s="100"/>
      <c r="H14" s="100"/>
      <c r="J14" s="605"/>
      <c r="K14" s="6"/>
      <c r="L14" s="6"/>
      <c r="M14" s="6"/>
    </row>
    <row r="15" spans="2:13" ht="22.5" customHeight="1">
      <c r="B15" s="155">
        <v>5</v>
      </c>
      <c r="C15" s="874" t="s">
        <v>1417</v>
      </c>
      <c r="D15" s="100"/>
      <c r="E15" s="100"/>
      <c r="F15" s="100"/>
      <c r="G15" s="100"/>
      <c r="H15" s="100"/>
      <c r="J15" s="605"/>
      <c r="K15" s="6"/>
      <c r="L15" s="6"/>
      <c r="M15" s="6"/>
    </row>
    <row r="16" spans="2:13" ht="11.25" customHeight="1">
      <c r="B16" s="329">
        <v>6</v>
      </c>
      <c r="C16" s="266" t="s">
        <v>1418</v>
      </c>
      <c r="D16" s="100"/>
      <c r="E16" s="100"/>
      <c r="F16" s="100"/>
      <c r="G16" s="100"/>
      <c r="H16" s="100"/>
      <c r="J16" s="605"/>
      <c r="K16" s="6"/>
      <c r="L16" s="6"/>
      <c r="M16" s="6"/>
    </row>
    <row r="17" spans="2:13" ht="11.25" customHeight="1">
      <c r="B17" s="329">
        <v>7</v>
      </c>
      <c r="C17" s="266" t="s">
        <v>1419</v>
      </c>
      <c r="D17" s="100">
        <v>-33266.116032999998</v>
      </c>
      <c r="E17" s="100">
        <v>-29420.037216000001</v>
      </c>
      <c r="F17" s="100">
        <v>-29671.890205</v>
      </c>
      <c r="G17" s="100">
        <v>-31436.910115999999</v>
      </c>
      <c r="H17" s="100">
        <v>-28289.221732999998</v>
      </c>
      <c r="J17" s="605"/>
      <c r="K17" s="6"/>
      <c r="L17" s="6"/>
      <c r="M17" s="6"/>
    </row>
    <row r="18" spans="2:13" ht="11.25" customHeight="1">
      <c r="B18" s="329">
        <v>8</v>
      </c>
      <c r="C18" s="266" t="s">
        <v>1420</v>
      </c>
      <c r="D18" s="100">
        <v>-82720.065817252107</v>
      </c>
      <c r="E18" s="100">
        <v>-110413.57475282899</v>
      </c>
      <c r="F18" s="100">
        <v>-101674.91662487701</v>
      </c>
      <c r="G18" s="100">
        <v>-99409</v>
      </c>
      <c r="H18" s="100">
        <v>-115983.67059476201</v>
      </c>
      <c r="J18" s="605"/>
      <c r="K18" s="6"/>
      <c r="L18" s="6"/>
      <c r="M18" s="6"/>
    </row>
    <row r="19" spans="2:13" ht="11.25" customHeight="1">
      <c r="B19" s="329">
        <v>9</v>
      </c>
      <c r="C19" s="266" t="s">
        <v>1421</v>
      </c>
      <c r="D19" s="100">
        <v>1047.79593200004</v>
      </c>
      <c r="E19" s="100">
        <v>-18507.468947000001</v>
      </c>
      <c r="F19" s="100">
        <v>-249.473810000002</v>
      </c>
      <c r="G19" s="100">
        <v>-3087</v>
      </c>
      <c r="H19" s="100">
        <v>1182.34871799999</v>
      </c>
      <c r="J19" s="605"/>
      <c r="K19" s="6"/>
      <c r="L19" s="6"/>
      <c r="M19" s="6"/>
    </row>
    <row r="20" spans="2:13" ht="11.25" customHeight="1">
      <c r="B20" s="329">
        <v>10</v>
      </c>
      <c r="C20" s="266" t="s">
        <v>1422</v>
      </c>
      <c r="D20" s="100">
        <v>335713.37743200001</v>
      </c>
      <c r="E20" s="100">
        <v>316189.04145199998</v>
      </c>
      <c r="F20" s="100">
        <v>312813.75809100003</v>
      </c>
      <c r="G20" s="100">
        <v>306986.78638300003</v>
      </c>
      <c r="H20" s="100">
        <v>310957.486003</v>
      </c>
      <c r="J20" s="605"/>
      <c r="K20" s="6"/>
      <c r="L20" s="6"/>
      <c r="M20" s="6"/>
    </row>
    <row r="21" spans="2:13" ht="11.25" customHeight="1">
      <c r="B21" s="329">
        <v>11</v>
      </c>
      <c r="C21" s="266" t="s">
        <v>1423</v>
      </c>
      <c r="D21" s="100">
        <v>-1300.3185060000001</v>
      </c>
      <c r="E21" s="100">
        <v>-1362.97415</v>
      </c>
      <c r="F21" s="100">
        <v>-1416.519967</v>
      </c>
      <c r="G21" s="100">
        <v>-1441.865724</v>
      </c>
      <c r="H21" s="100">
        <v>-1416.002461</v>
      </c>
      <c r="J21" s="605"/>
      <c r="K21" s="6"/>
      <c r="L21" s="6"/>
      <c r="M21" s="6"/>
    </row>
    <row r="22" spans="2:13" ht="11.25" customHeight="1">
      <c r="B22" s="329" t="s">
        <v>595</v>
      </c>
      <c r="C22" s="266" t="s">
        <v>1424</v>
      </c>
      <c r="D22" s="100"/>
      <c r="E22" s="100"/>
      <c r="F22" s="100"/>
      <c r="G22" s="100"/>
      <c r="H22" s="100"/>
      <c r="J22" s="605"/>
      <c r="K22" s="6"/>
      <c r="L22" s="6"/>
      <c r="M22" s="6"/>
    </row>
    <row r="23" spans="2:13" ht="11.25" customHeight="1">
      <c r="B23" s="329" t="s">
        <v>1425</v>
      </c>
      <c r="C23" s="266" t="s">
        <v>1426</v>
      </c>
      <c r="D23" s="100"/>
      <c r="E23" s="100"/>
      <c r="F23" s="100"/>
      <c r="G23" s="100"/>
      <c r="H23" s="100"/>
      <c r="J23" s="605"/>
      <c r="K23" s="6"/>
      <c r="L23" s="6"/>
      <c r="M23" s="6"/>
    </row>
    <row r="24" spans="2:13" ht="11.25" customHeight="1">
      <c r="B24" s="329">
        <v>12</v>
      </c>
      <c r="C24" s="266" t="s">
        <v>1427</v>
      </c>
      <c r="D24" s="100">
        <v>-17495.7125630681</v>
      </c>
      <c r="E24" s="100">
        <v>8399.4701558346896</v>
      </c>
      <c r="F24" s="100">
        <v>-6875.3848077696703</v>
      </c>
      <c r="G24" s="100">
        <v>-18017.623936904594</v>
      </c>
      <c r="H24" s="100">
        <v>-18140.518823985902</v>
      </c>
      <c r="J24" s="605"/>
      <c r="K24" s="6"/>
      <c r="L24" s="6"/>
      <c r="M24" s="6"/>
    </row>
    <row r="25" spans="2:13" s="39" customFormat="1" ht="11.25" customHeight="1">
      <c r="B25" s="756">
        <v>13</v>
      </c>
      <c r="C25" s="632" t="s">
        <v>598</v>
      </c>
      <c r="D25" s="2209">
        <v>3462039.9050507499</v>
      </c>
      <c r="E25" s="2209">
        <v>3660895.02822517</v>
      </c>
      <c r="F25" s="2209">
        <v>3507830.5378971202</v>
      </c>
      <c r="G25" s="2209">
        <v>3715272.5399365602</v>
      </c>
      <c r="H25" s="2209">
        <v>3261799.7994612399</v>
      </c>
      <c r="J25" s="605"/>
      <c r="K25" s="6"/>
      <c r="L25" s="6"/>
      <c r="M25" s="6"/>
    </row>
    <row r="26" spans="2:13" s="39" customFormat="1" ht="6" customHeight="1">
      <c r="B26" s="758"/>
      <c r="C26" s="330"/>
      <c r="D26" s="259"/>
      <c r="E26" s="259"/>
      <c r="F26" s="259"/>
      <c r="G26" s="259"/>
      <c r="H26" s="259"/>
      <c r="J26" s="6"/>
      <c r="K26" s="6"/>
      <c r="L26" s="6"/>
      <c r="M26" s="6"/>
    </row>
    <row r="27" spans="2:13" ht="11.25" customHeight="1">
      <c r="B27" s="408" t="s">
        <v>1428</v>
      </c>
      <c r="E27" s="3"/>
      <c r="F27" s="3"/>
      <c r="G27" s="3"/>
      <c r="H27" s="3"/>
      <c r="J27" s="6"/>
      <c r="K27" s="6"/>
      <c r="L27" s="6"/>
      <c r="M27" s="6"/>
    </row>
    <row r="28" spans="2:13" ht="14.4">
      <c r="D28" s="575"/>
      <c r="E28" s="575"/>
      <c r="G28" s="575"/>
      <c r="J28" s="6"/>
      <c r="K28" s="6"/>
      <c r="L28" s="6"/>
      <c r="M28" s="6"/>
    </row>
    <row r="29" spans="2:13" ht="14.4">
      <c r="E29" s="783"/>
      <c r="F29" s="575"/>
      <c r="J29" s="6"/>
      <c r="K29" s="6"/>
      <c r="L29" s="6"/>
      <c r="M29" s="6"/>
    </row>
    <row r="30" spans="2:13" ht="14.4">
      <c r="D30" s="783"/>
      <c r="E30" s="783"/>
      <c r="F30" s="783"/>
      <c r="G30" s="783"/>
      <c r="H30" s="783"/>
      <c r="J30" s="6"/>
      <c r="K30" s="6"/>
      <c r="L30" s="6"/>
      <c r="M30" s="6"/>
    </row>
    <row r="31" spans="2:13" ht="14.4">
      <c r="E31" s="575"/>
      <c r="J31" s="6"/>
      <c r="K31" s="6"/>
      <c r="L31" s="6"/>
      <c r="M31" s="6"/>
    </row>
    <row r="32" spans="2:13" ht="14.4">
      <c r="D32" s="575"/>
      <c r="E32" s="575"/>
      <c r="J32" s="6"/>
      <c r="K32" s="6"/>
      <c r="L32" s="6"/>
      <c r="M32" s="6"/>
    </row>
    <row r="33" spans="6:7">
      <c r="F33" s="575"/>
    </row>
    <row r="35" spans="6:7">
      <c r="G35" s="575"/>
    </row>
    <row r="46" spans="6:7">
      <c r="F46" s="575"/>
    </row>
    <row r="47" spans="6:7">
      <c r="F47" s="575"/>
    </row>
    <row r="50" spans="5:5" ht="14.4">
      <c r="E50"/>
    </row>
  </sheetData>
  <mergeCells count="4">
    <mergeCell ref="B3:H3"/>
    <mergeCell ref="B10:C10"/>
    <mergeCell ref="B7:H7"/>
    <mergeCell ref="B9:H9"/>
  </mergeCells>
  <hyperlinks>
    <hyperlink ref="B3" location="Contents!A1" display="Back to index page" xr:uid="{01CBF9CF-2197-4CA4-818C-A45325950FCC}"/>
    <hyperlink ref="B3:H3" location="CONTENTS!A1" display="Back to contents page" xr:uid="{E5456FE6-5519-425D-A3C1-F432AF52A01F}"/>
    <hyperlink ref="E3" location="CONTENTS!A1" display="Back to contents page" xr:uid="{C0FC5774-00DF-43AB-ADA6-6083EC42A487}"/>
    <hyperlink ref="F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tabColor rgb="FF007272"/>
  </sheetPr>
  <dimension ref="A1:M84"/>
  <sheetViews>
    <sheetView showGridLines="0" showRowColHeaders="0" zoomScaleNormal="100" workbookViewId="0"/>
  </sheetViews>
  <sheetFormatPr baseColWidth="10" defaultColWidth="11.44140625" defaultRowHeight="10.199999999999999"/>
  <cols>
    <col min="1" max="1" width="2.6640625" style="19" customWidth="1"/>
    <col min="2" max="2" width="4.88671875" style="41" customWidth="1"/>
    <col min="3" max="3" width="120.44140625" style="12" customWidth="1"/>
    <col min="4" max="8" width="15.5546875" style="12" customWidth="1"/>
    <col min="9" max="9" width="13.88671875" style="12" customWidth="1"/>
    <col min="10" max="16384" width="11.44140625" style="12"/>
  </cols>
  <sheetData>
    <row r="1" spans="1:13" s="10" customFormat="1" ht="11.25" customHeight="1">
      <c r="A1" s="7"/>
      <c r="B1" s="7"/>
      <c r="C1" s="7"/>
      <c r="D1" s="8"/>
      <c r="E1" s="8"/>
      <c r="F1" s="9"/>
      <c r="G1" s="9"/>
      <c r="H1" s="9"/>
      <c r="I1" s="9"/>
      <c r="J1" s="9"/>
    </row>
    <row r="2" spans="1:13" s="10" customFormat="1" ht="5.25" customHeight="1">
      <c r="A2" s="7"/>
      <c r="B2" s="7"/>
      <c r="C2" s="7"/>
      <c r="D2" s="8"/>
      <c r="E2" s="8"/>
      <c r="F2" s="9"/>
      <c r="G2" s="9"/>
      <c r="H2" s="9"/>
      <c r="I2" s="9"/>
      <c r="J2" s="9"/>
    </row>
    <row r="3" spans="1:13" ht="12.9" customHeight="1">
      <c r="A3" s="11"/>
      <c r="B3" s="2217" t="s">
        <v>302</v>
      </c>
      <c r="C3" s="2217"/>
      <c r="D3" s="2217"/>
      <c r="E3" s="2217"/>
      <c r="F3" s="2217"/>
      <c r="G3" s="2217"/>
      <c r="H3" s="2217"/>
      <c r="I3" s="2217"/>
      <c r="J3" s="2217"/>
    </row>
    <row r="4" spans="1:13" s="10" customFormat="1" ht="5.25" customHeight="1">
      <c r="A4" s="7"/>
      <c r="B4" s="7"/>
      <c r="C4" s="7"/>
      <c r="D4" s="8"/>
      <c r="E4" s="8"/>
      <c r="F4" s="9"/>
      <c r="G4" s="9"/>
      <c r="H4" s="9"/>
      <c r="I4" s="9"/>
      <c r="J4" s="9"/>
      <c r="L4" s="7"/>
      <c r="M4" s="7"/>
    </row>
    <row r="5" spans="1:13" s="6" customFormat="1" ht="15.75" customHeight="1">
      <c r="A5" s="13"/>
      <c r="B5" s="1091" t="s">
        <v>1429</v>
      </c>
    </row>
    <row r="6" spans="1:13" ht="11.25" customHeight="1">
      <c r="B6" s="219"/>
      <c r="C6" s="41"/>
      <c r="D6" s="41"/>
      <c r="E6" s="41"/>
      <c r="F6" s="41"/>
      <c r="G6" s="41"/>
      <c r="H6" s="41"/>
      <c r="I6" s="41"/>
      <c r="J6" s="41"/>
    </row>
    <row r="7" spans="1:13">
      <c r="B7" s="2242" t="s">
        <v>2930</v>
      </c>
      <c r="C7" s="2242"/>
      <c r="D7" s="2242"/>
      <c r="E7" s="2242"/>
      <c r="F7" s="2242"/>
      <c r="G7" s="2242"/>
      <c r="H7" s="2242"/>
      <c r="I7" s="41"/>
      <c r="J7" s="41"/>
    </row>
    <row r="8" spans="1:13" ht="6" customHeight="1">
      <c r="B8" s="268"/>
      <c r="C8" s="268"/>
      <c r="D8" s="268"/>
      <c r="E8" s="268"/>
      <c r="F8" s="268"/>
      <c r="G8" s="268"/>
      <c r="H8" s="268"/>
      <c r="I8" s="41"/>
      <c r="J8" s="41"/>
    </row>
    <row r="9" spans="1:13" ht="11.25" customHeight="1">
      <c r="B9" s="2242" t="s">
        <v>1430</v>
      </c>
      <c r="C9" s="2242"/>
      <c r="D9" s="2242"/>
      <c r="E9" s="2242"/>
      <c r="F9" s="2242"/>
      <c r="G9" s="2242"/>
      <c r="H9" s="2242"/>
      <c r="I9" s="41"/>
      <c r="J9" s="41"/>
    </row>
    <row r="10" spans="1:13" ht="6" customHeight="1">
      <c r="B10" s="268"/>
      <c r="C10" s="268"/>
      <c r="D10" s="268"/>
      <c r="E10" s="268"/>
      <c r="F10" s="268"/>
      <c r="G10" s="268"/>
      <c r="H10" s="268"/>
      <c r="I10" s="41"/>
      <c r="J10" s="41"/>
    </row>
    <row r="11" spans="1:13" ht="11.25" customHeight="1">
      <c r="A11" s="16"/>
      <c r="B11" s="2263" t="s">
        <v>1431</v>
      </c>
      <c r="C11" s="2263"/>
      <c r="D11" s="2263"/>
      <c r="E11" s="2263"/>
      <c r="F11" s="2"/>
      <c r="G11" s="2"/>
      <c r="H11" s="2"/>
    </row>
    <row r="12" spans="1:13" ht="11.25" customHeight="1">
      <c r="A12" s="16"/>
      <c r="B12" s="152"/>
      <c r="C12" s="152"/>
      <c r="D12" s="152"/>
      <c r="E12" s="152"/>
      <c r="F12" s="2"/>
      <c r="G12" s="2"/>
      <c r="H12" s="2"/>
    </row>
    <row r="13" spans="1:13" ht="11.25" customHeight="1">
      <c r="A13" s="16"/>
      <c r="B13" s="152"/>
      <c r="C13" s="152"/>
      <c r="D13" s="152"/>
      <c r="E13" s="152"/>
    </row>
    <row r="14" spans="1:13" ht="11.25" customHeight="1">
      <c r="A14" s="16"/>
      <c r="B14" s="2392" t="s">
        <v>308</v>
      </c>
      <c r="C14" s="2259"/>
      <c r="D14" s="260" t="s">
        <v>2761</v>
      </c>
      <c r="E14" s="922" t="s">
        <v>2752</v>
      </c>
      <c r="F14" s="260" t="s">
        <v>2596</v>
      </c>
      <c r="G14" s="922" t="s">
        <v>1614</v>
      </c>
      <c r="H14" s="113" t="s">
        <v>650</v>
      </c>
    </row>
    <row r="15" spans="1:13" ht="15" customHeight="1">
      <c r="A15" s="12"/>
      <c r="B15" s="2391" t="s">
        <v>1432</v>
      </c>
      <c r="C15" s="2391"/>
      <c r="D15" s="2391"/>
      <c r="E15" s="2391"/>
      <c r="F15" s="2391"/>
      <c r="G15" s="2391"/>
      <c r="H15" s="2391"/>
    </row>
    <row r="16" spans="1:13" ht="11.25" customHeight="1">
      <c r="A16" s="12"/>
      <c r="B16" s="158">
        <v>1</v>
      </c>
      <c r="C16" s="267" t="s">
        <v>1433</v>
      </c>
      <c r="D16" s="100">
        <v>2677024.3193720002</v>
      </c>
      <c r="E16" s="100">
        <v>3088191.477246</v>
      </c>
      <c r="F16" s="100">
        <v>2922722.5542990002</v>
      </c>
      <c r="G16" s="100">
        <v>3187504.29586</v>
      </c>
      <c r="H16" s="100">
        <v>2740005.7127979998</v>
      </c>
      <c r="K16" s="55"/>
    </row>
    <row r="17" spans="1:11" ht="11.25" customHeight="1">
      <c r="A17" s="12"/>
      <c r="B17" s="158">
        <v>2</v>
      </c>
      <c r="C17" s="397" t="s">
        <v>1434</v>
      </c>
      <c r="D17" s="100"/>
      <c r="E17" s="100"/>
      <c r="F17" s="100"/>
      <c r="G17" s="100"/>
      <c r="H17" s="100"/>
      <c r="K17" s="55"/>
    </row>
    <row r="18" spans="1:11" ht="11.25" customHeight="1">
      <c r="A18" s="12"/>
      <c r="B18" s="384">
        <v>3</v>
      </c>
      <c r="C18" s="397" t="s">
        <v>1435</v>
      </c>
      <c r="D18" s="100">
        <v>-17407.198759999999</v>
      </c>
      <c r="E18" s="100">
        <v>-18811.216967</v>
      </c>
      <c r="F18" s="100">
        <v>-23801.969799999999</v>
      </c>
      <c r="G18" s="100">
        <v>-21731.23659</v>
      </c>
      <c r="H18" s="100">
        <v>-34125.113169999997</v>
      </c>
      <c r="K18" s="55"/>
    </row>
    <row r="19" spans="1:11" ht="11.25" customHeight="1">
      <c r="A19" s="12"/>
      <c r="B19" s="158">
        <v>4</v>
      </c>
      <c r="C19" s="397" t="s">
        <v>1436</v>
      </c>
      <c r="D19" s="100"/>
      <c r="E19" s="100"/>
      <c r="F19" s="100"/>
      <c r="G19" s="100"/>
      <c r="H19" s="100"/>
      <c r="K19" s="55"/>
    </row>
    <row r="20" spans="1:11" ht="11.25" customHeight="1">
      <c r="A20" s="12"/>
      <c r="B20" s="384">
        <v>5</v>
      </c>
      <c r="C20" s="397" t="s">
        <v>1437</v>
      </c>
      <c r="D20" s="100">
        <v>-1510.821224</v>
      </c>
      <c r="E20" s="100">
        <v>-1587.291318</v>
      </c>
      <c r="F20" s="100">
        <v>-1573.193125</v>
      </c>
      <c r="G20" s="100">
        <v>-1556.7183680000001</v>
      </c>
      <c r="H20" s="100">
        <v>-1508.130629</v>
      </c>
      <c r="K20" s="55"/>
    </row>
    <row r="21" spans="1:11" ht="11.25" customHeight="1">
      <c r="A21" s="12"/>
      <c r="B21" s="384">
        <v>6</v>
      </c>
      <c r="C21" s="264" t="s">
        <v>1438</v>
      </c>
      <c r="D21" s="100">
        <v>-19643.618354999999</v>
      </c>
      <c r="E21" s="100">
        <v>-20078.576434999999</v>
      </c>
      <c r="F21" s="100">
        <v>-20282.930147999999</v>
      </c>
      <c r="G21" s="100">
        <v>-20308.435343000001</v>
      </c>
      <c r="H21" s="100">
        <v>-20674.692066</v>
      </c>
      <c r="K21" s="55"/>
    </row>
    <row r="22" spans="1:11" s="34" customFormat="1" ht="11.25" customHeight="1">
      <c r="B22" s="1595">
        <v>7</v>
      </c>
      <c r="C22" s="1596" t="s">
        <v>1439</v>
      </c>
      <c r="D22" s="1597">
        <v>2638462.6810329999</v>
      </c>
      <c r="E22" s="1597">
        <v>3047714.3925259998</v>
      </c>
      <c r="F22" s="1597">
        <v>2877064.461226</v>
      </c>
      <c r="G22" s="1597">
        <v>3143907.9055590001</v>
      </c>
      <c r="H22" s="1597">
        <v>2683697.776933</v>
      </c>
      <c r="I22" s="1988"/>
      <c r="J22" s="1988"/>
      <c r="K22" s="55"/>
    </row>
    <row r="23" spans="1:11" ht="15" customHeight="1">
      <c r="A23" s="12"/>
      <c r="B23" s="2393" t="s">
        <v>1440</v>
      </c>
      <c r="C23" s="2393"/>
      <c r="D23" s="2393"/>
      <c r="E23" s="2393"/>
      <c r="F23" s="2393"/>
      <c r="G23" s="2393"/>
      <c r="H23" s="2393"/>
      <c r="K23" s="55"/>
    </row>
    <row r="24" spans="1:11" ht="11.25" customHeight="1">
      <c r="A24" s="12"/>
      <c r="B24" s="384">
        <v>8</v>
      </c>
      <c r="C24" s="264" t="s">
        <v>1441</v>
      </c>
      <c r="D24" s="100">
        <v>24101.940579999999</v>
      </c>
      <c r="E24" s="100">
        <v>4181.0061409999998</v>
      </c>
      <c r="F24" s="100">
        <v>14171.184182999999</v>
      </c>
      <c r="G24" s="100">
        <v>20077.528993</v>
      </c>
      <c r="H24" s="100">
        <v>14383.737034</v>
      </c>
      <c r="K24" s="55"/>
    </row>
    <row r="25" spans="1:11" ht="11.25" customHeight="1">
      <c r="A25" s="12"/>
      <c r="B25" s="384" t="s">
        <v>540</v>
      </c>
      <c r="C25" s="264" t="s">
        <v>1442</v>
      </c>
      <c r="D25" s="100">
        <v>77.259726308330997</v>
      </c>
      <c r="E25" s="100">
        <v>33.666776194800001</v>
      </c>
      <c r="F25" s="100">
        <v>51.270673200179999</v>
      </c>
      <c r="G25" s="100">
        <v>57.807382221603</v>
      </c>
      <c r="H25" s="100">
        <v>17.956816030744498</v>
      </c>
      <c r="K25" s="55"/>
    </row>
    <row r="26" spans="1:11" ht="11.25" customHeight="1">
      <c r="A26" s="12"/>
      <c r="B26" s="384">
        <v>9</v>
      </c>
      <c r="C26" s="264" t="s">
        <v>1443</v>
      </c>
      <c r="D26" s="100">
        <v>53938.295870000002</v>
      </c>
      <c r="E26" s="100">
        <v>46999.991783999998</v>
      </c>
      <c r="F26" s="100">
        <v>47224.794098999999</v>
      </c>
      <c r="G26" s="100">
        <v>45808.169924000002</v>
      </c>
      <c r="H26" s="100">
        <v>48171.298126000002</v>
      </c>
      <c r="K26" s="55"/>
    </row>
    <row r="27" spans="1:11" ht="11.25" customHeight="1">
      <c r="A27" s="12"/>
      <c r="B27" s="384" t="s">
        <v>589</v>
      </c>
      <c r="C27" s="264" t="s">
        <v>1444</v>
      </c>
      <c r="D27" s="100">
        <v>149.067041439582</v>
      </c>
      <c r="E27" s="100">
        <v>176.38809997586401</v>
      </c>
      <c r="F27" s="100">
        <v>156.21654092330999</v>
      </c>
      <c r="G27" s="100">
        <v>175.65194634104299</v>
      </c>
      <c r="H27" s="100">
        <v>191.70640420713599</v>
      </c>
      <c r="K27" s="55"/>
    </row>
    <row r="28" spans="1:11" ht="11.25" customHeight="1">
      <c r="A28" s="12"/>
      <c r="B28" s="384" t="s">
        <v>1445</v>
      </c>
      <c r="C28" s="264" t="s">
        <v>1446</v>
      </c>
      <c r="D28" s="100">
        <v>200.49539999999999</v>
      </c>
      <c r="E28" s="100">
        <v>147.28694999999999</v>
      </c>
      <c r="F28" s="100">
        <v>147.28694999999999</v>
      </c>
      <c r="G28" s="100">
        <v>194.69005000000001</v>
      </c>
      <c r="H28" s="100">
        <v>258.33673099999999</v>
      </c>
      <c r="K28" s="55"/>
    </row>
    <row r="29" spans="1:11" ht="11.25" customHeight="1">
      <c r="A29" s="12"/>
      <c r="B29" s="384">
        <v>10</v>
      </c>
      <c r="C29" s="264" t="s">
        <v>1447</v>
      </c>
      <c r="D29" s="100"/>
      <c r="E29" s="100">
        <v>-13.955534999999999</v>
      </c>
      <c r="F29" s="100">
        <v>-11.147359</v>
      </c>
      <c r="G29" s="100">
        <v>-13.811616000000001</v>
      </c>
      <c r="H29" s="100">
        <v>-18.653735999999999</v>
      </c>
      <c r="K29" s="55"/>
    </row>
    <row r="30" spans="1:11" ht="11.25" customHeight="1">
      <c r="A30" s="12"/>
      <c r="B30" s="384" t="s">
        <v>592</v>
      </c>
      <c r="C30" s="264" t="s">
        <v>1448</v>
      </c>
      <c r="D30" s="100"/>
      <c r="E30" s="100"/>
      <c r="F30" s="100"/>
      <c r="G30" s="100"/>
      <c r="H30" s="100"/>
      <c r="K30" s="55"/>
    </row>
    <row r="31" spans="1:11" ht="11.25" customHeight="1">
      <c r="A31" s="12"/>
      <c r="B31" s="384" t="s">
        <v>1449</v>
      </c>
      <c r="C31" s="264" t="s">
        <v>1450</v>
      </c>
      <c r="D31" s="100"/>
      <c r="E31" s="100"/>
      <c r="F31" s="100"/>
      <c r="G31" s="100"/>
      <c r="H31" s="100"/>
      <c r="K31" s="55"/>
    </row>
    <row r="32" spans="1:11" ht="11.25" customHeight="1">
      <c r="A32" s="12"/>
      <c r="B32" s="384">
        <v>11</v>
      </c>
      <c r="C32" s="264" t="s">
        <v>1451</v>
      </c>
      <c r="D32" s="100"/>
      <c r="E32" s="100"/>
      <c r="F32" s="100"/>
      <c r="G32" s="100"/>
      <c r="H32" s="100"/>
      <c r="K32" s="55"/>
    </row>
    <row r="33" spans="1:11" ht="11.25" customHeight="1">
      <c r="A33" s="12"/>
      <c r="B33" s="384">
        <v>12</v>
      </c>
      <c r="C33" s="264" t="s">
        <v>1452</v>
      </c>
      <c r="D33" s="100"/>
      <c r="E33" s="100"/>
      <c r="F33" s="100"/>
      <c r="G33" s="100"/>
      <c r="H33" s="100"/>
      <c r="K33" s="55"/>
    </row>
    <row r="34" spans="1:11" s="34" customFormat="1" ht="11.25" customHeight="1">
      <c r="B34" s="1595">
        <v>13</v>
      </c>
      <c r="C34" s="1596" t="s">
        <v>1453</v>
      </c>
      <c r="D34" s="1597">
        <v>78467.058617747898</v>
      </c>
      <c r="E34" s="1597">
        <v>51524.3842161707</v>
      </c>
      <c r="F34" s="1597">
        <v>61739.605087123498</v>
      </c>
      <c r="G34" s="1597">
        <v>66300.036679562603</v>
      </c>
      <c r="H34" s="1597">
        <v>63004.381375237899</v>
      </c>
      <c r="K34" s="55"/>
    </row>
    <row r="35" spans="1:11" ht="15" customHeight="1">
      <c r="A35" s="12"/>
      <c r="B35" s="2393" t="s">
        <v>1454</v>
      </c>
      <c r="C35" s="2393"/>
      <c r="D35" s="2393"/>
      <c r="E35" s="2393"/>
      <c r="F35" s="2393"/>
      <c r="G35" s="2393"/>
      <c r="H35" s="2393"/>
      <c r="K35" s="55"/>
    </row>
    <row r="36" spans="1:11" ht="11.25" customHeight="1">
      <c r="A36" s="12"/>
      <c r="B36" s="384">
        <v>14</v>
      </c>
      <c r="C36" s="264" t="s">
        <v>1455</v>
      </c>
      <c r="D36" s="100">
        <v>408798.31686999998</v>
      </c>
      <c r="E36" s="100">
        <v>264403.43848999997</v>
      </c>
      <c r="F36" s="100">
        <v>256950.67668999999</v>
      </c>
      <c r="G36" s="100">
        <v>201666.03547999999</v>
      </c>
      <c r="H36" s="100">
        <v>203434.63941999999</v>
      </c>
      <c r="K36" s="55"/>
    </row>
    <row r="37" spans="1:11" ht="11.25" customHeight="1">
      <c r="A37" s="12"/>
      <c r="B37" s="384">
        <v>15</v>
      </c>
      <c r="C37" s="264" t="s">
        <v>1456</v>
      </c>
      <c r="D37" s="100">
        <v>-1987.79203799996</v>
      </c>
      <c r="E37" s="100">
        <v>-21470.505300000001</v>
      </c>
      <c r="F37" s="100">
        <v>-3508.1530979999802</v>
      </c>
      <c r="G37" s="100">
        <v>-6297.2324330000001</v>
      </c>
      <c r="H37" s="100">
        <v>-1541.92394900002</v>
      </c>
      <c r="K37" s="55"/>
    </row>
    <row r="38" spans="1:11" ht="11.25" customHeight="1">
      <c r="A38" s="12"/>
      <c r="B38" s="384">
        <v>16</v>
      </c>
      <c r="C38" s="264" t="s">
        <v>1457</v>
      </c>
      <c r="D38" s="100">
        <v>3035.58797</v>
      </c>
      <c r="E38" s="100">
        <v>2963.036353</v>
      </c>
      <c r="F38" s="100">
        <v>3258.6792879999998</v>
      </c>
      <c r="G38" s="100">
        <v>3210.67605</v>
      </c>
      <c r="H38" s="100">
        <v>2724.2726670000002</v>
      </c>
      <c r="K38" s="55"/>
    </row>
    <row r="39" spans="1:11" ht="11.25" customHeight="1">
      <c r="A39" s="12"/>
      <c r="B39" s="384" t="s">
        <v>613</v>
      </c>
      <c r="C39" s="264" t="s">
        <v>1458</v>
      </c>
      <c r="D39" s="100"/>
      <c r="E39" s="100"/>
      <c r="F39" s="100"/>
      <c r="G39" s="100"/>
      <c r="H39" s="100"/>
      <c r="K39" s="55"/>
    </row>
    <row r="40" spans="1:11" ht="11.25" customHeight="1">
      <c r="A40" s="12"/>
      <c r="B40" s="384">
        <v>17</v>
      </c>
      <c r="C40" s="264" t="s">
        <v>1459</v>
      </c>
      <c r="D40" s="100"/>
      <c r="E40" s="100"/>
      <c r="F40" s="100"/>
      <c r="G40" s="100"/>
      <c r="H40" s="100"/>
      <c r="K40" s="55"/>
    </row>
    <row r="41" spans="1:11" ht="11.25" customHeight="1">
      <c r="A41" s="12"/>
      <c r="B41" s="384" t="s">
        <v>1460</v>
      </c>
      <c r="C41" s="264" t="s">
        <v>1461</v>
      </c>
      <c r="D41" s="100"/>
      <c r="E41" s="100"/>
      <c r="F41" s="100"/>
      <c r="G41" s="100"/>
      <c r="H41" s="100"/>
      <c r="K41" s="55"/>
    </row>
    <row r="42" spans="1:11" s="34" customFormat="1" ht="11.25" customHeight="1">
      <c r="B42" s="1595">
        <v>18</v>
      </c>
      <c r="C42" s="1596" t="s">
        <v>1462</v>
      </c>
      <c r="D42" s="1597">
        <v>409846.11280200002</v>
      </c>
      <c r="E42" s="1597">
        <v>245895.96954300001</v>
      </c>
      <c r="F42" s="1597">
        <v>256701.20288</v>
      </c>
      <c r="G42" s="1597">
        <v>198579.479097</v>
      </c>
      <c r="H42" s="1597">
        <v>204616.98813799999</v>
      </c>
      <c r="K42" s="55"/>
    </row>
    <row r="43" spans="1:11" ht="15" customHeight="1">
      <c r="A43" s="12"/>
      <c r="B43" s="2393" t="s">
        <v>1463</v>
      </c>
      <c r="C43" s="2393"/>
      <c r="D43" s="2393"/>
      <c r="E43" s="2393"/>
      <c r="F43" s="2393"/>
      <c r="G43" s="2393"/>
      <c r="H43" s="2393"/>
      <c r="K43" s="55"/>
    </row>
    <row r="44" spans="1:11" ht="11.25" customHeight="1">
      <c r="A44" s="12"/>
      <c r="B44" s="384">
        <v>19</v>
      </c>
      <c r="C44" s="264" t="s">
        <v>1464</v>
      </c>
      <c r="D44" s="100">
        <v>913766.77501700004</v>
      </c>
      <c r="E44" s="100">
        <v>890262.90724199999</v>
      </c>
      <c r="F44" s="100">
        <v>869786.21201899997</v>
      </c>
      <c r="G44" s="100">
        <v>847574.03905149701</v>
      </c>
      <c r="H44" s="100">
        <v>847514.70629087801</v>
      </c>
      <c r="K44" s="55"/>
    </row>
    <row r="45" spans="1:11" ht="11.25" customHeight="1">
      <c r="A45" s="12"/>
      <c r="B45" s="384">
        <v>20</v>
      </c>
      <c r="C45" s="264" t="s">
        <v>1465</v>
      </c>
      <c r="D45" s="100">
        <v>-578053.39758500003</v>
      </c>
      <c r="E45" s="100">
        <v>-574073.86578999995</v>
      </c>
      <c r="F45" s="100">
        <v>-556972.45392799994</v>
      </c>
      <c r="G45" s="100">
        <v>-540587.25266849704</v>
      </c>
      <c r="H45" s="100">
        <v>-536557.22028987797</v>
      </c>
      <c r="K45" s="55"/>
    </row>
    <row r="46" spans="1:11" ht="22.5" customHeight="1">
      <c r="A46" s="12"/>
      <c r="B46" s="158">
        <v>21</v>
      </c>
      <c r="C46" s="264" t="s">
        <v>1466</v>
      </c>
      <c r="D46" s="100">
        <v>-449.32483400000001</v>
      </c>
      <c r="E46" s="100">
        <v>-428.75951199999997</v>
      </c>
      <c r="F46" s="100">
        <v>-488.48938700000002</v>
      </c>
      <c r="G46" s="100">
        <v>-501.66778199999999</v>
      </c>
      <c r="H46" s="100">
        <v>-476.83298600000001</v>
      </c>
      <c r="K46" s="55"/>
    </row>
    <row r="47" spans="1:11" s="34" customFormat="1" ht="11.25" customHeight="1">
      <c r="B47" s="1595">
        <v>22</v>
      </c>
      <c r="C47" s="1596" t="s">
        <v>1467</v>
      </c>
      <c r="D47" s="1597">
        <v>335264.05259799998</v>
      </c>
      <c r="E47" s="1597">
        <v>315760.28194000002</v>
      </c>
      <c r="F47" s="1597">
        <v>312325.26870399999</v>
      </c>
      <c r="G47" s="1597">
        <v>306485.11860099999</v>
      </c>
      <c r="H47" s="1597">
        <v>310480.65301499999</v>
      </c>
      <c r="K47" s="55"/>
    </row>
    <row r="48" spans="1:11" ht="15" customHeight="1">
      <c r="A48" s="12"/>
      <c r="B48" s="2393" t="s">
        <v>1468</v>
      </c>
      <c r="C48" s="2393"/>
      <c r="D48" s="2393"/>
      <c r="E48" s="2393"/>
      <c r="F48" s="2393"/>
      <c r="G48" s="2393"/>
      <c r="H48" s="2393"/>
      <c r="K48" s="55"/>
    </row>
    <row r="49" spans="1:11" s="34" customFormat="1" ht="11.25" customHeight="1">
      <c r="B49" s="384" t="s">
        <v>554</v>
      </c>
      <c r="C49" s="187" t="s">
        <v>1469</v>
      </c>
      <c r="D49" s="259"/>
      <c r="E49" s="259"/>
      <c r="F49" s="259"/>
      <c r="G49" s="259"/>
      <c r="H49" s="259"/>
      <c r="K49" s="55"/>
    </row>
    <row r="50" spans="1:11" s="34" customFormat="1" ht="11.25" customHeight="1">
      <c r="B50" s="384" t="s">
        <v>1470</v>
      </c>
      <c r="C50" s="187" t="s">
        <v>1471</v>
      </c>
      <c r="D50" s="259"/>
      <c r="E50" s="259"/>
      <c r="F50" s="259"/>
      <c r="G50" s="259"/>
      <c r="H50" s="259"/>
      <c r="K50" s="55"/>
    </row>
    <row r="51" spans="1:11" s="34" customFormat="1" ht="11.25" customHeight="1">
      <c r="B51" s="384" t="s">
        <v>1472</v>
      </c>
      <c r="C51" s="187" t="s">
        <v>1473</v>
      </c>
      <c r="D51" s="259"/>
      <c r="E51" s="259"/>
      <c r="F51" s="259"/>
      <c r="G51" s="259"/>
      <c r="H51" s="259"/>
      <c r="K51" s="55"/>
    </row>
    <row r="52" spans="1:11" s="34" customFormat="1" ht="11.25" customHeight="1">
      <c r="B52" s="384" t="s">
        <v>1474</v>
      </c>
      <c r="C52" s="264" t="s">
        <v>1475</v>
      </c>
      <c r="D52" s="259"/>
      <c r="E52" s="259"/>
      <c r="F52" s="259"/>
      <c r="G52" s="259"/>
      <c r="H52" s="259"/>
      <c r="K52" s="55"/>
    </row>
    <row r="53" spans="1:11" s="34" customFormat="1" ht="11.25" customHeight="1">
      <c r="B53" s="384" t="s">
        <v>1476</v>
      </c>
      <c r="C53" s="264" t="s">
        <v>1477</v>
      </c>
      <c r="D53" s="259"/>
      <c r="E53" s="259"/>
      <c r="F53" s="259"/>
      <c r="G53" s="259"/>
      <c r="H53" s="259"/>
      <c r="K53" s="55"/>
    </row>
    <row r="54" spans="1:11" s="34" customFormat="1" ht="11.25" customHeight="1">
      <c r="B54" s="384" t="s">
        <v>1478</v>
      </c>
      <c r="C54" s="264" t="s">
        <v>1479</v>
      </c>
      <c r="D54" s="259"/>
      <c r="E54" s="259"/>
      <c r="F54" s="259"/>
      <c r="G54" s="259"/>
      <c r="H54" s="259"/>
      <c r="K54" s="55"/>
    </row>
    <row r="55" spans="1:11" s="34" customFormat="1" ht="11.25" customHeight="1">
      <c r="B55" s="384" t="s">
        <v>1480</v>
      </c>
      <c r="C55" s="264" t="s">
        <v>1481</v>
      </c>
      <c r="D55" s="259"/>
      <c r="E55" s="259"/>
      <c r="F55" s="259"/>
      <c r="G55" s="259"/>
      <c r="H55" s="259"/>
      <c r="K55" s="55"/>
    </row>
    <row r="56" spans="1:11" s="34" customFormat="1" ht="11.25" customHeight="1">
      <c r="B56" s="384" t="s">
        <v>1482</v>
      </c>
      <c r="C56" s="264" t="s">
        <v>1483</v>
      </c>
      <c r="D56" s="259"/>
      <c r="E56" s="259"/>
      <c r="F56" s="259"/>
      <c r="G56" s="259"/>
      <c r="H56" s="259"/>
      <c r="K56" s="55"/>
    </row>
    <row r="57" spans="1:11" s="34" customFormat="1" ht="11.25" customHeight="1">
      <c r="B57" s="384" t="s">
        <v>1484</v>
      </c>
      <c r="C57" s="264" t="s">
        <v>1485</v>
      </c>
      <c r="D57" s="259"/>
      <c r="E57" s="259"/>
      <c r="F57" s="259"/>
      <c r="G57" s="259"/>
      <c r="H57" s="259"/>
      <c r="K57" s="55"/>
    </row>
    <row r="58" spans="1:11" s="34" customFormat="1" ht="11.25" customHeight="1">
      <c r="B58" s="384" t="s">
        <v>1486</v>
      </c>
      <c r="C58" s="264" t="s">
        <v>1487</v>
      </c>
      <c r="D58" s="259"/>
      <c r="E58" s="259"/>
      <c r="F58" s="259"/>
      <c r="G58" s="259"/>
      <c r="H58" s="259"/>
      <c r="K58" s="55"/>
    </row>
    <row r="59" spans="1:11" s="34" customFormat="1" ht="11.25" customHeight="1">
      <c r="B59" s="1595" t="s">
        <v>1488</v>
      </c>
      <c r="C59" s="1596" t="s">
        <v>1489</v>
      </c>
      <c r="D59" s="1597"/>
      <c r="E59" s="1597"/>
      <c r="F59" s="1597"/>
      <c r="G59" s="1597"/>
      <c r="H59" s="1597"/>
      <c r="K59" s="55"/>
    </row>
    <row r="60" spans="1:11" ht="15" customHeight="1">
      <c r="A60" s="12"/>
      <c r="B60" s="2393" t="s">
        <v>1490</v>
      </c>
      <c r="C60" s="2393"/>
      <c r="D60" s="2393"/>
      <c r="E60" s="2393"/>
      <c r="F60" s="2393"/>
      <c r="G60" s="2393"/>
      <c r="H60" s="2393"/>
      <c r="K60" s="55"/>
    </row>
    <row r="61" spans="1:11" ht="11.25" customHeight="1">
      <c r="A61" s="12"/>
      <c r="B61" s="384">
        <v>23</v>
      </c>
      <c r="C61" s="264" t="s">
        <v>515</v>
      </c>
      <c r="D61" s="100">
        <v>237409.90722200001</v>
      </c>
      <c r="E61" s="100">
        <v>231555.95753099999</v>
      </c>
      <c r="F61" s="100">
        <v>226881.79946800001</v>
      </c>
      <c r="G61" s="100">
        <v>229824.975783</v>
      </c>
      <c r="H61" s="100">
        <v>220229.79809900001</v>
      </c>
      <c r="K61" s="55"/>
    </row>
    <row r="62" spans="1:11" ht="11.25" customHeight="1">
      <c r="A62" s="12"/>
      <c r="B62" s="1598">
        <v>24</v>
      </c>
      <c r="C62" s="1599" t="s">
        <v>1491</v>
      </c>
      <c r="D62" s="1537">
        <v>3462039.9050507499</v>
      </c>
      <c r="E62" s="1537">
        <v>3660895.02822517</v>
      </c>
      <c r="F62" s="1537">
        <v>3507830.5378971202</v>
      </c>
      <c r="G62" s="1537">
        <v>3715272.5399365602</v>
      </c>
      <c r="H62" s="1537">
        <v>3261799.7994612399</v>
      </c>
      <c r="I62" s="759"/>
      <c r="J62" s="1483"/>
      <c r="K62" s="55"/>
    </row>
    <row r="63" spans="1:11" ht="15" customHeight="1">
      <c r="A63" s="12"/>
      <c r="B63" s="2393" t="s">
        <v>169</v>
      </c>
      <c r="C63" s="2393"/>
      <c r="D63" s="2393"/>
      <c r="E63" s="2393"/>
      <c r="F63" s="2393"/>
      <c r="G63" s="2393"/>
      <c r="H63" s="2393"/>
      <c r="K63" s="55"/>
    </row>
    <row r="64" spans="1:11" s="2" customFormat="1" ht="11.25" customHeight="1">
      <c r="B64" s="385">
        <v>25</v>
      </c>
      <c r="C64" s="386" t="s">
        <v>169</v>
      </c>
      <c r="D64" s="324">
        <v>6.8575150412230697</v>
      </c>
      <c r="E64" s="324">
        <v>6.3251187413385104</v>
      </c>
      <c r="F64" s="324">
        <v>6.4678665920962999</v>
      </c>
      <c r="G64" s="324">
        <v>6.1859519944376498</v>
      </c>
      <c r="H64" s="324">
        <v>6.75178771350026</v>
      </c>
      <c r="K64" s="55"/>
    </row>
    <row r="65" spans="1:11" s="2" customFormat="1" ht="11.25" customHeight="1">
      <c r="B65" s="385">
        <v>26</v>
      </c>
      <c r="C65" s="187" t="s">
        <v>1492</v>
      </c>
      <c r="D65" s="324">
        <v>3</v>
      </c>
      <c r="E65" s="324">
        <v>3</v>
      </c>
      <c r="F65" s="324">
        <v>3</v>
      </c>
      <c r="G65" s="324">
        <v>3</v>
      </c>
      <c r="H65" s="324">
        <v>3</v>
      </c>
      <c r="I65" s="976"/>
      <c r="K65" s="55"/>
    </row>
    <row r="66" spans="1:11" s="2" customFormat="1" ht="11.25" customHeight="1">
      <c r="B66" s="385" t="s">
        <v>1493</v>
      </c>
      <c r="C66" s="386" t="s">
        <v>602</v>
      </c>
      <c r="D66" s="324"/>
      <c r="E66" s="324"/>
      <c r="F66" s="324"/>
      <c r="G66" s="324"/>
      <c r="H66" s="324"/>
      <c r="K66" s="55"/>
    </row>
    <row r="67" spans="1:11" s="2" customFormat="1" ht="11.25" customHeight="1">
      <c r="B67" s="385" t="s">
        <v>1494</v>
      </c>
      <c r="C67" s="494" t="s">
        <v>580</v>
      </c>
      <c r="D67" s="580"/>
      <c r="E67" s="580"/>
      <c r="F67" s="580"/>
      <c r="G67" s="580"/>
      <c r="H67" s="580"/>
      <c r="K67" s="55"/>
    </row>
    <row r="68" spans="1:11" s="2" customFormat="1" ht="11.25" customHeight="1">
      <c r="B68" s="385">
        <v>27</v>
      </c>
      <c r="C68" s="386" t="s">
        <v>1495</v>
      </c>
      <c r="D68" s="324"/>
      <c r="E68" s="324"/>
      <c r="F68" s="324"/>
      <c r="G68" s="324"/>
      <c r="H68" s="324"/>
      <c r="K68" s="55"/>
    </row>
    <row r="69" spans="1:11" s="2" customFormat="1" ht="11.25" customHeight="1">
      <c r="B69" s="1549" t="s">
        <v>363</v>
      </c>
      <c r="C69" s="1600" t="s">
        <v>1496</v>
      </c>
      <c r="D69" s="1601">
        <v>3</v>
      </c>
      <c r="E69" s="1601">
        <v>3</v>
      </c>
      <c r="F69" s="1601">
        <v>3</v>
      </c>
      <c r="G69" s="1601">
        <v>3</v>
      </c>
      <c r="H69" s="1601">
        <v>3</v>
      </c>
      <c r="K69" s="55"/>
    </row>
    <row r="70" spans="1:11" ht="15" customHeight="1">
      <c r="A70" s="12"/>
      <c r="B70" s="2391" t="s">
        <v>1497</v>
      </c>
      <c r="C70" s="2391"/>
      <c r="D70" s="2391"/>
      <c r="E70" s="2391"/>
      <c r="F70" s="2391"/>
      <c r="G70" s="2391"/>
      <c r="H70" s="2391"/>
      <c r="K70" s="55"/>
    </row>
    <row r="71" spans="1:11" s="34" customFormat="1">
      <c r="B71" s="384">
        <v>28</v>
      </c>
      <c r="C71" s="187" t="s">
        <v>1498</v>
      </c>
      <c r="D71" s="100">
        <v>359150.411578</v>
      </c>
      <c r="E71" s="100">
        <v>295425.25364499999</v>
      </c>
      <c r="F71" s="100">
        <v>249684.99085199999</v>
      </c>
      <c r="G71" s="100">
        <v>191505.336549</v>
      </c>
      <c r="H71" s="100">
        <v>196531.94443199999</v>
      </c>
      <c r="K71" s="55"/>
    </row>
    <row r="72" spans="1:11" s="34" customFormat="1">
      <c r="B72" s="384">
        <v>29</v>
      </c>
      <c r="C72" s="187" t="s">
        <v>1499</v>
      </c>
      <c r="D72" s="100">
        <v>406810.52483200002</v>
      </c>
      <c r="E72" s="100">
        <v>242932.93319000001</v>
      </c>
      <c r="F72" s="100">
        <v>253442.52359200001</v>
      </c>
      <c r="G72" s="100">
        <v>195368.80304699999</v>
      </c>
      <c r="H72" s="100">
        <v>201892.715471</v>
      </c>
      <c r="K72" s="55"/>
    </row>
    <row r="73" spans="1:11" s="34" customFormat="1" ht="22.5" customHeight="1">
      <c r="B73" s="158">
        <v>30</v>
      </c>
      <c r="C73" s="268" t="s">
        <v>1500</v>
      </c>
      <c r="D73" s="100">
        <v>3414379.7917967499</v>
      </c>
      <c r="E73" s="100">
        <v>3713387.3486801698</v>
      </c>
      <c r="F73" s="100">
        <v>3504073.0051571201</v>
      </c>
      <c r="G73" s="100">
        <v>3711409.0734385601</v>
      </c>
      <c r="H73" s="100">
        <v>3256439.0284222402</v>
      </c>
      <c r="K73" s="55"/>
    </row>
    <row r="74" spans="1:11" s="34" customFormat="1" ht="22.5" customHeight="1">
      <c r="B74" s="158" t="s">
        <v>1501</v>
      </c>
      <c r="C74" s="264" t="s">
        <v>1502</v>
      </c>
      <c r="D74" s="100">
        <v>3414379.7917967499</v>
      </c>
      <c r="E74" s="100">
        <v>3713387.3486801698</v>
      </c>
      <c r="F74" s="100">
        <v>3504073.0051571201</v>
      </c>
      <c r="G74" s="100">
        <v>3711409.0734385601</v>
      </c>
      <c r="H74" s="100">
        <v>3256439.0284222402</v>
      </c>
      <c r="K74" s="55"/>
    </row>
    <row r="75" spans="1:11" s="34" customFormat="1" ht="22.5" customHeight="1">
      <c r="B75" s="158">
        <v>31</v>
      </c>
      <c r="C75" s="264" t="s">
        <v>1503</v>
      </c>
      <c r="D75" s="324">
        <v>6.9532366549377906</v>
      </c>
      <c r="E75" s="324">
        <v>6.2357070725008201</v>
      </c>
      <c r="F75" s="324">
        <v>6.474802298185188</v>
      </c>
      <c r="G75" s="324">
        <v>6.1923913865434104</v>
      </c>
      <c r="H75" s="599">
        <v>6.7629025502038198</v>
      </c>
      <c r="K75" s="55"/>
    </row>
    <row r="76" spans="1:11" s="34" customFormat="1" ht="22.5" customHeight="1">
      <c r="B76" s="1515" t="s">
        <v>1504</v>
      </c>
      <c r="C76" s="1599" t="s">
        <v>1505</v>
      </c>
      <c r="D76" s="1601">
        <v>6.9532366549377906</v>
      </c>
      <c r="E76" s="1601">
        <v>6.2357070725008201</v>
      </c>
      <c r="F76" s="1601">
        <v>6.474802298185188</v>
      </c>
      <c r="G76" s="1601">
        <v>6.1923913865434104</v>
      </c>
      <c r="H76" s="1601">
        <v>6.7629025502038198</v>
      </c>
      <c r="K76" s="55"/>
    </row>
    <row r="78" spans="1:11">
      <c r="D78" s="18"/>
    </row>
    <row r="79" spans="1:11">
      <c r="J79" s="1986"/>
    </row>
    <row r="80" spans="1:11">
      <c r="J80" s="1986"/>
    </row>
    <row r="82" spans="4:5">
      <c r="E82" s="1985"/>
    </row>
    <row r="83" spans="4:5">
      <c r="D83" s="1987"/>
      <c r="E83" s="1986"/>
    </row>
    <row r="84" spans="4:5">
      <c r="D84" s="1987"/>
    </row>
  </sheetData>
  <mergeCells count="13">
    <mergeCell ref="B70:H70"/>
    <mergeCell ref="B48:H48"/>
    <mergeCell ref="B60:H60"/>
    <mergeCell ref="B63:H63"/>
    <mergeCell ref="B23:H23"/>
    <mergeCell ref="B35:H35"/>
    <mergeCell ref="B43:H43"/>
    <mergeCell ref="B3:J3"/>
    <mergeCell ref="B7:H7"/>
    <mergeCell ref="B11:E11"/>
    <mergeCell ref="B15:H15"/>
    <mergeCell ref="B14:C14"/>
    <mergeCell ref="B9:H9"/>
  </mergeCells>
  <hyperlinks>
    <hyperlink ref="B3" location="Contents!A1" display="Back to index page" xr:uid="{BA803121-6B0A-436B-9BD9-4CA5A7267184}"/>
    <hyperlink ref="B3:J3" location="CONTENTS!A1" display="Back to contents page" xr:uid="{3BB20EF2-7555-416A-95F1-7520E75922D9}"/>
    <hyperlink ref="I3" location="CONTENTS!A1" display="Back to contents page" xr:uid="{FDA2D097-B62A-4D84-9750-476D7F3D1E65}"/>
    <hyperlink ref="H3" location="CONTENTS!A1" display="Back to contents page" xr:uid="{4943F9C9-1514-4C89-8CA4-E253B06D9828}"/>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tabColor rgb="FF007272"/>
  </sheetPr>
  <dimension ref="A1:L75"/>
  <sheetViews>
    <sheetView showGridLines="0" showRowColHeaders="0" zoomScaleNormal="100" workbookViewId="0"/>
  </sheetViews>
  <sheetFormatPr baseColWidth="10" defaultColWidth="11.44140625" defaultRowHeight="10.199999999999999"/>
  <cols>
    <col min="1" max="1" width="2.6640625" style="19" customWidth="1"/>
    <col min="2" max="2" width="4.88671875" style="41" customWidth="1"/>
    <col min="3" max="3" width="80.109375" style="12" customWidth="1"/>
    <col min="4" max="5" width="17.33203125" style="12" customWidth="1"/>
    <col min="6" max="6" width="13.5546875" style="12" customWidth="1"/>
    <col min="7" max="7" width="145" style="12" customWidth="1"/>
    <col min="8" max="16384" width="11.44140625" style="12"/>
  </cols>
  <sheetData>
    <row r="1" spans="1:12" s="19" customFormat="1" ht="11.25" customHeight="1">
      <c r="A1" s="12"/>
      <c r="B1" s="12"/>
      <c r="C1" s="12"/>
      <c r="D1" s="17"/>
      <c r="E1" s="17"/>
      <c r="F1" s="17"/>
      <c r="G1" s="20"/>
      <c r="H1" s="20"/>
      <c r="I1" s="20"/>
    </row>
    <row r="2" spans="1:12" s="19" customFormat="1" ht="5.25" customHeight="1">
      <c r="A2" s="12"/>
      <c r="B2" s="12"/>
      <c r="C2" s="12"/>
      <c r="D2" s="17"/>
      <c r="E2" s="17"/>
      <c r="F2" s="17"/>
      <c r="G2" s="20"/>
      <c r="H2" s="20"/>
      <c r="I2" s="20"/>
    </row>
    <row r="3" spans="1:12" ht="12.9" customHeight="1">
      <c r="A3" s="11"/>
      <c r="B3" s="2217" t="s">
        <v>302</v>
      </c>
      <c r="C3" s="2394"/>
      <c r="D3" s="263"/>
      <c r="E3" s="263"/>
      <c r="F3" s="263"/>
      <c r="G3" s="263"/>
      <c r="H3" s="263"/>
      <c r="I3" s="263"/>
    </row>
    <row r="4" spans="1:12" s="19" customFormat="1" ht="5.25" customHeight="1">
      <c r="A4" s="12"/>
      <c r="B4" s="12"/>
      <c r="C4" s="12"/>
      <c r="D4" s="17"/>
      <c r="E4" s="17"/>
      <c r="F4" s="17"/>
      <c r="G4" s="20"/>
      <c r="H4" s="20"/>
      <c r="I4" s="20"/>
      <c r="K4" s="12"/>
      <c r="L4" s="12"/>
    </row>
    <row r="5" spans="1:12" s="29" customFormat="1" ht="15.75" customHeight="1">
      <c r="A5" s="13"/>
      <c r="B5" s="1091" t="s">
        <v>1506</v>
      </c>
    </row>
    <row r="6" spans="1:12" ht="11.25" customHeight="1">
      <c r="B6" s="219"/>
      <c r="C6" s="41"/>
      <c r="D6" s="41"/>
      <c r="E6" s="41"/>
      <c r="F6" s="41"/>
      <c r="G6" s="41"/>
      <c r="H6" s="41"/>
      <c r="I6" s="41"/>
    </row>
    <row r="7" spans="1:12" ht="11.25" customHeight="1">
      <c r="B7" s="2339" t="s">
        <v>1507</v>
      </c>
      <c r="C7" s="2258"/>
      <c r="D7" s="2258"/>
      <c r="E7" s="2258"/>
      <c r="F7" s="186"/>
      <c r="G7" s="41"/>
      <c r="H7" s="41"/>
      <c r="I7" s="41"/>
    </row>
    <row r="8" spans="1:12" ht="11.25" customHeight="1">
      <c r="B8" s="264"/>
      <c r="C8" s="186"/>
      <c r="D8" s="186"/>
      <c r="E8" s="186"/>
      <c r="F8" s="186"/>
      <c r="G8" s="41"/>
      <c r="H8" s="41"/>
      <c r="I8" s="41"/>
    </row>
    <row r="9" spans="1:12" ht="11.25" customHeight="1">
      <c r="A9" s="16"/>
      <c r="B9" s="2395" t="s">
        <v>308</v>
      </c>
      <c r="C9" s="2396"/>
      <c r="D9" s="1602" t="s">
        <v>2761</v>
      </c>
      <c r="E9" s="1602" t="s">
        <v>2596</v>
      </c>
      <c r="F9" s="113"/>
      <c r="H9" s="219"/>
    </row>
    <row r="10" spans="1:12" ht="15" customHeight="1">
      <c r="A10" s="12"/>
      <c r="B10" s="919" t="s">
        <v>1508</v>
      </c>
      <c r="C10" s="41"/>
      <c r="D10" s="114"/>
      <c r="E10" s="114"/>
      <c r="F10" s="114"/>
    </row>
    <row r="11" spans="1:12" ht="11.25" customHeight="1">
      <c r="A11" s="12"/>
      <c r="B11" s="158" t="s">
        <v>1246</v>
      </c>
      <c r="C11" s="920" t="s">
        <v>1509</v>
      </c>
      <c r="D11" s="100">
        <v>2658106.2993881102</v>
      </c>
      <c r="E11" s="100">
        <v>2897347.3913741498</v>
      </c>
      <c r="F11" s="100"/>
      <c r="G11" s="1064"/>
    </row>
    <row r="12" spans="1:12" ht="11.25" customHeight="1">
      <c r="A12" s="12"/>
      <c r="B12" s="158" t="s">
        <v>1248</v>
      </c>
      <c r="C12" s="882" t="s">
        <v>1510</v>
      </c>
      <c r="D12" s="185">
        <v>34924.860894999998</v>
      </c>
      <c r="E12" s="185">
        <v>43637.981275999999</v>
      </c>
      <c r="F12" s="100"/>
      <c r="G12" s="1065"/>
    </row>
    <row r="13" spans="1:12" ht="11.25" customHeight="1">
      <c r="A13" s="12"/>
      <c r="B13" s="158" t="s">
        <v>1511</v>
      </c>
      <c r="C13" s="112" t="s">
        <v>1512</v>
      </c>
      <c r="D13" s="100">
        <v>2623181.4384931098</v>
      </c>
      <c r="E13" s="100">
        <v>2853709.4100981499</v>
      </c>
      <c r="F13" s="100"/>
      <c r="G13" s="229"/>
    </row>
    <row r="14" spans="1:12" ht="11.25" customHeight="1">
      <c r="A14" s="12"/>
      <c r="B14" s="158" t="s">
        <v>1513</v>
      </c>
      <c r="C14" s="881" t="s">
        <v>671</v>
      </c>
      <c r="D14" s="185">
        <v>59015.493884973301</v>
      </c>
      <c r="E14" s="185">
        <v>59882.570659862198</v>
      </c>
      <c r="F14" s="100"/>
      <c r="G14" s="1065"/>
      <c r="H14" s="29"/>
    </row>
    <row r="15" spans="1:12" ht="11.25" customHeight="1">
      <c r="A15" s="12"/>
      <c r="B15" s="158" t="s">
        <v>1514</v>
      </c>
      <c r="C15" s="589" t="s">
        <v>1515</v>
      </c>
      <c r="D15" s="185">
        <v>483689.17565269902</v>
      </c>
      <c r="E15" s="185">
        <v>772333.77749850496</v>
      </c>
      <c r="F15" s="100"/>
      <c r="G15" s="1065"/>
    </row>
    <row r="16" spans="1:12" ht="11.25" customHeight="1">
      <c r="A16" s="12"/>
      <c r="B16" s="158" t="s">
        <v>1516</v>
      </c>
      <c r="C16" s="589" t="s">
        <v>1517</v>
      </c>
      <c r="D16" s="185">
        <v>2385.4722539149898</v>
      </c>
      <c r="E16" s="185">
        <v>1865.1889434192501</v>
      </c>
      <c r="F16" s="100"/>
      <c r="G16" s="1065"/>
    </row>
    <row r="17" spans="1:12" ht="11.25" customHeight="1">
      <c r="A17" s="12"/>
      <c r="B17" s="158" t="s">
        <v>1518</v>
      </c>
      <c r="C17" s="881" t="s">
        <v>665</v>
      </c>
      <c r="D17" s="185">
        <v>9507.0340196348407</v>
      </c>
      <c r="E17" s="185">
        <v>19040.327615681701</v>
      </c>
      <c r="F17" s="100"/>
      <c r="G17" s="1065"/>
    </row>
    <row r="18" spans="1:12" ht="11.25" customHeight="1">
      <c r="A18" s="12"/>
      <c r="B18" s="158" t="s">
        <v>1519</v>
      </c>
      <c r="C18" s="881" t="s">
        <v>1520</v>
      </c>
      <c r="D18" s="185">
        <v>939244.69430309196</v>
      </c>
      <c r="E18" s="185">
        <v>921826.42764599295</v>
      </c>
      <c r="F18" s="100"/>
      <c r="G18" s="1065"/>
    </row>
    <row r="19" spans="1:12" ht="11.25" customHeight="1">
      <c r="A19" s="12"/>
      <c r="B19" s="158" t="s">
        <v>1521</v>
      </c>
      <c r="C19" s="881" t="s">
        <v>656</v>
      </c>
      <c r="D19" s="185">
        <v>101333.371824687</v>
      </c>
      <c r="E19" s="185">
        <v>95224.678854297395</v>
      </c>
      <c r="F19" s="100"/>
      <c r="G19" s="1065"/>
    </row>
    <row r="20" spans="1:12" ht="11.25" customHeight="1">
      <c r="A20" s="12"/>
      <c r="B20" s="158" t="s">
        <v>1522</v>
      </c>
      <c r="C20" s="881" t="s">
        <v>666</v>
      </c>
      <c r="D20" s="185">
        <v>953019.633287668</v>
      </c>
      <c r="E20" s="185">
        <v>915699.23336334398</v>
      </c>
      <c r="F20" s="100"/>
      <c r="G20" s="1065"/>
    </row>
    <row r="21" spans="1:12" ht="11.25" customHeight="1">
      <c r="A21" s="12"/>
      <c r="B21" s="158" t="s">
        <v>1523</v>
      </c>
      <c r="C21" s="881" t="s">
        <v>669</v>
      </c>
      <c r="D21" s="185">
        <v>4071.4358446107399</v>
      </c>
      <c r="E21" s="185">
        <v>4040.3178133647698</v>
      </c>
      <c r="F21" s="100"/>
      <c r="G21" s="1065"/>
    </row>
    <row r="22" spans="1:12" ht="11.25" customHeight="1">
      <c r="A22" s="12"/>
      <c r="B22" s="1515" t="s">
        <v>1524</v>
      </c>
      <c r="C22" s="1603" t="s">
        <v>1525</v>
      </c>
      <c r="D22" s="1604">
        <v>70915.127421825804</v>
      </c>
      <c r="E22" s="1604">
        <v>63796.887703680201</v>
      </c>
      <c r="F22" s="100"/>
      <c r="G22" s="1065"/>
    </row>
    <row r="23" spans="1:12" ht="11.25" customHeight="1">
      <c r="A23" s="12"/>
    </row>
    <row r="24" spans="1:12" ht="11.25" customHeight="1">
      <c r="A24" s="12"/>
      <c r="D24" s="18"/>
      <c r="E24" s="18"/>
      <c r="F24" s="2120"/>
    </row>
    <row r="25" spans="1:12">
      <c r="A25" s="12"/>
      <c r="D25" s="17"/>
      <c r="E25" s="18"/>
      <c r="F25" s="2120"/>
    </row>
    <row r="26" spans="1:12">
      <c r="A26" s="12"/>
      <c r="D26" s="18"/>
      <c r="E26" s="18"/>
      <c r="F26" s="2120"/>
    </row>
    <row r="27" spans="1:12">
      <c r="A27" s="12"/>
      <c r="E27" s="18"/>
      <c r="F27" s="2120"/>
    </row>
    <row r="28" spans="1:12">
      <c r="A28" s="12"/>
      <c r="E28" s="18"/>
      <c r="F28" s="2120"/>
    </row>
    <row r="29" spans="1:12">
      <c r="A29" s="12"/>
      <c r="E29" s="18"/>
      <c r="F29" s="2120"/>
    </row>
    <row r="30" spans="1:12" s="41" customFormat="1">
      <c r="A30" s="12"/>
      <c r="C30" s="12"/>
      <c r="D30" s="12"/>
      <c r="E30" s="18"/>
      <c r="F30" s="2120"/>
      <c r="G30" s="12"/>
      <c r="H30" s="12"/>
      <c r="I30" s="12"/>
      <c r="J30" s="12"/>
      <c r="K30" s="12"/>
      <c r="L30" s="12"/>
    </row>
    <row r="31" spans="1:12" s="41" customFormat="1">
      <c r="A31" s="12"/>
      <c r="C31" s="12"/>
      <c r="D31" s="12"/>
      <c r="E31" s="18"/>
      <c r="F31" s="2120"/>
      <c r="G31" s="12"/>
      <c r="H31" s="12"/>
      <c r="I31" s="12"/>
      <c r="J31" s="12"/>
      <c r="K31" s="12"/>
      <c r="L31" s="12"/>
    </row>
    <row r="32" spans="1:12" s="41" customFormat="1">
      <c r="A32" s="12"/>
      <c r="C32" s="12"/>
      <c r="D32" s="12"/>
      <c r="E32" s="18"/>
      <c r="F32" s="2120"/>
      <c r="G32" s="12"/>
      <c r="H32" s="12"/>
      <c r="I32" s="12"/>
      <c r="J32" s="12"/>
      <c r="K32" s="12"/>
      <c r="L32" s="12"/>
    </row>
    <row r="33" spans="1:12" s="41" customFormat="1">
      <c r="A33" s="12"/>
      <c r="C33" s="12"/>
      <c r="D33" s="12"/>
      <c r="E33" s="18"/>
      <c r="F33" s="2120"/>
      <c r="G33" s="12"/>
      <c r="H33" s="12"/>
      <c r="I33" s="12"/>
      <c r="J33" s="12"/>
      <c r="K33" s="12"/>
      <c r="L33" s="12"/>
    </row>
    <row r="34" spans="1:12" s="41" customFormat="1">
      <c r="A34" s="12"/>
      <c r="C34" s="12"/>
      <c r="D34" s="12"/>
      <c r="E34" s="18"/>
      <c r="F34" s="2120"/>
      <c r="G34" s="12"/>
      <c r="H34" s="12"/>
      <c r="I34" s="12"/>
      <c r="J34" s="12"/>
      <c r="K34" s="12"/>
      <c r="L34" s="12"/>
    </row>
    <row r="35" spans="1:12" s="41" customFormat="1">
      <c r="A35" s="12"/>
      <c r="C35" s="12"/>
      <c r="D35" s="12"/>
      <c r="E35" s="18"/>
      <c r="F35" s="2120"/>
      <c r="G35" s="12"/>
      <c r="H35" s="12"/>
      <c r="I35" s="12"/>
      <c r="J35" s="12"/>
      <c r="K35" s="12"/>
      <c r="L35" s="12"/>
    </row>
    <row r="36" spans="1:12" s="41" customFormat="1">
      <c r="A36" s="12"/>
      <c r="C36" s="12"/>
      <c r="D36" s="12"/>
      <c r="E36" s="18"/>
      <c r="F36" s="2120"/>
      <c r="G36" s="12"/>
      <c r="H36" s="12"/>
      <c r="I36" s="12"/>
      <c r="J36" s="12"/>
      <c r="K36" s="12"/>
      <c r="L36" s="12"/>
    </row>
    <row r="37" spans="1:12" s="41" customFormat="1">
      <c r="A37" s="12"/>
      <c r="C37" s="12"/>
      <c r="D37" s="12"/>
      <c r="E37" s="18"/>
      <c r="F37" s="12"/>
      <c r="G37" s="12"/>
      <c r="H37" s="12"/>
      <c r="I37" s="12"/>
      <c r="J37" s="12"/>
      <c r="K37" s="12"/>
      <c r="L37" s="12"/>
    </row>
    <row r="38" spans="1:12" s="41" customFormat="1">
      <c r="A38" s="12"/>
      <c r="C38" s="12"/>
      <c r="D38" s="12"/>
      <c r="E38" s="18"/>
      <c r="F38" s="12"/>
      <c r="G38" s="12"/>
      <c r="H38" s="12"/>
      <c r="I38" s="12"/>
      <c r="J38" s="12"/>
      <c r="K38" s="12"/>
      <c r="L38" s="12"/>
    </row>
    <row r="39" spans="1:12" s="41" customFormat="1">
      <c r="A39" s="12"/>
      <c r="C39" s="12"/>
      <c r="D39" s="12"/>
      <c r="E39" s="18"/>
      <c r="F39" s="12"/>
      <c r="G39" s="12"/>
      <c r="H39" s="12"/>
      <c r="I39" s="12"/>
      <c r="J39" s="12"/>
      <c r="K39" s="12"/>
      <c r="L39" s="12"/>
    </row>
    <row r="40" spans="1:12" s="41" customFormat="1">
      <c r="A40" s="12"/>
      <c r="C40" s="12"/>
      <c r="D40" s="12"/>
      <c r="E40" s="18"/>
      <c r="F40" s="12"/>
      <c r="G40" s="12"/>
      <c r="H40" s="12"/>
      <c r="I40" s="12"/>
      <c r="J40" s="12"/>
      <c r="K40" s="12"/>
      <c r="L40" s="12"/>
    </row>
    <row r="41" spans="1:12" s="41" customFormat="1">
      <c r="A41" s="12"/>
      <c r="C41" s="12"/>
      <c r="D41" s="12"/>
      <c r="E41" s="18"/>
      <c r="F41" s="12"/>
      <c r="G41" s="12"/>
      <c r="H41" s="12"/>
      <c r="I41" s="12"/>
      <c r="J41" s="12"/>
      <c r="K41" s="12"/>
      <c r="L41" s="12"/>
    </row>
    <row r="42" spans="1:12" s="41" customFormat="1">
      <c r="A42" s="12"/>
      <c r="C42" s="12"/>
      <c r="D42" s="12"/>
      <c r="E42" s="18"/>
      <c r="F42" s="12"/>
      <c r="G42" s="12"/>
      <c r="H42" s="12"/>
      <c r="I42" s="12"/>
      <c r="J42" s="12"/>
      <c r="K42" s="12"/>
      <c r="L42" s="12"/>
    </row>
    <row r="43" spans="1:12" s="41" customFormat="1">
      <c r="A43" s="12"/>
      <c r="C43" s="12"/>
      <c r="D43" s="12"/>
      <c r="E43" s="12"/>
      <c r="F43" s="12"/>
      <c r="G43" s="12"/>
      <c r="H43" s="12"/>
      <c r="I43" s="12"/>
      <c r="J43" s="12"/>
      <c r="K43" s="12"/>
      <c r="L43" s="12"/>
    </row>
    <row r="44" spans="1:12" s="41" customFormat="1">
      <c r="A44" s="12"/>
      <c r="C44" s="12"/>
      <c r="D44" s="12"/>
      <c r="E44" s="12"/>
      <c r="F44" s="12"/>
      <c r="G44" s="12"/>
      <c r="H44" s="12"/>
      <c r="I44" s="12"/>
      <c r="J44" s="12"/>
      <c r="K44" s="12"/>
      <c r="L44" s="12"/>
    </row>
    <row r="45" spans="1:12" s="41" customFormat="1">
      <c r="A45" s="12"/>
      <c r="C45" s="12"/>
      <c r="D45" s="12"/>
      <c r="E45" s="12"/>
      <c r="F45" s="12"/>
      <c r="G45" s="12"/>
      <c r="H45" s="12"/>
      <c r="I45" s="12"/>
      <c r="J45" s="12"/>
      <c r="K45" s="12"/>
      <c r="L45" s="12"/>
    </row>
    <row r="46" spans="1:12" s="41" customFormat="1">
      <c r="A46" s="12"/>
      <c r="C46" s="12"/>
      <c r="D46" s="12"/>
      <c r="E46" s="12"/>
      <c r="F46" s="12"/>
      <c r="G46" s="12"/>
      <c r="H46" s="12"/>
      <c r="I46" s="12"/>
      <c r="J46" s="12"/>
      <c r="K46" s="12"/>
      <c r="L46" s="12"/>
    </row>
    <row r="47" spans="1:12" s="41" customFormat="1">
      <c r="A47" s="12"/>
      <c r="C47" s="12"/>
      <c r="D47" s="12"/>
      <c r="E47" s="12"/>
      <c r="F47" s="12"/>
      <c r="G47" s="12"/>
      <c r="H47" s="12"/>
      <c r="I47" s="12"/>
      <c r="J47" s="12"/>
      <c r="K47" s="12"/>
      <c r="L47" s="12"/>
    </row>
    <row r="54" spans="1:12" s="41" customFormat="1">
      <c r="A54" s="21"/>
      <c r="C54" s="12"/>
      <c r="D54" s="12"/>
      <c r="E54" s="12"/>
      <c r="F54" s="12"/>
      <c r="G54" s="12"/>
      <c r="H54" s="12"/>
      <c r="I54" s="12"/>
      <c r="J54" s="12"/>
      <c r="K54" s="12"/>
      <c r="L54" s="12"/>
    </row>
    <row r="55" spans="1:12" s="41" customFormat="1">
      <c r="A55" s="21"/>
      <c r="C55" s="12"/>
      <c r="D55" s="12"/>
      <c r="E55" s="12"/>
      <c r="F55" s="12"/>
      <c r="G55" s="12"/>
      <c r="H55" s="12"/>
      <c r="I55" s="12"/>
      <c r="J55" s="12"/>
      <c r="K55" s="12"/>
      <c r="L55" s="12"/>
    </row>
    <row r="56" spans="1:12" s="41" customFormat="1">
      <c r="A56" s="22"/>
      <c r="C56" s="12"/>
      <c r="D56" s="12"/>
      <c r="E56" s="12"/>
      <c r="F56" s="12"/>
      <c r="G56" s="12"/>
      <c r="H56" s="12"/>
      <c r="I56" s="12"/>
      <c r="J56" s="12"/>
      <c r="K56" s="12"/>
      <c r="L56" s="12"/>
    </row>
    <row r="57" spans="1:12" s="41" customFormat="1">
      <c r="A57" s="12"/>
      <c r="C57" s="12"/>
      <c r="D57" s="12"/>
      <c r="E57" s="12"/>
      <c r="F57" s="12"/>
      <c r="G57" s="12"/>
      <c r="H57" s="12"/>
      <c r="I57" s="12"/>
      <c r="J57" s="12"/>
      <c r="K57" s="12"/>
      <c r="L57" s="12"/>
    </row>
    <row r="58" spans="1:12" s="41" customFormat="1">
      <c r="A58" s="12"/>
      <c r="C58" s="12"/>
      <c r="D58" s="12"/>
      <c r="E58" s="12"/>
      <c r="F58" s="12"/>
      <c r="G58" s="12"/>
      <c r="H58" s="12"/>
      <c r="I58" s="12"/>
      <c r="J58" s="12"/>
      <c r="K58" s="12"/>
      <c r="L58" s="12"/>
    </row>
    <row r="59" spans="1:12" s="41" customFormat="1">
      <c r="A59" s="12"/>
      <c r="C59" s="12"/>
      <c r="D59" s="12"/>
      <c r="E59" s="12"/>
      <c r="F59" s="12"/>
      <c r="G59" s="12"/>
      <c r="H59" s="12"/>
      <c r="I59" s="12"/>
      <c r="J59" s="12"/>
      <c r="K59" s="12"/>
      <c r="L59" s="12"/>
    </row>
    <row r="60" spans="1:12" s="41" customFormat="1">
      <c r="A60" s="12"/>
      <c r="C60" s="12"/>
      <c r="D60" s="12"/>
      <c r="E60" s="12"/>
      <c r="F60" s="12"/>
      <c r="G60" s="12"/>
      <c r="H60" s="12"/>
      <c r="I60" s="12"/>
      <c r="J60" s="12"/>
      <c r="K60" s="12"/>
      <c r="L60" s="12"/>
    </row>
    <row r="61" spans="1:12" s="41" customFormat="1">
      <c r="A61" s="12"/>
      <c r="C61" s="12"/>
      <c r="D61" s="12"/>
      <c r="E61" s="12"/>
      <c r="F61" s="12"/>
      <c r="G61" s="12"/>
      <c r="H61" s="12"/>
      <c r="I61" s="12"/>
      <c r="J61" s="12"/>
      <c r="K61" s="12"/>
      <c r="L61" s="12"/>
    </row>
    <row r="62" spans="1:12" s="41" customFormat="1">
      <c r="A62" s="12"/>
      <c r="C62" s="12"/>
      <c r="D62" s="12"/>
      <c r="E62" s="12"/>
      <c r="F62" s="12"/>
      <c r="G62" s="12"/>
      <c r="H62" s="12"/>
      <c r="I62" s="12"/>
      <c r="J62" s="12"/>
      <c r="K62" s="12"/>
      <c r="L62" s="12"/>
    </row>
    <row r="63" spans="1:12" s="41" customFormat="1">
      <c r="A63" s="12"/>
      <c r="C63" s="12"/>
      <c r="D63" s="12"/>
      <c r="E63" s="12"/>
      <c r="F63" s="12"/>
      <c r="G63" s="12"/>
      <c r="H63" s="12"/>
      <c r="I63" s="12"/>
      <c r="J63" s="12"/>
      <c r="K63" s="12"/>
      <c r="L63" s="12"/>
    </row>
    <row r="64" spans="1:12" s="41" customFormat="1">
      <c r="A64" s="12"/>
      <c r="C64" s="12"/>
      <c r="D64" s="12"/>
      <c r="E64" s="12"/>
      <c r="F64" s="12"/>
      <c r="G64" s="12"/>
      <c r="H64" s="12"/>
      <c r="I64" s="12"/>
      <c r="J64" s="12"/>
      <c r="K64" s="12"/>
      <c r="L64" s="12"/>
    </row>
    <row r="65" spans="1:12" s="41" customFormat="1">
      <c r="A65" s="24"/>
      <c r="C65" s="12"/>
      <c r="D65" s="12"/>
      <c r="E65" s="12"/>
      <c r="F65" s="12"/>
      <c r="G65" s="12"/>
      <c r="H65" s="12"/>
      <c r="I65" s="12"/>
      <c r="J65" s="12"/>
      <c r="K65" s="12"/>
      <c r="L65" s="12"/>
    </row>
    <row r="66" spans="1:12" s="41" customFormat="1">
      <c r="A66" s="24"/>
      <c r="C66" s="12"/>
      <c r="D66" s="12"/>
      <c r="E66" s="12"/>
      <c r="F66" s="12"/>
      <c r="G66" s="12"/>
      <c r="H66" s="12"/>
      <c r="I66" s="12"/>
      <c r="J66" s="12"/>
      <c r="K66" s="12"/>
      <c r="L66" s="12"/>
    </row>
    <row r="67" spans="1:12" s="41" customFormat="1">
      <c r="A67" s="24"/>
      <c r="C67" s="12"/>
      <c r="D67" s="12"/>
      <c r="E67" s="12"/>
      <c r="F67" s="12"/>
      <c r="G67" s="12"/>
      <c r="H67" s="12"/>
      <c r="I67" s="12"/>
      <c r="J67" s="12"/>
      <c r="K67" s="12"/>
      <c r="L67" s="12"/>
    </row>
    <row r="68" spans="1:12" s="41" customFormat="1">
      <c r="A68" s="24"/>
      <c r="C68" s="12"/>
      <c r="D68" s="12"/>
      <c r="E68" s="12"/>
      <c r="F68" s="12"/>
      <c r="G68" s="12"/>
      <c r="H68" s="12"/>
      <c r="I68" s="12"/>
      <c r="J68" s="12"/>
      <c r="K68" s="12"/>
      <c r="L68" s="12"/>
    </row>
    <row r="69" spans="1:12" s="41" customFormat="1">
      <c r="A69" s="24"/>
      <c r="C69" s="12"/>
      <c r="D69" s="12"/>
      <c r="E69" s="12"/>
      <c r="F69" s="12"/>
      <c r="G69" s="12"/>
      <c r="H69" s="12"/>
      <c r="I69" s="12"/>
      <c r="J69" s="12"/>
      <c r="K69" s="12"/>
      <c r="L69" s="12"/>
    </row>
    <row r="70" spans="1:12" s="41" customFormat="1">
      <c r="A70" s="24"/>
      <c r="C70" s="12"/>
      <c r="D70" s="12"/>
      <c r="E70" s="12"/>
      <c r="F70" s="12"/>
      <c r="G70" s="12"/>
      <c r="H70" s="12"/>
      <c r="I70" s="12"/>
      <c r="J70" s="12"/>
      <c r="K70" s="12"/>
      <c r="L70" s="12"/>
    </row>
    <row r="71" spans="1:12" s="41" customFormat="1">
      <c r="A71" s="24"/>
      <c r="C71" s="12"/>
      <c r="D71" s="12"/>
      <c r="E71" s="12"/>
      <c r="F71" s="12"/>
      <c r="G71" s="12"/>
      <c r="H71" s="12"/>
      <c r="I71" s="12"/>
      <c r="J71" s="12"/>
      <c r="K71" s="12"/>
      <c r="L71" s="12"/>
    </row>
    <row r="72" spans="1:12" s="41" customFormat="1">
      <c r="A72" s="24"/>
      <c r="C72" s="12"/>
      <c r="D72" s="12"/>
      <c r="E72" s="12"/>
      <c r="F72" s="12"/>
      <c r="G72" s="12"/>
      <c r="H72" s="12"/>
      <c r="I72" s="12"/>
      <c r="J72" s="12"/>
      <c r="K72" s="12"/>
      <c r="L72" s="12"/>
    </row>
    <row r="73" spans="1:12" s="41" customFormat="1">
      <c r="A73" s="19"/>
      <c r="C73" s="12"/>
      <c r="D73" s="12"/>
      <c r="E73" s="12"/>
      <c r="F73" s="12"/>
      <c r="G73" s="12"/>
      <c r="H73" s="12"/>
      <c r="I73" s="12"/>
      <c r="J73" s="12"/>
      <c r="K73" s="12"/>
      <c r="L73" s="12"/>
    </row>
    <row r="74" spans="1:12" s="41" customFormat="1">
      <c r="A74" s="19"/>
      <c r="C74" s="12"/>
      <c r="D74" s="12"/>
      <c r="E74" s="12"/>
      <c r="F74" s="12"/>
      <c r="G74" s="12"/>
      <c r="H74" s="12"/>
      <c r="I74" s="12"/>
      <c r="J74" s="12"/>
      <c r="K74" s="12"/>
      <c r="L74" s="12"/>
    </row>
    <row r="75" spans="1:12" s="41" customFormat="1">
      <c r="A75" s="19"/>
      <c r="C75" s="12"/>
      <c r="D75" s="12"/>
      <c r="E75" s="12"/>
      <c r="F75" s="12"/>
      <c r="G75" s="12"/>
      <c r="H75" s="12"/>
      <c r="I75" s="12"/>
      <c r="J75" s="12"/>
      <c r="K75" s="12"/>
      <c r="L75" s="12"/>
    </row>
  </sheetData>
  <mergeCells count="3">
    <mergeCell ref="B7:E7"/>
    <mergeCell ref="B3:C3"/>
    <mergeCell ref="B9:C9"/>
  </mergeCells>
  <phoneticPr fontId="275"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7272"/>
    <pageSetUpPr fitToPage="1"/>
  </sheetPr>
  <dimension ref="A1:Q98"/>
  <sheetViews>
    <sheetView showGridLines="0" showRowColHeaders="0" zoomScaleNormal="100" workbookViewId="0"/>
  </sheetViews>
  <sheetFormatPr baseColWidth="10" defaultColWidth="11.44140625" defaultRowHeight="10.199999999999999"/>
  <cols>
    <col min="1" max="1" width="2.6640625" style="19" customWidth="1"/>
    <col min="2" max="2" width="4.88671875" style="29" customWidth="1"/>
    <col min="3" max="3" width="94.109375" style="29" customWidth="1"/>
    <col min="4" max="7" width="15.6640625" style="29" customWidth="1"/>
    <col min="8" max="8" width="1.44140625" style="3" customWidth="1"/>
    <col min="9" max="12" width="15.6640625" style="29" customWidth="1"/>
    <col min="13" max="13" width="13" style="29" bestFit="1" customWidth="1"/>
    <col min="14" max="16384" width="11.44140625" style="29"/>
  </cols>
  <sheetData>
    <row r="1" spans="1:17" s="10" customFormat="1" ht="11.25" customHeight="1">
      <c r="A1" s="7"/>
      <c r="B1" s="7"/>
      <c r="C1" s="7"/>
      <c r="D1" s="8"/>
      <c r="E1" s="8"/>
      <c r="F1" s="8"/>
      <c r="G1" s="8"/>
      <c r="H1" s="383"/>
      <c r="I1" s="8"/>
      <c r="J1" s="8"/>
      <c r="K1" s="8"/>
      <c r="L1" s="8"/>
    </row>
    <row r="2" spans="1:17" s="10" customFormat="1" ht="5.25" customHeight="1">
      <c r="A2" s="7"/>
      <c r="B2" s="7"/>
      <c r="C2" s="7"/>
      <c r="D2" s="8"/>
      <c r="E2" s="8"/>
      <c r="F2" s="8"/>
      <c r="G2" s="8"/>
      <c r="H2" s="383"/>
      <c r="I2" s="8"/>
      <c r="J2" s="8"/>
      <c r="K2" s="8"/>
      <c r="L2" s="8"/>
    </row>
    <row r="3" spans="1:17" s="12" customFormat="1" ht="12.9" customHeight="1">
      <c r="A3" s="11"/>
      <c r="B3" s="2217" t="s">
        <v>302</v>
      </c>
      <c r="C3" s="2217"/>
      <c r="D3" s="2217"/>
      <c r="E3" s="2217"/>
      <c r="F3" s="2217"/>
      <c r="G3" s="2217"/>
      <c r="H3" s="2217"/>
      <c r="I3" s="2217"/>
      <c r="J3" s="2217"/>
      <c r="K3" s="2217"/>
      <c r="L3" s="2217"/>
    </row>
    <row r="4" spans="1:17" s="10" customFormat="1" ht="5.25" customHeight="1">
      <c r="A4" s="7"/>
      <c r="B4" s="7"/>
      <c r="C4" s="7"/>
      <c r="D4" s="8"/>
      <c r="E4" s="8"/>
      <c r="F4" s="8"/>
      <c r="G4" s="8"/>
      <c r="H4" s="383"/>
      <c r="I4" s="8"/>
      <c r="J4" s="8"/>
      <c r="K4" s="8"/>
      <c r="L4" s="8"/>
      <c r="M4" s="7"/>
      <c r="N4" s="7"/>
    </row>
    <row r="5" spans="1:17" s="6" customFormat="1" ht="15.75" customHeight="1">
      <c r="A5" s="13"/>
      <c r="B5" s="1087" t="s">
        <v>1526</v>
      </c>
      <c r="E5" s="3"/>
      <c r="H5"/>
    </row>
    <row r="6" spans="1:17" s="6" customFormat="1" ht="11.25" customHeight="1">
      <c r="A6" s="13"/>
      <c r="B6" s="14"/>
      <c r="H6"/>
    </row>
    <row r="7" spans="1:17" customFormat="1" ht="11.25" customHeight="1">
      <c r="A7" s="382"/>
      <c r="B7" s="2263" t="s">
        <v>2830</v>
      </c>
      <c r="C7" s="2263"/>
      <c r="D7" s="2263"/>
      <c r="E7" s="2263"/>
      <c r="F7" s="2263"/>
      <c r="G7" s="2263"/>
      <c r="H7" s="2336"/>
      <c r="I7" s="2336"/>
      <c r="J7" s="2336"/>
      <c r="K7" s="2336"/>
      <c r="L7" s="2336"/>
    </row>
    <row r="8" spans="1:17" customFormat="1" ht="11.25" customHeight="1">
      <c r="A8" s="382"/>
      <c r="B8" s="152"/>
      <c r="C8" s="152"/>
      <c r="D8" s="152"/>
      <c r="E8" s="152"/>
      <c r="F8" s="152"/>
      <c r="G8" s="152"/>
      <c r="H8" s="319"/>
      <c r="I8" s="319"/>
      <c r="J8" s="319"/>
      <c r="K8" s="319"/>
      <c r="L8" s="319"/>
    </row>
    <row r="9" spans="1:17" customFormat="1" ht="11.25" customHeight="1">
      <c r="A9" s="382"/>
      <c r="B9" s="152"/>
      <c r="C9" s="152"/>
      <c r="D9" s="152"/>
      <c r="E9" s="152"/>
      <c r="F9" s="152"/>
      <c r="G9" s="152"/>
      <c r="H9" s="319"/>
      <c r="I9" s="319"/>
      <c r="J9" s="319"/>
      <c r="K9" s="319"/>
      <c r="L9" s="319"/>
    </row>
    <row r="10" spans="1:17" s="410" customFormat="1" ht="11.25" customHeight="1">
      <c r="A10" s="309"/>
      <c r="D10" s="1196" t="s">
        <v>566</v>
      </c>
      <c r="E10" s="1196" t="s">
        <v>1527</v>
      </c>
      <c r="F10" s="1196" t="s">
        <v>1528</v>
      </c>
      <c r="G10" s="1196" t="s">
        <v>1106</v>
      </c>
      <c r="H10" s="1197"/>
      <c r="I10" s="1201" t="s">
        <v>1529</v>
      </c>
      <c r="J10" s="1201" t="s">
        <v>1530</v>
      </c>
      <c r="K10" s="1201" t="s">
        <v>1531</v>
      </c>
      <c r="L10" s="1201" t="s">
        <v>1532</v>
      </c>
      <c r="M10" s="1041"/>
      <c r="N10" s="1041"/>
      <c r="O10" s="366"/>
      <c r="P10" s="366"/>
      <c r="Q10" s="366"/>
    </row>
    <row r="11" spans="1:17" ht="11.25" customHeight="1">
      <c r="A11" s="16"/>
      <c r="B11" s="381"/>
      <c r="C11" s="381"/>
      <c r="D11" s="2333" t="s">
        <v>1533</v>
      </c>
      <c r="E11" s="2333"/>
      <c r="F11" s="2333"/>
      <c r="G11" s="2333"/>
      <c r="H11" s="76"/>
      <c r="I11" s="2333" t="s">
        <v>1534</v>
      </c>
      <c r="J11" s="2333"/>
      <c r="K11" s="2333"/>
      <c r="L11" s="2333"/>
      <c r="M11"/>
      <c r="N11"/>
      <c r="O11" s="3"/>
      <c r="P11" s="3"/>
      <c r="Q11" s="3"/>
    </row>
    <row r="12" spans="1:17" s="167" customFormat="1" ht="11.25" customHeight="1">
      <c r="A12" s="1"/>
      <c r="B12" s="2398" t="s">
        <v>308</v>
      </c>
      <c r="C12" s="2398"/>
      <c r="D12" s="1079" t="s">
        <v>2761</v>
      </c>
      <c r="E12" s="1078" t="s">
        <v>2756</v>
      </c>
      <c r="F12" s="1918" t="s">
        <v>2596</v>
      </c>
      <c r="G12" s="1919" t="s">
        <v>1614</v>
      </c>
      <c r="H12" s="236"/>
      <c r="I12" s="1079" t="s">
        <v>2761</v>
      </c>
      <c r="J12" s="1079" t="s">
        <v>2756</v>
      </c>
      <c r="K12" s="1078" t="s">
        <v>2596</v>
      </c>
      <c r="L12" s="1918" t="s">
        <v>1614</v>
      </c>
      <c r="M12" s="1041"/>
      <c r="N12" s="1041"/>
    </row>
    <row r="13" spans="1:17" s="3" customFormat="1" ht="11.25" customHeight="1">
      <c r="A13" s="2"/>
      <c r="B13" s="344"/>
      <c r="C13" s="258" t="s">
        <v>1535</v>
      </c>
      <c r="D13" s="859"/>
      <c r="E13" s="859">
        <v>12</v>
      </c>
      <c r="F13" s="859">
        <v>12</v>
      </c>
      <c r="G13" s="859">
        <v>12</v>
      </c>
      <c r="H13" s="860"/>
      <c r="I13" s="859"/>
      <c r="J13" s="859">
        <v>12</v>
      </c>
      <c r="K13" s="859">
        <v>12</v>
      </c>
      <c r="L13" s="859">
        <v>12</v>
      </c>
      <c r="M13"/>
      <c r="N13"/>
    </row>
    <row r="14" spans="1:17" s="3" customFormat="1" ht="15" customHeight="1">
      <c r="A14" s="2"/>
      <c r="B14" s="2397" t="s">
        <v>1536</v>
      </c>
      <c r="C14" s="2397"/>
      <c r="D14" s="279"/>
      <c r="E14" s="279"/>
      <c r="F14" s="279"/>
      <c r="G14" s="279"/>
      <c r="H14" s="279"/>
      <c r="I14" s="279"/>
      <c r="J14" s="279"/>
      <c r="K14" s="279"/>
      <c r="L14" s="279"/>
    </row>
    <row r="15" spans="1:17" s="3" customFormat="1">
      <c r="A15" s="2"/>
      <c r="B15" s="1605">
        <v>1</v>
      </c>
      <c r="C15" s="258" t="s">
        <v>1537</v>
      </c>
      <c r="D15" s="1606"/>
      <c r="E15" s="1606"/>
      <c r="F15" s="1606"/>
      <c r="G15" s="1606"/>
      <c r="H15" s="76"/>
      <c r="I15" s="1535">
        <v>1125859.9856386699</v>
      </c>
      <c r="J15" s="1535">
        <v>1086311.86495389</v>
      </c>
      <c r="K15" s="1535">
        <v>1041629.7594249001</v>
      </c>
      <c r="L15" s="1535">
        <v>984599.59263166599</v>
      </c>
      <c r="M15" s="379"/>
    </row>
    <row r="16" spans="1:17" s="3" customFormat="1" ht="15" customHeight="1">
      <c r="A16" s="2"/>
      <c r="B16" s="2397" t="s">
        <v>1538</v>
      </c>
      <c r="C16" s="2397"/>
      <c r="D16" s="279"/>
      <c r="E16" s="279"/>
      <c r="F16" s="279"/>
      <c r="G16" s="279"/>
      <c r="H16" s="376"/>
      <c r="I16" s="279"/>
      <c r="J16" s="279"/>
      <c r="K16" s="279"/>
      <c r="L16" s="279"/>
    </row>
    <row r="17" spans="1:13" s="3" customFormat="1">
      <c r="A17" s="385"/>
      <c r="B17" s="348">
        <v>2</v>
      </c>
      <c r="C17" s="258" t="s">
        <v>1539</v>
      </c>
      <c r="D17" s="377">
        <v>551892.50520575</v>
      </c>
      <c r="E17" s="377">
        <v>550774.19565266802</v>
      </c>
      <c r="F17" s="377">
        <v>552026.05877996306</v>
      </c>
      <c r="G17" s="377">
        <v>555352.30308624904</v>
      </c>
      <c r="H17" s="76"/>
      <c r="I17" s="377">
        <v>36925.606446666701</v>
      </c>
      <c r="J17" s="377">
        <v>36776.708663777703</v>
      </c>
      <c r="K17" s="377">
        <v>36813.374862803597</v>
      </c>
      <c r="L17" s="377">
        <v>36787.481126781095</v>
      </c>
    </row>
    <row r="18" spans="1:13">
      <c r="A18" s="32"/>
      <c r="B18" s="155">
        <v>3</v>
      </c>
      <c r="C18" s="355" t="s">
        <v>1540</v>
      </c>
      <c r="D18" s="58">
        <v>414882.0127585</v>
      </c>
      <c r="E18" s="58">
        <v>415881.72648129496</v>
      </c>
      <c r="F18" s="58">
        <v>419911.572026846</v>
      </c>
      <c r="G18" s="58">
        <v>424931.12749354303</v>
      </c>
      <c r="H18" s="76"/>
      <c r="I18" s="58">
        <v>20744.100639083303</v>
      </c>
      <c r="J18" s="58">
        <v>20794.0863250439</v>
      </c>
      <c r="K18" s="58">
        <v>20995.578601984002</v>
      </c>
      <c r="L18" s="58">
        <v>21246.556374935502</v>
      </c>
    </row>
    <row r="19" spans="1:13">
      <c r="A19" s="32"/>
      <c r="B19" s="155">
        <v>4</v>
      </c>
      <c r="C19" s="355" t="s">
        <v>1541</v>
      </c>
      <c r="D19" s="58">
        <v>81010.578892000005</v>
      </c>
      <c r="E19" s="58">
        <v>79393.79476596741</v>
      </c>
      <c r="F19" s="58">
        <v>78838.200637419097</v>
      </c>
      <c r="G19" s="58">
        <v>79445.155356957795</v>
      </c>
      <c r="H19" s="377"/>
      <c r="I19" s="377">
        <v>10639.6939675833</v>
      </c>
      <c r="J19" s="377">
        <v>10466.522165083001</v>
      </c>
      <c r="K19" s="377">
        <v>10456.9736777871</v>
      </c>
      <c r="L19" s="377">
        <v>10591.808048470601</v>
      </c>
    </row>
    <row r="20" spans="1:13" s="3" customFormat="1">
      <c r="A20" s="385"/>
      <c r="B20" s="348">
        <v>5</v>
      </c>
      <c r="C20" s="258" t="s">
        <v>1542</v>
      </c>
      <c r="D20" s="377">
        <v>1266393.4085210001</v>
      </c>
      <c r="E20" s="377">
        <v>1202715.2794443702</v>
      </c>
      <c r="F20" s="377">
        <v>1146222.05427761</v>
      </c>
      <c r="G20" s="377">
        <v>1109340.5279578601</v>
      </c>
      <c r="H20" s="377"/>
      <c r="I20" s="58">
        <v>731218.55282650003</v>
      </c>
      <c r="J20" s="58">
        <v>680029.44623877096</v>
      </c>
      <c r="K20" s="58">
        <v>636255.04503311799</v>
      </c>
      <c r="L20" s="58">
        <v>607668.83724403603</v>
      </c>
    </row>
    <row r="21" spans="1:13" ht="11.25" customHeight="1">
      <c r="A21" s="32"/>
      <c r="B21" s="155">
        <v>6</v>
      </c>
      <c r="C21" s="355" t="s">
        <v>1543</v>
      </c>
      <c r="D21" s="58">
        <v>418757.80177000002</v>
      </c>
      <c r="E21" s="58">
        <v>395554.891366417</v>
      </c>
      <c r="F21" s="58">
        <v>366278.08392368903</v>
      </c>
      <c r="G21" s="58">
        <v>335076.86604499101</v>
      </c>
      <c r="H21" s="377"/>
      <c r="I21" s="58">
        <v>99243.075205166708</v>
      </c>
      <c r="J21" s="58">
        <v>93652.716175718699</v>
      </c>
      <c r="K21" s="58">
        <v>86631.521271812104</v>
      </c>
      <c r="L21" s="58">
        <v>79200.652734445292</v>
      </c>
    </row>
    <row r="22" spans="1:13">
      <c r="A22" s="32"/>
      <c r="B22" s="155">
        <v>7</v>
      </c>
      <c r="C22" s="355" t="s">
        <v>1544</v>
      </c>
      <c r="D22" s="58">
        <v>773347.68512883305</v>
      </c>
      <c r="E22" s="58">
        <v>726929.75582267705</v>
      </c>
      <c r="F22" s="58">
        <v>701418.39148812997</v>
      </c>
      <c r="G22" s="58">
        <v>694685.93180136208</v>
      </c>
      <c r="H22" s="377"/>
      <c r="I22" s="58">
        <v>557687.55599916703</v>
      </c>
      <c r="J22" s="58">
        <v>506146.097807777</v>
      </c>
      <c r="K22" s="58">
        <v>471097.94489551004</v>
      </c>
      <c r="L22" s="58">
        <v>448890.45439808699</v>
      </c>
    </row>
    <row r="23" spans="1:13">
      <c r="A23" s="32"/>
      <c r="B23" s="155">
        <v>8</v>
      </c>
      <c r="C23" s="355" t="s">
        <v>1545</v>
      </c>
      <c r="D23" s="58">
        <v>74287.921622166701</v>
      </c>
      <c r="E23" s="58">
        <v>80230.63225527521</v>
      </c>
      <c r="F23" s="58">
        <v>78525.578865796095</v>
      </c>
      <c r="G23" s="58">
        <v>79577.730111504396</v>
      </c>
      <c r="H23" s="377"/>
      <c r="I23" s="377">
        <v>74287.921622166701</v>
      </c>
      <c r="J23" s="377">
        <v>80230.63225527521</v>
      </c>
      <c r="K23" s="377">
        <v>78525.578865796095</v>
      </c>
      <c r="L23" s="377">
        <v>79577.730111504396</v>
      </c>
    </row>
    <row r="24" spans="1:13">
      <c r="A24" s="32"/>
      <c r="B24" s="155">
        <v>9</v>
      </c>
      <c r="C24" s="355" t="s">
        <v>1546</v>
      </c>
      <c r="D24" s="378"/>
      <c r="E24" s="378"/>
      <c r="F24" s="378"/>
      <c r="G24" s="378"/>
      <c r="H24" s="377"/>
      <c r="I24" s="377">
        <v>4612.37042583333</v>
      </c>
      <c r="J24" s="377">
        <v>4278.3168156546699</v>
      </c>
      <c r="K24" s="377">
        <v>5140.6300912251099</v>
      </c>
      <c r="L24" s="377">
        <v>4793.0039169143893</v>
      </c>
    </row>
    <row r="25" spans="1:13">
      <c r="A25" s="32"/>
      <c r="B25" s="155">
        <v>10</v>
      </c>
      <c r="C25" s="355" t="s">
        <v>1547</v>
      </c>
      <c r="D25" s="58">
        <v>600618.77580191696</v>
      </c>
      <c r="E25" s="58">
        <v>597345.292452886</v>
      </c>
      <c r="F25" s="58">
        <v>589145.77649579395</v>
      </c>
      <c r="G25" s="58">
        <v>585810.27135111403</v>
      </c>
      <c r="H25" s="377"/>
      <c r="I25" s="58">
        <v>100524.94750683299</v>
      </c>
      <c r="J25" s="58">
        <v>103828.048753561</v>
      </c>
      <c r="K25" s="58">
        <v>104273.85558811401</v>
      </c>
      <c r="L25" s="58">
        <v>106213.850128119</v>
      </c>
    </row>
    <row r="26" spans="1:13">
      <c r="A26" s="32"/>
      <c r="B26" s="155">
        <v>11</v>
      </c>
      <c r="C26" s="355" t="s">
        <v>1548</v>
      </c>
      <c r="D26" s="58">
        <v>35015.320100833298</v>
      </c>
      <c r="E26" s="58">
        <v>39819.110741892306</v>
      </c>
      <c r="F26" s="58">
        <v>42788.301483412499</v>
      </c>
      <c r="G26" s="58">
        <v>44285.529273869906</v>
      </c>
      <c r="H26" s="377"/>
      <c r="I26" s="58">
        <v>35015.320100833298</v>
      </c>
      <c r="J26" s="58">
        <v>39819.110741892306</v>
      </c>
      <c r="K26" s="58">
        <v>42788.301483412499</v>
      </c>
      <c r="L26" s="58">
        <v>44285.529273869906</v>
      </c>
    </row>
    <row r="27" spans="1:13">
      <c r="A27" s="32"/>
      <c r="B27" s="155">
        <v>12</v>
      </c>
      <c r="C27" s="355" t="s">
        <v>1549</v>
      </c>
      <c r="D27" s="58">
        <v>1980.9961089999999</v>
      </c>
      <c r="E27" s="58">
        <v>3709.0801548948202</v>
      </c>
      <c r="F27" s="58">
        <v>3177.1712744911597</v>
      </c>
      <c r="G27" s="58">
        <v>4199.74669808614</v>
      </c>
      <c r="H27" s="377"/>
      <c r="I27" s="58">
        <v>1980.9961089999999</v>
      </c>
      <c r="J27" s="58">
        <v>3709.0801548948202</v>
      </c>
      <c r="K27" s="58">
        <v>3177.1712744911597</v>
      </c>
      <c r="L27" s="58">
        <v>4199.74669808614</v>
      </c>
      <c r="M27" s="72"/>
    </row>
    <row r="28" spans="1:13">
      <c r="A28" s="32"/>
      <c r="B28" s="155">
        <v>13</v>
      </c>
      <c r="C28" s="355" t="s">
        <v>1550</v>
      </c>
      <c r="D28" s="58">
        <v>563622.459592083</v>
      </c>
      <c r="E28" s="58">
        <v>553817.10155609902</v>
      </c>
      <c r="F28" s="58">
        <v>543180.30373789102</v>
      </c>
      <c r="G28" s="58">
        <v>537324.99537915806</v>
      </c>
      <c r="H28" s="377"/>
      <c r="I28" s="58">
        <v>63528.631297</v>
      </c>
      <c r="J28" s="58">
        <v>60299.857856774004</v>
      </c>
      <c r="K28" s="58">
        <v>58308.382830209797</v>
      </c>
      <c r="L28" s="58">
        <v>57728.574156162904</v>
      </c>
    </row>
    <row r="29" spans="1:13">
      <c r="A29" s="32"/>
      <c r="B29" s="155">
        <v>14</v>
      </c>
      <c r="C29" s="267" t="s">
        <v>1551</v>
      </c>
      <c r="D29" s="58">
        <v>31790.421851750001</v>
      </c>
      <c r="E29" s="58">
        <v>34444.5485303112</v>
      </c>
      <c r="F29" s="58">
        <v>32156.151054254198</v>
      </c>
      <c r="G29" s="58">
        <v>27100.234760067102</v>
      </c>
      <c r="H29" s="377"/>
      <c r="I29" s="58">
        <v>31736.610797249999</v>
      </c>
      <c r="J29" s="58">
        <v>34376.332457777498</v>
      </c>
      <c r="K29" s="58">
        <v>32073.980807337</v>
      </c>
      <c r="L29" s="58">
        <v>27003.792914852198</v>
      </c>
    </row>
    <row r="30" spans="1:13">
      <c r="A30" s="32"/>
      <c r="B30" s="155">
        <v>15</v>
      </c>
      <c r="C30" s="267" t="s">
        <v>1552</v>
      </c>
      <c r="D30" s="58">
        <v>288922.0783385</v>
      </c>
      <c r="E30" s="58">
        <v>284875.68300005997</v>
      </c>
      <c r="F30" s="58">
        <v>281206.82295117795</v>
      </c>
      <c r="G30" s="58">
        <v>282111.69147362199</v>
      </c>
      <c r="H30" s="377"/>
      <c r="I30" s="58">
        <v>21060.404128333303</v>
      </c>
      <c r="J30" s="58">
        <v>20764.729677228199</v>
      </c>
      <c r="K30" s="58">
        <v>20538.156082814898</v>
      </c>
      <c r="L30" s="58">
        <v>20650.827885536997</v>
      </c>
    </row>
    <row r="31" spans="1:13">
      <c r="A31" s="32"/>
      <c r="B31" s="861">
        <v>16</v>
      </c>
      <c r="C31" s="632" t="s">
        <v>1553</v>
      </c>
      <c r="D31" s="862"/>
      <c r="E31" s="862"/>
      <c r="F31" s="862"/>
      <c r="G31" s="862"/>
      <c r="H31" s="628"/>
      <c r="I31" s="633">
        <v>926078.49213141704</v>
      </c>
      <c r="J31" s="633">
        <v>880053.58260677103</v>
      </c>
      <c r="K31" s="633">
        <v>835095.04246541194</v>
      </c>
      <c r="L31" s="633">
        <v>803117.79321624001</v>
      </c>
    </row>
    <row r="32" spans="1:13" s="3" customFormat="1" ht="15" customHeight="1">
      <c r="A32" s="2"/>
      <c r="B32" s="2397" t="s">
        <v>1554</v>
      </c>
      <c r="C32" s="2397"/>
      <c r="D32" s="279"/>
      <c r="E32" s="279"/>
      <c r="F32" s="279"/>
      <c r="G32" s="279"/>
      <c r="H32" s="279"/>
      <c r="I32" s="279"/>
      <c r="J32" s="279"/>
      <c r="K32" s="279"/>
      <c r="L32" s="279"/>
    </row>
    <row r="33" spans="1:13">
      <c r="A33" s="12"/>
      <c r="B33" s="155">
        <v>17</v>
      </c>
      <c r="C33" s="267" t="s">
        <v>1555</v>
      </c>
      <c r="D33" s="58">
        <v>218502.26112491699</v>
      </c>
      <c r="E33" s="58">
        <v>214425.10609166598</v>
      </c>
      <c r="F33" s="58">
        <v>180930.789434203</v>
      </c>
      <c r="G33" s="58">
        <v>124674.848525352</v>
      </c>
      <c r="H33" s="377"/>
      <c r="I33" s="58">
        <v>7624.6568847500002</v>
      </c>
      <c r="J33" s="58">
        <v>7188.4491581296397</v>
      </c>
      <c r="K33" s="58">
        <v>7178.4017255668896</v>
      </c>
      <c r="L33" s="58">
        <v>7409.4411031456102</v>
      </c>
      <c r="M33" s="72"/>
    </row>
    <row r="34" spans="1:13">
      <c r="A34" s="12"/>
      <c r="B34" s="155">
        <v>18</v>
      </c>
      <c r="C34" s="267" t="s">
        <v>1556</v>
      </c>
      <c r="D34" s="58">
        <v>41800.82509025</v>
      </c>
      <c r="E34" s="58">
        <v>40523.459096856699</v>
      </c>
      <c r="F34" s="58">
        <v>43544.484206376299</v>
      </c>
      <c r="G34" s="58">
        <v>41725.8031292222</v>
      </c>
      <c r="H34" s="377"/>
      <c r="I34" s="58">
        <v>30654.201643333301</v>
      </c>
      <c r="J34" s="58">
        <v>27679.9034436529</v>
      </c>
      <c r="K34" s="58">
        <v>28495.208514971298</v>
      </c>
      <c r="L34" s="58">
        <v>25084.645670903399</v>
      </c>
    </row>
    <row r="35" spans="1:13">
      <c r="A35" s="12"/>
      <c r="B35" s="155">
        <v>19</v>
      </c>
      <c r="C35" s="267" t="s">
        <v>1557</v>
      </c>
      <c r="D35" s="58">
        <v>46599.706866583299</v>
      </c>
      <c r="E35" s="58">
        <v>39235.369290689399</v>
      </c>
      <c r="F35" s="58">
        <v>31902.088343304</v>
      </c>
      <c r="G35" s="58">
        <v>31588.272009491502</v>
      </c>
      <c r="H35" s="377"/>
      <c r="I35" s="58">
        <v>46599.706866583299</v>
      </c>
      <c r="J35" s="58">
        <v>39235.369290689399</v>
      </c>
      <c r="K35" s="58">
        <v>31902.088343304</v>
      </c>
      <c r="L35" s="58">
        <v>31588.272009491502</v>
      </c>
    </row>
    <row r="36" spans="1:13" ht="22.5" customHeight="1">
      <c r="A36" s="12"/>
      <c r="B36" s="155" t="s">
        <v>550</v>
      </c>
      <c r="C36" s="267" t="s">
        <v>1558</v>
      </c>
      <c r="D36" s="58"/>
      <c r="E36" s="58"/>
      <c r="F36" s="58"/>
      <c r="G36" s="58"/>
      <c r="H36" s="377"/>
      <c r="I36" s="58"/>
      <c r="J36" s="58"/>
      <c r="K36" s="58"/>
      <c r="L36" s="58"/>
    </row>
    <row r="37" spans="1:13">
      <c r="A37" s="12"/>
      <c r="B37" s="155" t="s">
        <v>1559</v>
      </c>
      <c r="C37" s="267" t="s">
        <v>1560</v>
      </c>
      <c r="D37" s="58"/>
      <c r="E37" s="58"/>
      <c r="F37" s="58"/>
      <c r="G37" s="58"/>
      <c r="H37" s="377"/>
      <c r="I37" s="58"/>
      <c r="J37" s="58"/>
      <c r="K37" s="58"/>
      <c r="L37" s="58"/>
    </row>
    <row r="38" spans="1:13">
      <c r="A38" s="12"/>
      <c r="B38" s="861">
        <v>20</v>
      </c>
      <c r="C38" s="632" t="s">
        <v>1561</v>
      </c>
      <c r="D38" s="633">
        <v>306902.79308174999</v>
      </c>
      <c r="E38" s="633">
        <v>294183.93447921198</v>
      </c>
      <c r="F38" s="633">
        <v>256377.36198388401</v>
      </c>
      <c r="G38" s="633">
        <v>197988.92366406601</v>
      </c>
      <c r="H38" s="628"/>
      <c r="I38" s="633">
        <v>84878.565394666701</v>
      </c>
      <c r="J38" s="633">
        <v>74103.721892471891</v>
      </c>
      <c r="K38" s="633">
        <v>67575.698583842197</v>
      </c>
      <c r="L38" s="633">
        <v>64082.358783540498</v>
      </c>
    </row>
    <row r="39" spans="1:13">
      <c r="A39" s="12"/>
      <c r="B39" s="492" t="s">
        <v>346</v>
      </c>
      <c r="C39" s="435" t="s">
        <v>1562</v>
      </c>
      <c r="D39" s="432"/>
      <c r="E39" s="432"/>
      <c r="F39" s="921"/>
      <c r="G39" s="921"/>
      <c r="H39" s="377"/>
      <c r="I39" s="921"/>
      <c r="J39" s="921"/>
      <c r="K39" s="921"/>
      <c r="L39" s="1921"/>
    </row>
    <row r="40" spans="1:13">
      <c r="A40" s="12"/>
      <c r="B40" s="155" t="s">
        <v>348</v>
      </c>
      <c r="C40" s="267" t="s">
        <v>1563</v>
      </c>
      <c r="D40" s="434"/>
      <c r="E40" s="434"/>
      <c r="F40" s="58"/>
      <c r="G40" s="58"/>
      <c r="H40" s="377"/>
      <c r="I40" s="58"/>
      <c r="J40" s="58"/>
      <c r="K40" s="58"/>
      <c r="L40" s="1920"/>
    </row>
    <row r="41" spans="1:13">
      <c r="A41" s="12"/>
      <c r="B41" s="155" t="s">
        <v>350</v>
      </c>
      <c r="C41" s="267" t="s">
        <v>1564</v>
      </c>
      <c r="D41" s="434"/>
      <c r="E41" s="434"/>
      <c r="F41" s="58"/>
      <c r="G41" s="58"/>
      <c r="H41" s="377"/>
      <c r="I41" s="58"/>
      <c r="J41" s="58"/>
      <c r="K41" s="58"/>
      <c r="L41" s="1920"/>
    </row>
    <row r="42" spans="1:13" s="3" customFormat="1" ht="15" customHeight="1">
      <c r="A42" s="2"/>
      <c r="B42" s="2397" t="s">
        <v>1565</v>
      </c>
      <c r="C42" s="2397"/>
      <c r="D42" s="376">
        <v>0</v>
      </c>
      <c r="E42" s="376"/>
      <c r="F42" s="376"/>
      <c r="G42" s="376"/>
      <c r="H42" s="376"/>
      <c r="I42" s="376"/>
      <c r="J42" s="376"/>
      <c r="K42" s="376"/>
      <c r="L42" s="376">
        <v>0</v>
      </c>
    </row>
    <row r="43" spans="1:13">
      <c r="A43" s="12"/>
      <c r="B43" s="155">
        <v>21</v>
      </c>
      <c r="C43" s="267" t="s">
        <v>1566</v>
      </c>
      <c r="D43" s="154"/>
      <c r="E43" s="154"/>
      <c r="F43" s="154"/>
      <c r="G43" s="154"/>
      <c r="H43" s="375"/>
      <c r="I43" s="58">
        <v>1125859.9856386699</v>
      </c>
      <c r="J43" s="58">
        <v>1086311.86495389</v>
      </c>
      <c r="K43" s="58">
        <v>1041629.7594249001</v>
      </c>
      <c r="L43" s="58">
        <v>984599.59263166599</v>
      </c>
    </row>
    <row r="44" spans="1:13">
      <c r="A44" s="12"/>
      <c r="B44" s="155">
        <v>22</v>
      </c>
      <c r="C44" s="267" t="s">
        <v>1567</v>
      </c>
      <c r="D44" s="154"/>
      <c r="E44" s="154"/>
      <c r="F44" s="154"/>
      <c r="G44" s="154"/>
      <c r="H44" s="375"/>
      <c r="I44" s="58">
        <v>841149.09061850002</v>
      </c>
      <c r="J44" s="58">
        <v>805949.86071429797</v>
      </c>
      <c r="K44" s="58">
        <v>767519.34388156899</v>
      </c>
      <c r="L44" s="58">
        <v>739035.434432699</v>
      </c>
    </row>
    <row r="45" spans="1:13">
      <c r="A45" s="12"/>
      <c r="B45" s="1607">
        <v>23</v>
      </c>
      <c r="C45" s="1608" t="s">
        <v>1568</v>
      </c>
      <c r="D45" s="1609"/>
      <c r="E45" s="1609"/>
      <c r="F45" s="1609"/>
      <c r="G45" s="1609"/>
      <c r="H45" s="1610"/>
      <c r="I45" s="1611">
        <v>134.41499999999999</v>
      </c>
      <c r="J45" s="1611">
        <v>135.13833333333301</v>
      </c>
      <c r="K45" s="1611">
        <v>135.89916666666699</v>
      </c>
      <c r="L45" s="1611">
        <v>133.45750000000001</v>
      </c>
      <c r="M45" s="40"/>
    </row>
    <row r="46" spans="1:13">
      <c r="A46" s="12"/>
    </row>
    <row r="47" spans="1:13">
      <c r="A47" s="12"/>
      <c r="G47" s="374"/>
    </row>
    <row r="48" spans="1:13">
      <c r="A48" s="12"/>
      <c r="C48" s="55"/>
      <c r="G48" s="374"/>
    </row>
    <row r="49" spans="1:8">
      <c r="A49" s="12"/>
      <c r="G49" s="374"/>
    </row>
    <row r="50" spans="1:8">
      <c r="A50" s="12"/>
      <c r="D50" s="271"/>
      <c r="E50" s="271"/>
      <c r="F50" s="271"/>
      <c r="G50" s="373"/>
      <c r="H50" s="372"/>
    </row>
    <row r="51" spans="1:8">
      <c r="A51" s="12"/>
      <c r="C51" s="271"/>
      <c r="D51" s="271"/>
      <c r="E51" s="271"/>
      <c r="F51" s="271"/>
      <c r="G51" s="373"/>
      <c r="H51" s="372"/>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80" spans="1:1">
      <c r="A80" s="21"/>
    </row>
    <row r="81" spans="1:1">
      <c r="A81" s="21"/>
    </row>
    <row r="82" spans="1:1">
      <c r="A82" s="22"/>
    </row>
    <row r="83" spans="1:1">
      <c r="A83" s="12"/>
    </row>
    <row r="84" spans="1:1">
      <c r="A84" s="12"/>
    </row>
    <row r="85" spans="1:1">
      <c r="A85" s="12"/>
    </row>
    <row r="86" spans="1:1">
      <c r="A86" s="12"/>
    </row>
    <row r="87" spans="1:1">
      <c r="A87" s="12"/>
    </row>
    <row r="88" spans="1:1">
      <c r="A88" s="12"/>
    </row>
    <row r="89" spans="1:1">
      <c r="A89" s="12"/>
    </row>
    <row r="90" spans="1:1">
      <c r="A90" s="12"/>
    </row>
    <row r="91" spans="1:1">
      <c r="A91" s="24"/>
    </row>
    <row r="92" spans="1:1">
      <c r="A92" s="24"/>
    </row>
    <row r="93" spans="1:1">
      <c r="A93" s="24"/>
    </row>
    <row r="94" spans="1:1">
      <c r="A94" s="24"/>
    </row>
    <row r="95" spans="1:1">
      <c r="A95" s="24"/>
    </row>
    <row r="96" spans="1:1">
      <c r="A96" s="24"/>
    </row>
    <row r="97" spans="1:1">
      <c r="A97" s="24"/>
    </row>
    <row r="98" spans="1:1">
      <c r="A98" s="24"/>
    </row>
  </sheetData>
  <mergeCells count="9">
    <mergeCell ref="B16:C16"/>
    <mergeCell ref="B32:C32"/>
    <mergeCell ref="B42:C42"/>
    <mergeCell ref="B3:L3"/>
    <mergeCell ref="B7:L7"/>
    <mergeCell ref="D11:G11"/>
    <mergeCell ref="I11:L11"/>
    <mergeCell ref="B12:C12"/>
    <mergeCell ref="B14:C14"/>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rintOptions horizontalCentered="1" verticalCentered="1"/>
  <pageMargins left="0.25" right="0.25" top="0.75" bottom="0.75" header="0.3" footer="0.3"/>
  <pageSetup paperSize="9" scale="62"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tabColor rgb="FF007272"/>
    <pageSetUpPr fitToPage="1"/>
  </sheetPr>
  <dimension ref="B1:H119"/>
  <sheetViews>
    <sheetView showGridLines="0" showRowColHeaders="0" zoomScaleNormal="100" workbookViewId="0"/>
  </sheetViews>
  <sheetFormatPr baseColWidth="10" defaultColWidth="11.44140625" defaultRowHeight="13.8"/>
  <cols>
    <col min="1" max="1" width="2.6640625" style="68" customWidth="1"/>
    <col min="2" max="2" width="4.88671875" style="205" customWidth="1"/>
    <col min="3" max="3" width="149.88671875" style="68" customWidth="1"/>
    <col min="4" max="6" width="16.44140625" style="145" customWidth="1"/>
    <col min="7" max="7" width="23.5546875" style="68" customWidth="1"/>
    <col min="8" max="8" width="14.88671875" style="68" customWidth="1"/>
    <col min="9" max="16384" width="11.44140625" style="68"/>
  </cols>
  <sheetData>
    <row r="1" spans="2:8" ht="11.25" customHeight="1"/>
    <row r="2" spans="2:8" ht="5.25" customHeight="1"/>
    <row r="3" spans="2:8" ht="12.9" customHeight="1">
      <c r="B3" s="2217" t="s">
        <v>302</v>
      </c>
      <c r="C3" s="2217"/>
      <c r="D3" s="2217"/>
      <c r="E3" s="2217"/>
      <c r="F3" s="2217"/>
      <c r="G3" s="2217"/>
      <c r="H3" s="2217"/>
    </row>
    <row r="4" spans="2:8" ht="5.25" customHeight="1"/>
    <row r="5" spans="2:8" ht="15.6">
      <c r="B5" s="1088" t="s">
        <v>306</v>
      </c>
    </row>
    <row r="6" spans="2:8" ht="15.6">
      <c r="B6" s="207"/>
    </row>
    <row r="7" spans="2:8" s="3" customFormat="1" ht="10.199999999999999">
      <c r="B7" s="2222" t="s">
        <v>307</v>
      </c>
      <c r="C7" s="2222"/>
      <c r="D7" s="2222"/>
      <c r="E7" s="2222"/>
      <c r="F7" s="2222"/>
    </row>
    <row r="8" spans="2:8" s="3" customFormat="1" ht="10.199999999999999">
      <c r="B8" s="609"/>
      <c r="C8" s="609"/>
      <c r="D8" s="609"/>
      <c r="E8" s="609"/>
      <c r="F8" s="609"/>
    </row>
    <row r="9" spans="2:8" s="3" customFormat="1" ht="11.25" customHeight="1">
      <c r="B9" s="251"/>
      <c r="D9" s="146"/>
      <c r="E9" s="146"/>
      <c r="F9" s="146"/>
    </row>
    <row r="10" spans="2:8" s="3" customFormat="1" ht="11.25" customHeight="1">
      <c r="B10" s="2223" t="s">
        <v>308</v>
      </c>
      <c r="C10" s="2223"/>
      <c r="D10" s="1492" t="s">
        <v>2761</v>
      </c>
      <c r="E10" s="1492" t="s">
        <v>2596</v>
      </c>
      <c r="F10" s="1492" t="s">
        <v>2617</v>
      </c>
    </row>
    <row r="11" spans="2:8" s="3" customFormat="1" ht="15" customHeight="1">
      <c r="B11" s="2221" t="s">
        <v>310</v>
      </c>
      <c r="C11" s="2221"/>
      <c r="D11" s="2221"/>
      <c r="E11" s="2221"/>
      <c r="F11" s="2221"/>
    </row>
    <row r="12" spans="2:8" s="3" customFormat="1" ht="11.25" customHeight="1">
      <c r="B12" s="203">
        <v>1</v>
      </c>
      <c r="C12" s="148" t="s">
        <v>311</v>
      </c>
      <c r="D12" s="237">
        <v>37389.644650000002</v>
      </c>
      <c r="E12" s="237">
        <v>37390</v>
      </c>
      <c r="F12" s="597" t="s">
        <v>312</v>
      </c>
    </row>
    <row r="13" spans="2:8" s="3" customFormat="1" ht="11.25" customHeight="1">
      <c r="B13" s="203"/>
      <c r="C13" s="460" t="s">
        <v>313</v>
      </c>
      <c r="D13" s="2106">
        <v>18656.628579999997</v>
      </c>
      <c r="E13" s="461">
        <v>18657</v>
      </c>
      <c r="F13" s="597" t="s">
        <v>314</v>
      </c>
    </row>
    <row r="14" spans="2:8" s="3" customFormat="1" ht="11.25" customHeight="1">
      <c r="B14" s="203"/>
      <c r="C14" s="460" t="s">
        <v>315</v>
      </c>
      <c r="D14" s="2106">
        <v>18733.016070000001</v>
      </c>
      <c r="E14" s="461">
        <v>18733</v>
      </c>
      <c r="F14" s="597" t="s">
        <v>316</v>
      </c>
    </row>
    <row r="15" spans="2:8" s="3" customFormat="1" ht="11.25" customHeight="1">
      <c r="B15" s="203">
        <v>2</v>
      </c>
      <c r="C15" s="148" t="s">
        <v>317</v>
      </c>
      <c r="D15" s="237">
        <v>174640.26126300002</v>
      </c>
      <c r="E15" s="237">
        <v>177998</v>
      </c>
      <c r="F15" s="597" t="s">
        <v>318</v>
      </c>
      <c r="H15" s="149"/>
    </row>
    <row r="16" spans="2:8" s="3" customFormat="1" ht="11.25" customHeight="1">
      <c r="B16" s="203">
        <v>3</v>
      </c>
      <c r="C16" s="148" t="s">
        <v>319</v>
      </c>
      <c r="D16" s="237">
        <v>9182.7648540000009</v>
      </c>
      <c r="E16" s="237">
        <v>7441</v>
      </c>
      <c r="F16" s="598" t="s">
        <v>320</v>
      </c>
    </row>
    <row r="17" spans="2:8" s="3" customFormat="1" ht="11.25" customHeight="1">
      <c r="B17" s="203" t="s">
        <v>321</v>
      </c>
      <c r="C17" s="148" t="s">
        <v>322</v>
      </c>
      <c r="D17" s="237"/>
      <c r="E17" s="237"/>
      <c r="F17" s="597"/>
    </row>
    <row r="18" spans="2:8" s="3" customFormat="1" ht="11.25" customHeight="1">
      <c r="B18" s="203">
        <v>4</v>
      </c>
      <c r="C18" s="148" t="s">
        <v>323</v>
      </c>
      <c r="D18" s="237">
        <v>0</v>
      </c>
      <c r="E18" s="237"/>
      <c r="F18" s="597"/>
    </row>
    <row r="19" spans="2:8" s="3" customFormat="1" ht="10.199999999999999">
      <c r="B19" s="203">
        <v>5</v>
      </c>
      <c r="C19" s="148" t="s">
        <v>324</v>
      </c>
      <c r="D19" s="237">
        <v>168.40100000000001</v>
      </c>
      <c r="E19" s="237">
        <v>127</v>
      </c>
      <c r="F19" s="597" t="s">
        <v>325</v>
      </c>
    </row>
    <row r="20" spans="2:8" s="3" customFormat="1" ht="11.25" customHeight="1">
      <c r="B20" s="203" t="s">
        <v>326</v>
      </c>
      <c r="C20" s="148" t="s">
        <v>327</v>
      </c>
      <c r="D20" s="237">
        <v>17292.691868999998</v>
      </c>
      <c r="E20" s="237">
        <v>7042</v>
      </c>
      <c r="F20" s="586"/>
    </row>
    <row r="21" spans="2:8" s="105" customFormat="1" ht="11.25" customHeight="1">
      <c r="B21" s="802">
        <v>6</v>
      </c>
      <c r="C21" s="803" t="s">
        <v>328</v>
      </c>
      <c r="D21" s="804">
        <v>238673.76363600005</v>
      </c>
      <c r="E21" s="804">
        <v>229998</v>
      </c>
      <c r="F21" s="805"/>
    </row>
    <row r="22" spans="2:8" s="3" customFormat="1" ht="15" customHeight="1">
      <c r="B22" s="2221" t="s">
        <v>329</v>
      </c>
      <c r="C22" s="2221"/>
      <c r="D22" s="2221"/>
      <c r="E22" s="2221"/>
      <c r="F22" s="2221"/>
    </row>
    <row r="23" spans="2:8" s="3" customFormat="1" ht="11.25" customHeight="1">
      <c r="B23" s="203">
        <v>7</v>
      </c>
      <c r="C23" s="148" t="s">
        <v>330</v>
      </c>
      <c r="D23" s="237">
        <v>-850.99367200000006</v>
      </c>
      <c r="E23" s="237">
        <v>-928.03057999999999</v>
      </c>
      <c r="F23" s="149"/>
    </row>
    <row r="24" spans="2:8" s="3" customFormat="1" ht="11.25" customHeight="1">
      <c r="B24" s="203">
        <v>8</v>
      </c>
      <c r="C24" s="148" t="s">
        <v>331</v>
      </c>
      <c r="D24" s="237">
        <v>-12282.841167999999</v>
      </c>
      <c r="E24" s="237">
        <v>-12073.791043000001</v>
      </c>
      <c r="F24" s="598" t="s">
        <v>332</v>
      </c>
    </row>
    <row r="25" spans="2:8" s="3" customFormat="1" ht="11.25" customHeight="1">
      <c r="B25" s="262">
        <v>10</v>
      </c>
      <c r="C25" s="982" t="s">
        <v>333</v>
      </c>
      <c r="D25" s="237">
        <v>-202.713808</v>
      </c>
      <c r="E25" s="237">
        <v>-368.62040000000002</v>
      </c>
      <c r="F25" s="598" t="s">
        <v>334</v>
      </c>
      <c r="H25" s="92"/>
    </row>
    <row r="26" spans="2:8" s="3" customFormat="1" ht="11.25" customHeight="1">
      <c r="B26" s="203">
        <v>11</v>
      </c>
      <c r="C26" s="148" t="s">
        <v>335</v>
      </c>
      <c r="D26" s="237"/>
      <c r="E26" s="237"/>
      <c r="F26" s="598"/>
    </row>
    <row r="27" spans="2:8" s="3" customFormat="1" ht="11.25" customHeight="1">
      <c r="B27" s="203">
        <v>12</v>
      </c>
      <c r="C27" s="148" t="s">
        <v>336</v>
      </c>
      <c r="D27" s="237">
        <v>-2985.2081189999999</v>
      </c>
      <c r="E27" s="237">
        <v>-2755.563909</v>
      </c>
      <c r="F27" s="598"/>
    </row>
    <row r="28" spans="2:8" s="3" customFormat="1" ht="11.25" customHeight="1">
      <c r="B28" s="203">
        <v>13</v>
      </c>
      <c r="C28" s="148" t="s">
        <v>337</v>
      </c>
      <c r="D28" s="237"/>
      <c r="E28" s="237"/>
      <c r="F28" s="598"/>
    </row>
    <row r="29" spans="2:8" s="3" customFormat="1" ht="11.25" customHeight="1">
      <c r="B29" s="203">
        <v>14</v>
      </c>
      <c r="C29" s="148" t="s">
        <v>338</v>
      </c>
      <c r="D29" s="237">
        <v>-16.857200000000002</v>
      </c>
      <c r="E29" s="237">
        <v>-26.540599999999998</v>
      </c>
      <c r="F29" s="598" t="s">
        <v>339</v>
      </c>
    </row>
    <row r="30" spans="2:8" s="3" customFormat="1" ht="11.25" customHeight="1">
      <c r="B30" s="203">
        <v>15</v>
      </c>
      <c r="C30" s="148" t="s">
        <v>340</v>
      </c>
      <c r="D30" s="237">
        <v>-59.075006000000002</v>
      </c>
      <c r="E30" s="237">
        <v>-49.770786999999999</v>
      </c>
      <c r="F30" s="598" t="s">
        <v>345</v>
      </c>
    </row>
    <row r="31" spans="2:8" s="3" customFormat="1" ht="11.25" customHeight="1">
      <c r="B31" s="203">
        <v>16</v>
      </c>
      <c r="C31" s="148" t="s">
        <v>341</v>
      </c>
      <c r="D31" s="237">
        <v>-1246.3224909999999</v>
      </c>
      <c r="E31" s="237">
        <v>-2840.3491289999997</v>
      </c>
      <c r="F31" s="598" t="s">
        <v>314</v>
      </c>
    </row>
    <row r="32" spans="2:8" s="3" customFormat="1" ht="22.5" customHeight="1">
      <c r="B32" s="206">
        <v>17</v>
      </c>
      <c r="C32" s="148" t="s">
        <v>342</v>
      </c>
      <c r="D32" s="237"/>
      <c r="E32" s="237"/>
      <c r="F32" s="598"/>
    </row>
    <row r="33" spans="2:8" s="3" customFormat="1" ht="22.5" customHeight="1">
      <c r="B33" s="206">
        <v>18</v>
      </c>
      <c r="C33" s="148" t="s">
        <v>343</v>
      </c>
      <c r="D33" s="237"/>
      <c r="E33" s="237"/>
      <c r="F33" s="598"/>
    </row>
    <row r="34" spans="2:8" s="3" customFormat="1" ht="22.5" customHeight="1">
      <c r="B34" s="206">
        <v>19</v>
      </c>
      <c r="C34" s="148" t="s">
        <v>344</v>
      </c>
      <c r="D34" s="237">
        <v>-2904.416005</v>
      </c>
      <c r="E34" s="237">
        <v>-3669.8883760000003</v>
      </c>
      <c r="F34" s="598" t="s">
        <v>368</v>
      </c>
    </row>
    <row r="35" spans="2:8" s="3" customFormat="1" ht="10.199999999999999">
      <c r="B35" s="206" t="s">
        <v>346</v>
      </c>
      <c r="C35" s="148" t="s">
        <v>347</v>
      </c>
      <c r="D35" s="237">
        <v>-289.05436400000002</v>
      </c>
      <c r="E35" s="237"/>
      <c r="F35" s="149"/>
    </row>
    <row r="36" spans="2:8" s="3" customFormat="1" ht="10.199999999999999">
      <c r="B36" s="206" t="s">
        <v>348</v>
      </c>
      <c r="C36" s="460" t="s">
        <v>349</v>
      </c>
      <c r="D36" s="461"/>
      <c r="E36" s="461"/>
      <c r="F36" s="462"/>
    </row>
    <row r="37" spans="2:8" s="3" customFormat="1" ht="10.199999999999999">
      <c r="B37" s="206" t="s">
        <v>350</v>
      </c>
      <c r="C37" s="460" t="s">
        <v>351</v>
      </c>
      <c r="D37" s="461">
        <v>-289.05436400000002</v>
      </c>
      <c r="E37" s="461"/>
      <c r="F37" s="462"/>
    </row>
    <row r="38" spans="2:8" s="3" customFormat="1" ht="10.199999999999999">
      <c r="B38" s="206" t="s">
        <v>352</v>
      </c>
      <c r="C38" s="460" t="s">
        <v>353</v>
      </c>
      <c r="D38" s="461"/>
      <c r="E38" s="461"/>
      <c r="F38" s="462"/>
      <c r="G38" s="1776"/>
    </row>
    <row r="39" spans="2:8" s="3" customFormat="1" ht="11.25" customHeight="1">
      <c r="B39" s="206">
        <v>21</v>
      </c>
      <c r="C39" s="148" t="s">
        <v>354</v>
      </c>
      <c r="D39" s="237"/>
      <c r="E39" s="237"/>
      <c r="F39" s="149"/>
      <c r="G39" s="1771"/>
      <c r="H39" s="1774"/>
    </row>
    <row r="40" spans="2:8" s="3" customFormat="1" ht="11.25" customHeight="1">
      <c r="B40" s="203">
        <v>22</v>
      </c>
      <c r="C40" s="148" t="s">
        <v>355</v>
      </c>
      <c r="D40" s="237"/>
      <c r="E40" s="237"/>
      <c r="F40" s="149"/>
      <c r="G40" s="1777"/>
      <c r="H40" s="1771"/>
    </row>
    <row r="41" spans="2:8" s="3" customFormat="1" ht="11.25" customHeight="1">
      <c r="B41" s="206">
        <v>23</v>
      </c>
      <c r="C41" s="460" t="s">
        <v>356</v>
      </c>
      <c r="D41" s="461"/>
      <c r="E41" s="461"/>
      <c r="F41" s="462"/>
      <c r="G41" s="1777"/>
      <c r="H41" s="1771"/>
    </row>
    <row r="42" spans="2:8" s="3" customFormat="1" ht="11.25" customHeight="1">
      <c r="B42" s="203">
        <v>25</v>
      </c>
      <c r="C42" s="460" t="s">
        <v>357</v>
      </c>
      <c r="D42" s="461"/>
      <c r="E42" s="461"/>
      <c r="F42" s="462"/>
      <c r="G42" s="1777"/>
      <c r="H42" s="1771"/>
    </row>
    <row r="43" spans="2:8" s="3" customFormat="1" ht="11.25" customHeight="1">
      <c r="B43" s="203" t="s">
        <v>358</v>
      </c>
      <c r="C43" s="148" t="s">
        <v>359</v>
      </c>
      <c r="D43" s="1779"/>
      <c r="E43" s="237"/>
      <c r="F43" s="149"/>
      <c r="G43" s="1778"/>
      <c r="H43" s="1774"/>
    </row>
    <row r="44" spans="2:8" s="3" customFormat="1" ht="22.5" customHeight="1">
      <c r="B44" s="465" t="s">
        <v>360</v>
      </c>
      <c r="C44" s="150" t="s">
        <v>361</v>
      </c>
      <c r="D44" s="237"/>
      <c r="E44" s="237"/>
      <c r="F44" s="147"/>
      <c r="G44" s="1778"/>
      <c r="H44" s="1774"/>
    </row>
    <row r="45" spans="2:8" s="3" customFormat="1" ht="11.25" customHeight="1">
      <c r="B45" s="204">
        <v>27</v>
      </c>
      <c r="C45" s="150" t="s">
        <v>362</v>
      </c>
      <c r="D45" s="237"/>
      <c r="E45" s="237"/>
      <c r="F45" s="147"/>
    </row>
    <row r="46" spans="2:8" s="3" customFormat="1" ht="11.25" customHeight="1">
      <c r="B46" s="204" t="s">
        <v>363</v>
      </c>
      <c r="C46" s="150" t="s">
        <v>364</v>
      </c>
      <c r="D46" s="237">
        <v>-595.99093399999992</v>
      </c>
      <c r="E46" s="237">
        <v>-683.68107400000008</v>
      </c>
      <c r="F46" s="147"/>
    </row>
    <row r="47" spans="2:8" s="3" customFormat="1" ht="11.25" customHeight="1">
      <c r="B47" s="806">
        <v>28</v>
      </c>
      <c r="C47" s="807" t="s">
        <v>365</v>
      </c>
      <c r="D47" s="804">
        <v>-21722.527130999999</v>
      </c>
      <c r="E47" s="804">
        <v>-23396.235897999999</v>
      </c>
      <c r="F47" s="808"/>
    </row>
    <row r="48" spans="2:8" s="3" customFormat="1" ht="11.25" customHeight="1">
      <c r="B48" s="806">
        <v>29</v>
      </c>
      <c r="C48" s="807" t="s">
        <v>366</v>
      </c>
      <c r="D48" s="804">
        <v>216951.23650500004</v>
      </c>
      <c r="E48" s="804">
        <v>206602.18299999999</v>
      </c>
      <c r="F48" s="808"/>
    </row>
    <row r="49" spans="2:7" s="3" customFormat="1" ht="15" customHeight="1">
      <c r="B49" s="2221" t="s">
        <v>367</v>
      </c>
      <c r="C49" s="2221"/>
      <c r="D49" s="2221"/>
      <c r="E49" s="2221"/>
      <c r="F49" s="2221"/>
    </row>
    <row r="50" spans="2:7" s="3" customFormat="1" ht="11.25" customHeight="1">
      <c r="B50" s="204">
        <v>30</v>
      </c>
      <c r="C50" s="150" t="s">
        <v>311</v>
      </c>
      <c r="D50" s="237">
        <v>21679.616353000001</v>
      </c>
      <c r="E50" s="237">
        <v>29553.971000000001</v>
      </c>
      <c r="F50" s="598" t="s">
        <v>392</v>
      </c>
    </row>
    <row r="51" spans="2:7" s="3" customFormat="1" ht="11.25" customHeight="1">
      <c r="B51" s="204">
        <v>31</v>
      </c>
      <c r="C51" s="463" t="s">
        <v>369</v>
      </c>
      <c r="D51" s="461">
        <v>21679.616353000001</v>
      </c>
      <c r="E51" s="2106">
        <v>29553.971000000001</v>
      </c>
      <c r="F51" s="598" t="s">
        <v>392</v>
      </c>
      <c r="G51" s="217"/>
    </row>
    <row r="52" spans="2:7" s="3" customFormat="1" ht="11.25" customHeight="1">
      <c r="B52" s="204">
        <v>32</v>
      </c>
      <c r="C52" s="463" t="s">
        <v>370</v>
      </c>
      <c r="D52" s="461"/>
      <c r="E52" s="461"/>
      <c r="F52" s="464"/>
    </row>
    <row r="53" spans="2:7" s="3" customFormat="1" ht="11.25" customHeight="1">
      <c r="B53" s="465">
        <v>33</v>
      </c>
      <c r="C53" s="150" t="s">
        <v>371</v>
      </c>
      <c r="D53" s="237"/>
      <c r="E53" s="237"/>
      <c r="F53" s="147"/>
    </row>
    <row r="54" spans="2:7" s="3" customFormat="1" ht="11.25" customHeight="1">
      <c r="B54" s="204" t="s">
        <v>372</v>
      </c>
      <c r="C54" s="150" t="s">
        <v>373</v>
      </c>
      <c r="D54" s="237"/>
      <c r="E54" s="237"/>
      <c r="F54" s="147"/>
    </row>
    <row r="55" spans="2:7" s="3" customFormat="1" ht="11.25" customHeight="1">
      <c r="B55" s="204" t="s">
        <v>374</v>
      </c>
      <c r="C55" s="150" t="s">
        <v>375</v>
      </c>
      <c r="D55" s="237"/>
      <c r="E55" s="237"/>
      <c r="F55" s="147"/>
    </row>
    <row r="56" spans="2:7" s="3" customFormat="1" ht="11.25" customHeight="1">
      <c r="B56" s="204">
        <v>34</v>
      </c>
      <c r="C56" s="150" t="s">
        <v>376</v>
      </c>
      <c r="D56" s="237">
        <v>21679.616353000001</v>
      </c>
      <c r="E56" s="237">
        <v>29553.971000000001</v>
      </c>
      <c r="F56" s="598" t="s">
        <v>392</v>
      </c>
    </row>
    <row r="57" spans="2:7" s="3" customFormat="1" ht="11.25" customHeight="1">
      <c r="B57" s="204">
        <v>35</v>
      </c>
      <c r="C57" s="463" t="s">
        <v>377</v>
      </c>
      <c r="D57" s="461"/>
      <c r="E57" s="461"/>
      <c r="F57" s="464"/>
    </row>
    <row r="58" spans="2:7" s="3" customFormat="1" ht="11.25" customHeight="1">
      <c r="B58" s="809">
        <v>36</v>
      </c>
      <c r="C58" s="807" t="s">
        <v>378</v>
      </c>
      <c r="D58" s="804">
        <v>21679.616353000001</v>
      </c>
      <c r="E58" s="804">
        <v>29553.971000000001</v>
      </c>
      <c r="F58" s="808"/>
    </row>
    <row r="59" spans="2:7" s="3" customFormat="1" ht="15" customHeight="1">
      <c r="B59" s="2221" t="s">
        <v>379</v>
      </c>
      <c r="C59" s="2221"/>
      <c r="D59" s="2221"/>
      <c r="E59" s="2221"/>
      <c r="F59" s="2221"/>
    </row>
    <row r="60" spans="2:7" s="3" customFormat="1" ht="11.25" customHeight="1">
      <c r="B60" s="204">
        <v>37</v>
      </c>
      <c r="C60" s="150" t="s">
        <v>380</v>
      </c>
      <c r="D60" s="237"/>
      <c r="E60" s="237"/>
      <c r="F60" s="147"/>
    </row>
    <row r="61" spans="2:7" s="3" customFormat="1" ht="22.5" customHeight="1">
      <c r="B61" s="465">
        <v>38</v>
      </c>
      <c r="C61" s="150" t="s">
        <v>381</v>
      </c>
      <c r="D61" s="237"/>
      <c r="E61" s="237"/>
      <c r="F61" s="147"/>
    </row>
    <row r="62" spans="2:7" s="3" customFormat="1" ht="22.5" customHeight="1">
      <c r="B62" s="465">
        <v>39</v>
      </c>
      <c r="C62" s="150" t="s">
        <v>382</v>
      </c>
      <c r="D62" s="237"/>
      <c r="E62" s="237"/>
      <c r="F62" s="147"/>
    </row>
    <row r="63" spans="2:7" s="3" customFormat="1" ht="22.5" customHeight="1">
      <c r="B63" s="206">
        <v>40</v>
      </c>
      <c r="C63" s="148" t="s">
        <v>383</v>
      </c>
      <c r="D63" s="237">
        <v>-1500</v>
      </c>
      <c r="E63" s="237">
        <v>-1500</v>
      </c>
      <c r="F63" s="598" t="s">
        <v>392</v>
      </c>
    </row>
    <row r="64" spans="2:7" s="3" customFormat="1" ht="11.25" customHeight="1">
      <c r="B64" s="204">
        <v>42</v>
      </c>
      <c r="C64" s="150" t="s">
        <v>384</v>
      </c>
      <c r="D64" s="237"/>
      <c r="E64" s="237"/>
      <c r="F64" s="147"/>
    </row>
    <row r="65" spans="2:8" s="3" customFormat="1" ht="11.25" customHeight="1">
      <c r="B65" s="204" t="s">
        <v>385</v>
      </c>
      <c r="C65" s="150" t="s">
        <v>386</v>
      </c>
      <c r="D65" s="237">
        <v>-10</v>
      </c>
      <c r="E65" s="237">
        <v>-7774</v>
      </c>
      <c r="F65" s="598" t="s">
        <v>392</v>
      </c>
    </row>
    <row r="66" spans="2:8" s="3" customFormat="1" ht="11.25" customHeight="1">
      <c r="B66" s="809">
        <v>43</v>
      </c>
      <c r="C66" s="807" t="s">
        <v>387</v>
      </c>
      <c r="D66" s="804">
        <v>-1510</v>
      </c>
      <c r="E66" s="804">
        <v>-9274</v>
      </c>
      <c r="F66" s="808"/>
    </row>
    <row r="67" spans="2:8" s="3" customFormat="1" ht="11.25" customHeight="1">
      <c r="B67" s="809">
        <v>44</v>
      </c>
      <c r="C67" s="807" t="s">
        <v>388</v>
      </c>
      <c r="D67" s="804">
        <v>20169.616353000001</v>
      </c>
      <c r="E67" s="804">
        <v>20279.616000000002</v>
      </c>
      <c r="F67" s="808"/>
      <c r="G67" s="1017"/>
      <c r="H67" s="1017"/>
    </row>
    <row r="68" spans="2:8" s="3" customFormat="1" ht="11.25" customHeight="1">
      <c r="B68" s="809">
        <v>45</v>
      </c>
      <c r="C68" s="807" t="s">
        <v>389</v>
      </c>
      <c r="D68" s="804">
        <v>237409.90722200004</v>
      </c>
      <c r="E68" s="804">
        <v>226881.799</v>
      </c>
      <c r="F68" s="810"/>
    </row>
    <row r="69" spans="2:8" s="3" customFormat="1" ht="15" customHeight="1">
      <c r="B69" s="2221" t="s">
        <v>390</v>
      </c>
      <c r="C69" s="2221"/>
      <c r="D69" s="2221"/>
      <c r="E69" s="2221"/>
      <c r="F69" s="2221"/>
      <c r="G69" s="1018"/>
      <c r="H69" s="1018"/>
    </row>
    <row r="70" spans="2:8" s="3" customFormat="1" ht="11.25" customHeight="1">
      <c r="B70" s="204">
        <v>46</v>
      </c>
      <c r="C70" s="150" t="s">
        <v>391</v>
      </c>
      <c r="D70" s="237">
        <v>34788.049490000005</v>
      </c>
      <c r="E70" s="237">
        <v>32619.297999999999</v>
      </c>
      <c r="F70" s="1253" t="s">
        <v>866</v>
      </c>
    </row>
    <row r="71" spans="2:8" s="3" customFormat="1" ht="11.25" customHeight="1">
      <c r="B71" s="204">
        <v>47</v>
      </c>
      <c r="C71" s="150" t="s">
        <v>393</v>
      </c>
      <c r="D71" s="237"/>
      <c r="E71" s="237"/>
      <c r="F71" s="147"/>
    </row>
    <row r="72" spans="2:8" s="3" customFormat="1" ht="11.25" customHeight="1">
      <c r="B72" s="204" t="s">
        <v>394</v>
      </c>
      <c r="C72" s="150" t="s">
        <v>395</v>
      </c>
      <c r="D72" s="237"/>
      <c r="E72" s="237"/>
      <c r="F72" s="147"/>
    </row>
    <row r="73" spans="2:8" s="3" customFormat="1" ht="11.25" customHeight="1">
      <c r="B73" s="204" t="s">
        <v>396</v>
      </c>
      <c r="C73" s="150" t="s">
        <v>397</v>
      </c>
      <c r="D73" s="237"/>
      <c r="E73" s="237"/>
      <c r="F73" s="147"/>
    </row>
    <row r="74" spans="2:8" s="3" customFormat="1" ht="11.25" customHeight="1">
      <c r="B74" s="206">
        <v>48</v>
      </c>
      <c r="C74" s="148" t="s">
        <v>398</v>
      </c>
      <c r="D74" s="237"/>
      <c r="E74" s="237"/>
      <c r="F74" s="598" t="s">
        <v>866</v>
      </c>
    </row>
    <row r="75" spans="2:8" s="3" customFormat="1" ht="11.25" customHeight="1">
      <c r="B75" s="203">
        <v>49</v>
      </c>
      <c r="C75" s="460" t="s">
        <v>399</v>
      </c>
      <c r="D75" s="237"/>
      <c r="E75" s="237"/>
      <c r="F75" s="149"/>
    </row>
    <row r="76" spans="2:8" s="3" customFormat="1" ht="11.25" customHeight="1">
      <c r="B76" s="203">
        <v>50</v>
      </c>
      <c r="C76" s="148" t="s">
        <v>400</v>
      </c>
      <c r="D76" s="237"/>
      <c r="E76" s="237"/>
      <c r="F76" s="149"/>
    </row>
    <row r="77" spans="2:8" s="3" customFormat="1" ht="11.25" customHeight="1">
      <c r="B77" s="802">
        <v>51</v>
      </c>
      <c r="C77" s="803" t="s">
        <v>401</v>
      </c>
      <c r="D77" s="804">
        <v>34788.049490000005</v>
      </c>
      <c r="E77" s="804">
        <v>32619.297999999999</v>
      </c>
      <c r="F77" s="808"/>
    </row>
    <row r="78" spans="2:8" s="3" customFormat="1" ht="15" customHeight="1">
      <c r="B78" s="2221" t="s">
        <v>402</v>
      </c>
      <c r="C78" s="2221"/>
      <c r="D78" s="2221"/>
      <c r="E78" s="2221"/>
      <c r="F78" s="2221"/>
    </row>
    <row r="79" spans="2:8" s="3" customFormat="1" ht="11.25" customHeight="1">
      <c r="B79" s="203">
        <v>52</v>
      </c>
      <c r="C79" s="148" t="s">
        <v>403</v>
      </c>
      <c r="D79" s="138">
        <v>-2.6000000000000003E-4</v>
      </c>
      <c r="E79" s="237">
        <v>-4</v>
      </c>
      <c r="F79" s="149"/>
      <c r="G79" s="237"/>
    </row>
    <row r="80" spans="2:8" s="3" customFormat="1" ht="22.5" customHeight="1">
      <c r="B80" s="206">
        <v>53</v>
      </c>
      <c r="C80" s="148" t="s">
        <v>404</v>
      </c>
      <c r="D80" s="237"/>
      <c r="E80" s="237"/>
      <c r="F80" s="149"/>
    </row>
    <row r="81" spans="2:8" s="3" customFormat="1" ht="22.5" customHeight="1">
      <c r="B81" s="206">
        <v>54</v>
      </c>
      <c r="C81" s="148" t="s">
        <v>405</v>
      </c>
      <c r="D81" s="237"/>
      <c r="E81" s="237"/>
      <c r="F81" s="149"/>
    </row>
    <row r="82" spans="2:8" s="3" customFormat="1" ht="22.5" customHeight="1">
      <c r="B82" s="206">
        <v>55</v>
      </c>
      <c r="C82" s="148" t="s">
        <v>406</v>
      </c>
      <c r="D82" s="237">
        <v>-5588</v>
      </c>
      <c r="E82" s="237">
        <v>-5588</v>
      </c>
      <c r="F82" s="598" t="s">
        <v>866</v>
      </c>
    </row>
    <row r="83" spans="2:8" s="3" customFormat="1" ht="11.25" customHeight="1">
      <c r="B83" s="262" t="s">
        <v>407</v>
      </c>
      <c r="C83" s="151" t="s">
        <v>408</v>
      </c>
      <c r="D83" s="237"/>
      <c r="E83" s="237"/>
      <c r="F83" s="149"/>
    </row>
    <row r="84" spans="2:8" s="3" customFormat="1" ht="11.25" customHeight="1">
      <c r="B84" s="262" t="s">
        <v>409</v>
      </c>
      <c r="C84" s="152" t="s">
        <v>410</v>
      </c>
      <c r="D84" s="237">
        <v>0</v>
      </c>
      <c r="E84" s="237" t="s">
        <v>33</v>
      </c>
      <c r="F84" s="598" t="s">
        <v>866</v>
      </c>
    </row>
    <row r="85" spans="2:8" s="3" customFormat="1" ht="11.25" customHeight="1">
      <c r="B85" s="802">
        <v>57</v>
      </c>
      <c r="C85" s="811" t="s">
        <v>411</v>
      </c>
      <c r="D85" s="804">
        <v>-5588.0002599999998</v>
      </c>
      <c r="E85" s="977">
        <v>-5592</v>
      </c>
      <c r="F85" s="812"/>
    </row>
    <row r="86" spans="2:8" s="3" customFormat="1" ht="11.25" customHeight="1">
      <c r="B86" s="426">
        <v>58</v>
      </c>
      <c r="C86" s="427" t="s">
        <v>412</v>
      </c>
      <c r="D86" s="804">
        <v>29175.049230000001</v>
      </c>
      <c r="E86" s="804">
        <v>27027.446</v>
      </c>
      <c r="F86" s="428"/>
    </row>
    <row r="87" spans="2:8" s="3" customFormat="1" ht="11.25" customHeight="1">
      <c r="B87" s="809">
        <v>59</v>
      </c>
      <c r="C87" s="813" t="s">
        <v>413</v>
      </c>
      <c r="D87" s="804">
        <v>266584.95645200001</v>
      </c>
      <c r="E87" s="804">
        <v>253909.245</v>
      </c>
      <c r="F87" s="808"/>
      <c r="G87" s="976"/>
    </row>
    <row r="88" spans="2:8" s="3" customFormat="1" ht="11.25" customHeight="1">
      <c r="B88" s="809">
        <v>60</v>
      </c>
      <c r="C88" s="813" t="s">
        <v>414</v>
      </c>
      <c r="D88" s="804">
        <v>1121130.4983650302</v>
      </c>
      <c r="E88" s="804">
        <v>1090018.608</v>
      </c>
      <c r="F88" s="808"/>
    </row>
    <row r="89" spans="2:8" s="3" customFormat="1" ht="15" customHeight="1">
      <c r="B89" s="2221" t="s">
        <v>415</v>
      </c>
      <c r="C89" s="2221"/>
      <c r="D89" s="2221"/>
      <c r="E89" s="2221"/>
      <c r="F89" s="2221"/>
    </row>
    <row r="90" spans="2:8" s="3" customFormat="1" ht="11.25" customHeight="1">
      <c r="B90" s="429">
        <v>61</v>
      </c>
      <c r="C90" s="430" t="s">
        <v>416</v>
      </c>
      <c r="D90" s="431">
        <v>19.376896015745395</v>
      </c>
      <c r="E90" s="431">
        <v>18.95</v>
      </c>
      <c r="F90" s="428"/>
      <c r="G90" s="1016"/>
      <c r="H90" s="511"/>
    </row>
    <row r="91" spans="2:8" s="3" customFormat="1" ht="11.25" customHeight="1">
      <c r="B91" s="429">
        <v>62</v>
      </c>
      <c r="C91" s="430" t="s">
        <v>417</v>
      </c>
      <c r="D91" s="431">
        <v>21.175938712595922</v>
      </c>
      <c r="E91" s="431">
        <v>20.81</v>
      </c>
      <c r="F91" s="428"/>
      <c r="G91" s="1016"/>
      <c r="H91" s="511"/>
    </row>
    <row r="92" spans="2:8" s="3" customFormat="1" ht="11.25" customHeight="1">
      <c r="B92" s="429">
        <v>63</v>
      </c>
      <c r="C92" s="430" t="s">
        <v>418</v>
      </c>
      <c r="D92" s="431">
        <v>23.778227141333399</v>
      </c>
      <c r="E92" s="431">
        <v>23.29</v>
      </c>
      <c r="F92" s="428"/>
      <c r="G92" s="1016"/>
      <c r="H92" s="511"/>
    </row>
    <row r="93" spans="2:8" s="3" customFormat="1" ht="22.5" customHeight="1">
      <c r="B93" s="466">
        <v>64</v>
      </c>
      <c r="C93" s="430" t="s">
        <v>419</v>
      </c>
      <c r="D93" s="431">
        <v>14.876896015745395</v>
      </c>
      <c r="E93" s="431">
        <v>15.6</v>
      </c>
      <c r="F93" s="428"/>
      <c r="G93" s="1016"/>
    </row>
    <row r="94" spans="2:8" s="3" customFormat="1" ht="11.25" customHeight="1">
      <c r="B94" s="204">
        <v>65</v>
      </c>
      <c r="C94" s="463" t="s">
        <v>420</v>
      </c>
      <c r="D94" s="555">
        <v>2.5</v>
      </c>
      <c r="E94" s="555">
        <v>2.5</v>
      </c>
      <c r="F94" s="147"/>
      <c r="G94" s="1016"/>
    </row>
    <row r="95" spans="2:8" s="3" customFormat="1" ht="11.25" customHeight="1">
      <c r="B95" s="204">
        <v>66</v>
      </c>
      <c r="C95" s="463" t="s">
        <v>421</v>
      </c>
      <c r="D95" s="555">
        <v>2.1808441302455188</v>
      </c>
      <c r="E95" s="555">
        <v>2.2200000000000002</v>
      </c>
      <c r="F95" s="147"/>
      <c r="G95" s="1016"/>
    </row>
    <row r="96" spans="2:8" s="3" customFormat="1" ht="11.25" customHeight="1">
      <c r="B96" s="204">
        <v>67</v>
      </c>
      <c r="C96" s="463" t="s">
        <v>422</v>
      </c>
      <c r="D96" s="555">
        <v>3.1727702573297476</v>
      </c>
      <c r="E96" s="555">
        <v>3.25</v>
      </c>
      <c r="F96" s="147"/>
      <c r="G96" s="1016"/>
    </row>
    <row r="97" spans="2:8" s="3" customFormat="1" ht="11.25" customHeight="1">
      <c r="B97" s="204" t="s">
        <v>423</v>
      </c>
      <c r="C97" s="463" t="s">
        <v>424</v>
      </c>
      <c r="D97" s="555">
        <v>2</v>
      </c>
      <c r="E97" s="555">
        <v>2</v>
      </c>
      <c r="F97" s="147"/>
      <c r="G97" s="1016"/>
    </row>
    <row r="98" spans="2:8" s="3" customFormat="1" ht="11.25" customHeight="1">
      <c r="B98" s="204" t="s">
        <v>425</v>
      </c>
      <c r="C98" s="463" t="s">
        <v>426</v>
      </c>
      <c r="D98" s="555">
        <v>0.95625000000000016</v>
      </c>
      <c r="E98" s="1716">
        <v>1.1299999999999999</v>
      </c>
      <c r="F98" s="147"/>
      <c r="G98" s="1016"/>
    </row>
    <row r="99" spans="2:8" s="3" customFormat="1" ht="11.25" customHeight="1">
      <c r="B99" s="203">
        <v>68</v>
      </c>
      <c r="C99" s="1715" t="s">
        <v>427</v>
      </c>
      <c r="D99" s="1717">
        <v>14.876896015745395</v>
      </c>
      <c r="E99" s="1717">
        <v>14.45</v>
      </c>
      <c r="F99" s="149"/>
      <c r="G99" s="1016"/>
      <c r="H99" s="146"/>
    </row>
    <row r="100" spans="2:8" s="3" customFormat="1" ht="15" customHeight="1">
      <c r="B100" s="2221" t="s">
        <v>428</v>
      </c>
      <c r="C100" s="2221"/>
      <c r="D100" s="2221"/>
      <c r="E100" s="2221"/>
      <c r="F100" s="2221"/>
      <c r="G100" s="1780"/>
      <c r="H100" s="970"/>
    </row>
    <row r="101" spans="2:8" s="3" customFormat="1" ht="22.5" customHeight="1">
      <c r="B101" s="206">
        <v>72</v>
      </c>
      <c r="C101" s="148" t="s">
        <v>429</v>
      </c>
      <c r="D101" s="1718">
        <v>265.90600000000001</v>
      </c>
      <c r="E101" s="979">
        <v>294.10700000000003</v>
      </c>
      <c r="F101" s="149"/>
      <c r="G101" s="1780"/>
      <c r="H101" s="970"/>
    </row>
    <row r="102" spans="2:8" s="3" customFormat="1" ht="22.5" customHeight="1">
      <c r="B102" s="206">
        <v>73</v>
      </c>
      <c r="C102" s="148" t="s">
        <v>430</v>
      </c>
      <c r="D102" s="1718">
        <v>22043.37612388482</v>
      </c>
      <c r="E102" s="237">
        <v>21027.207164003619</v>
      </c>
      <c r="F102" s="147"/>
      <c r="G102" s="1781"/>
      <c r="H102" s="1775"/>
    </row>
    <row r="103" spans="2:8" s="3" customFormat="1" ht="11.25" customHeight="1">
      <c r="B103" s="206">
        <v>75</v>
      </c>
      <c r="C103" s="148" t="s">
        <v>431</v>
      </c>
      <c r="D103" s="1718">
        <v>494.39686252179399</v>
      </c>
      <c r="E103" s="237">
        <v>38.015999999999998</v>
      </c>
      <c r="F103" s="149"/>
      <c r="G103" s="1781"/>
      <c r="H103" s="1775"/>
    </row>
    <row r="104" spans="2:8" s="3" customFormat="1" ht="15" customHeight="1">
      <c r="B104" s="2221" t="s">
        <v>432</v>
      </c>
      <c r="C104" s="2221"/>
      <c r="D104" s="2221"/>
      <c r="E104" s="2221"/>
      <c r="F104" s="2221"/>
      <c r="G104" s="1781"/>
      <c r="H104" s="1775"/>
    </row>
    <row r="105" spans="2:8" s="3" customFormat="1" ht="11.25" customHeight="1">
      <c r="B105" s="203">
        <v>76</v>
      </c>
      <c r="C105" s="148" t="s">
        <v>433</v>
      </c>
      <c r="D105" s="149"/>
      <c r="E105" s="149"/>
      <c r="F105" s="149"/>
      <c r="G105" s="1774"/>
      <c r="H105" s="970"/>
    </row>
    <row r="106" spans="2:8" s="3" customFormat="1" ht="11.25" customHeight="1">
      <c r="B106" s="203">
        <v>77</v>
      </c>
      <c r="C106" s="148" t="s">
        <v>434</v>
      </c>
      <c r="D106" s="149"/>
      <c r="E106" s="149"/>
      <c r="F106" s="149"/>
      <c r="G106" s="1774"/>
      <c r="H106" s="970"/>
    </row>
    <row r="107" spans="2:8" s="3" customFormat="1" ht="11.25" customHeight="1">
      <c r="B107" s="203">
        <v>78</v>
      </c>
      <c r="C107" s="148" t="s">
        <v>435</v>
      </c>
      <c r="D107" s="153"/>
      <c r="E107" s="153"/>
      <c r="F107" s="153"/>
      <c r="G107" s="1774"/>
      <c r="H107" s="970"/>
    </row>
    <row r="108" spans="2:8" s="3" customFormat="1" ht="11.25" customHeight="1">
      <c r="B108" s="203">
        <v>79</v>
      </c>
      <c r="C108" s="148" t="s">
        <v>436</v>
      </c>
      <c r="D108" s="149"/>
      <c r="E108" s="149"/>
      <c r="F108" s="149"/>
      <c r="G108" s="1774"/>
      <c r="H108" s="970"/>
    </row>
    <row r="109" spans="2:8" s="3" customFormat="1" ht="15" customHeight="1">
      <c r="B109" s="2221" t="s">
        <v>437</v>
      </c>
      <c r="C109" s="2221"/>
      <c r="D109" s="2221"/>
      <c r="E109" s="2221"/>
      <c r="F109" s="2221"/>
      <c r="G109" s="969"/>
      <c r="H109" s="970"/>
    </row>
    <row r="110" spans="2:8" s="3" customFormat="1" ht="11.25" customHeight="1">
      <c r="B110" s="203">
        <v>80</v>
      </c>
      <c r="C110" s="148" t="s">
        <v>438</v>
      </c>
      <c r="D110" s="886" t="s">
        <v>439</v>
      </c>
      <c r="E110" s="886" t="s">
        <v>439</v>
      </c>
      <c r="F110" s="146"/>
      <c r="G110" s="969"/>
      <c r="H110" s="970"/>
    </row>
    <row r="111" spans="2:8" s="3" customFormat="1" ht="11.25" customHeight="1">
      <c r="B111" s="203">
        <v>81</v>
      </c>
      <c r="C111" s="148" t="s">
        <v>440</v>
      </c>
      <c r="D111" s="886" t="s">
        <v>439</v>
      </c>
      <c r="E111" s="886" t="s">
        <v>439</v>
      </c>
      <c r="F111" s="146"/>
      <c r="G111" s="969"/>
      <c r="H111" s="970"/>
    </row>
    <row r="112" spans="2:8" s="3" customFormat="1" ht="11.25" customHeight="1">
      <c r="B112" s="203">
        <v>82</v>
      </c>
      <c r="C112" s="148" t="s">
        <v>441</v>
      </c>
      <c r="D112" s="886" t="s">
        <v>439</v>
      </c>
      <c r="E112" s="886" t="s">
        <v>439</v>
      </c>
      <c r="F112" s="146"/>
      <c r="G112" s="969"/>
      <c r="H112" s="970"/>
    </row>
    <row r="113" spans="2:8" s="3" customFormat="1" ht="11.25" customHeight="1">
      <c r="B113" s="203">
        <v>83</v>
      </c>
      <c r="C113" s="148" t="s">
        <v>442</v>
      </c>
      <c r="D113" s="886" t="s">
        <v>439</v>
      </c>
      <c r="E113" s="886" t="s">
        <v>439</v>
      </c>
      <c r="F113" s="146"/>
      <c r="G113" s="969"/>
      <c r="H113" s="970"/>
    </row>
    <row r="114" spans="2:8" s="3" customFormat="1" ht="11.25" customHeight="1">
      <c r="B114" s="203">
        <v>84</v>
      </c>
      <c r="C114" s="148" t="s">
        <v>443</v>
      </c>
      <c r="D114" s="886" t="s">
        <v>439</v>
      </c>
      <c r="E114" s="886" t="s">
        <v>439</v>
      </c>
      <c r="F114" s="146"/>
    </row>
    <row r="115" spans="2:8" s="3" customFormat="1" ht="11.25" customHeight="1">
      <c r="B115" s="1493">
        <v>85</v>
      </c>
      <c r="C115" s="1494" t="s">
        <v>444</v>
      </c>
      <c r="D115" s="1495" t="s">
        <v>439</v>
      </c>
      <c r="E115" s="1495" t="s">
        <v>439</v>
      </c>
      <c r="F115" s="1496"/>
    </row>
    <row r="116" spans="2:8" s="3" customFormat="1" ht="6" customHeight="1">
      <c r="B116" s="125"/>
      <c r="D116" s="146"/>
      <c r="E116" s="146"/>
      <c r="F116" s="146"/>
    </row>
    <row r="117" spans="2:8" s="3" customFormat="1" ht="11.25" customHeight="1">
      <c r="B117" s="2224" t="s">
        <v>445</v>
      </c>
      <c r="C117" s="2225"/>
      <c r="D117" s="2225"/>
      <c r="E117" s="2225"/>
      <c r="F117" s="2225"/>
    </row>
    <row r="119" spans="2:8" s="3" customFormat="1" ht="10.199999999999999"/>
  </sheetData>
  <mergeCells count="14">
    <mergeCell ref="B117:F117"/>
    <mergeCell ref="B109:F109"/>
    <mergeCell ref="B69:F69"/>
    <mergeCell ref="B78:F78"/>
    <mergeCell ref="B89:F89"/>
    <mergeCell ref="B104:F104"/>
    <mergeCell ref="B100:F100"/>
    <mergeCell ref="B49:F49"/>
    <mergeCell ref="B59:F59"/>
    <mergeCell ref="B3:H3"/>
    <mergeCell ref="B7:F7"/>
    <mergeCell ref="B10:C10"/>
    <mergeCell ref="B11:F11"/>
    <mergeCell ref="B22:F22"/>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25" right="0.25" top="0.75" bottom="0.75" header="0.3" footer="0.3"/>
  <pageSetup paperSize="9" scale="71" fitToHeight="0" orientation="landscape" verticalDpi="1200" r:id="rId1"/>
  <rowBreaks count="2" manualBreakCount="2">
    <brk id="58" max="5" man="1"/>
    <brk id="88" max="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tabColor rgb="FF007272"/>
  </sheetPr>
  <dimension ref="A1:L100"/>
  <sheetViews>
    <sheetView showGridLines="0" showRowColHeaders="0" zoomScaleNormal="100" workbookViewId="0"/>
  </sheetViews>
  <sheetFormatPr baseColWidth="10" defaultColWidth="11.44140625" defaultRowHeight="14.4"/>
  <cols>
    <col min="1" max="1" width="2.6640625" customWidth="1"/>
    <col min="2" max="2" width="5.88671875" customWidth="1"/>
    <col min="3" max="3" width="113" customWidth="1"/>
    <col min="4" max="8" width="16.33203125" customWidth="1"/>
    <col min="12" max="12" width="11.44140625" customWidth="1"/>
  </cols>
  <sheetData>
    <row r="1" spans="1:8" ht="11.25" customHeight="1"/>
    <row r="2" spans="1:8" ht="5.25" customHeight="1"/>
    <row r="3" spans="1:8" ht="12.9" customHeight="1">
      <c r="B3" s="2217" t="s">
        <v>302</v>
      </c>
      <c r="C3" s="2217"/>
      <c r="D3" s="2217"/>
      <c r="E3" s="2217"/>
      <c r="F3" s="2217"/>
      <c r="G3" s="2217"/>
      <c r="H3" s="2217"/>
    </row>
    <row r="4" spans="1:8" ht="5.25" customHeight="1"/>
    <row r="5" spans="1:8" s="6" customFormat="1" ht="15.75" customHeight="1">
      <c r="A5" s="13"/>
      <c r="B5" s="1087" t="s">
        <v>1569</v>
      </c>
    </row>
    <row r="6" spans="1:8" s="6" customFormat="1" ht="11.25" customHeight="1">
      <c r="A6" s="13"/>
      <c r="B6" s="14"/>
    </row>
    <row r="7" spans="1:8" ht="22.5" customHeight="1">
      <c r="A7" s="382"/>
      <c r="B7" s="2263" t="s">
        <v>2831</v>
      </c>
      <c r="C7" s="2263"/>
      <c r="D7" s="2263"/>
      <c r="E7" s="2263"/>
      <c r="F7" s="2263"/>
      <c r="G7" s="2263"/>
      <c r="H7" s="2336"/>
    </row>
    <row r="8" spans="1:8" ht="11.25" customHeight="1">
      <c r="A8" s="382"/>
      <c r="B8" s="152"/>
      <c r="C8" s="152"/>
      <c r="D8" s="152"/>
      <c r="E8" s="152"/>
      <c r="F8" s="152"/>
      <c r="G8" s="152"/>
      <c r="H8" s="319"/>
    </row>
    <row r="9" spans="1:8" ht="11.25" customHeight="1"/>
    <row r="10" spans="1:8" ht="11.25" customHeight="1">
      <c r="B10" s="2387" t="s">
        <v>2761</v>
      </c>
      <c r="C10" s="2399"/>
      <c r="D10" s="1379" t="s">
        <v>314</v>
      </c>
      <c r="E10" s="1379" t="s">
        <v>316</v>
      </c>
      <c r="F10" s="1379" t="s">
        <v>318</v>
      </c>
      <c r="G10" s="1379" t="s">
        <v>320</v>
      </c>
      <c r="H10" s="1379" t="s">
        <v>325</v>
      </c>
    </row>
    <row r="11" spans="1:8" ht="11.25" customHeight="1">
      <c r="B11" s="2400" t="s">
        <v>1570</v>
      </c>
      <c r="C11" s="2401"/>
      <c r="D11" s="516"/>
      <c r="E11" s="516"/>
      <c r="F11" s="516"/>
      <c r="G11" s="517"/>
      <c r="H11" s="516"/>
    </row>
    <row r="12" spans="1:8" ht="11.25" customHeight="1">
      <c r="B12" s="92"/>
      <c r="C12" s="2"/>
      <c r="D12" s="2272" t="s">
        <v>1571</v>
      </c>
      <c r="E12" s="2402"/>
      <c r="F12" s="2402"/>
      <c r="G12" s="2402"/>
      <c r="H12" s="181"/>
    </row>
    <row r="13" spans="1:8" ht="11.25" customHeight="1">
      <c r="B13" s="2301" t="s">
        <v>308</v>
      </c>
      <c r="C13" s="2302"/>
      <c r="D13" s="1561" t="s">
        <v>1572</v>
      </c>
      <c r="E13" s="1561" t="s">
        <v>1573</v>
      </c>
      <c r="F13" s="819" t="s">
        <v>1574</v>
      </c>
      <c r="G13" s="1543" t="s">
        <v>2599</v>
      </c>
      <c r="H13" s="1561" t="s">
        <v>2598</v>
      </c>
    </row>
    <row r="14" spans="1:8" s="234" customFormat="1" ht="11.55" customHeight="1">
      <c r="B14" s="479">
        <v>1</v>
      </c>
      <c r="C14" s="238" t="s">
        <v>1575</v>
      </c>
      <c r="D14" s="240">
        <v>258707.057498076</v>
      </c>
      <c r="E14" s="240"/>
      <c r="F14" s="240">
        <v>4943.24755</v>
      </c>
      <c r="G14" s="240">
        <v>30244.799459999998</v>
      </c>
      <c r="H14" s="240">
        <v>288951.85695807601</v>
      </c>
    </row>
    <row r="15" spans="1:8" s="234" customFormat="1" ht="11.55" customHeight="1">
      <c r="B15" s="479">
        <v>2</v>
      </c>
      <c r="C15" s="481" t="s">
        <v>32</v>
      </c>
      <c r="D15" s="240">
        <v>258707.057498076</v>
      </c>
      <c r="E15" s="240"/>
      <c r="F15" s="240">
        <v>4943.24755</v>
      </c>
      <c r="G15" s="240">
        <v>30244.799459999998</v>
      </c>
      <c r="H15" s="240">
        <v>288951.85695807601</v>
      </c>
    </row>
    <row r="16" spans="1:8" s="234" customFormat="1" ht="11.55" customHeight="1">
      <c r="B16" s="479">
        <v>3</v>
      </c>
      <c r="C16" s="481" t="s">
        <v>1576</v>
      </c>
      <c r="D16" s="240"/>
      <c r="E16" s="240"/>
      <c r="F16" s="240"/>
      <c r="G16" s="240"/>
      <c r="H16" s="240"/>
    </row>
    <row r="17" spans="1:8" s="234" customFormat="1" ht="11.55" customHeight="1">
      <c r="B17" s="479">
        <v>4</v>
      </c>
      <c r="C17" s="238" t="s">
        <v>1577</v>
      </c>
      <c r="D17" s="240"/>
      <c r="E17" s="240">
        <v>546211.74826364953</v>
      </c>
      <c r="F17" s="240">
        <v>5978.36159430507</v>
      </c>
      <c r="G17" s="240">
        <v>325.85391842000001</v>
      </c>
      <c r="H17" s="240">
        <v>520580.49380280951</v>
      </c>
    </row>
    <row r="18" spans="1:8" s="234" customFormat="1" ht="11.55" customHeight="1">
      <c r="B18" s="479">
        <v>5</v>
      </c>
      <c r="C18" s="481" t="s">
        <v>1540</v>
      </c>
      <c r="D18" s="240"/>
      <c r="E18" s="240">
        <v>461711.46404494438</v>
      </c>
      <c r="F18" s="240">
        <v>3959.3561996645576</v>
      </c>
      <c r="G18" s="240">
        <v>229.75300293999999</v>
      </c>
      <c r="H18" s="240">
        <v>442617.0322353185</v>
      </c>
    </row>
    <row r="19" spans="1:8" s="234" customFormat="1" ht="11.55" customHeight="1">
      <c r="B19" s="479">
        <v>6</v>
      </c>
      <c r="C19" s="481" t="s">
        <v>1541</v>
      </c>
      <c r="D19" s="240"/>
      <c r="E19" s="240">
        <v>84500.284218705099</v>
      </c>
      <c r="F19" s="240">
        <v>2019.0053946405128</v>
      </c>
      <c r="G19" s="240">
        <v>96.100915479999998</v>
      </c>
      <c r="H19" s="240">
        <v>77963.461567491046</v>
      </c>
    </row>
    <row r="20" spans="1:8" s="234" customFormat="1" ht="11.55" customHeight="1">
      <c r="B20" s="479">
        <v>7</v>
      </c>
      <c r="C20" s="238" t="s">
        <v>1578</v>
      </c>
      <c r="D20" s="240"/>
      <c r="E20" s="240">
        <v>1401110.1152475248</v>
      </c>
      <c r="F20" s="240">
        <v>309692.73199620954</v>
      </c>
      <c r="G20" s="240">
        <v>438554.70599059196</v>
      </c>
      <c r="H20" s="240">
        <v>950091.53307877888</v>
      </c>
    </row>
    <row r="21" spans="1:8" s="234" customFormat="1" ht="11.55" customHeight="1">
      <c r="B21" s="479">
        <v>8</v>
      </c>
      <c r="C21" s="481" t="s">
        <v>1579</v>
      </c>
      <c r="D21" s="240"/>
      <c r="E21" s="240">
        <v>388202.56116664002</v>
      </c>
      <c r="F21" s="240">
        <v>47246.129340069994</v>
      </c>
      <c r="G21" s="240"/>
      <c r="H21" s="240">
        <v>43435.793371809996</v>
      </c>
    </row>
    <row r="22" spans="1:8" s="234" customFormat="1" ht="11.55" customHeight="1">
      <c r="B22" s="206">
        <v>9</v>
      </c>
      <c r="C22" s="481" t="s">
        <v>1580</v>
      </c>
      <c r="D22" s="240"/>
      <c r="E22" s="240">
        <v>1012907.5540808848</v>
      </c>
      <c r="F22" s="240">
        <v>262446.60265613958</v>
      </c>
      <c r="G22" s="240">
        <v>438554.70599059196</v>
      </c>
      <c r="H22" s="240">
        <v>906655.73970696901</v>
      </c>
    </row>
    <row r="23" spans="1:8" s="234" customFormat="1" ht="11.55" customHeight="1">
      <c r="B23" s="479">
        <v>10</v>
      </c>
      <c r="C23" s="238" t="s">
        <v>1581</v>
      </c>
      <c r="D23" s="240"/>
      <c r="E23" s="240"/>
      <c r="F23" s="240"/>
      <c r="G23" s="240"/>
      <c r="H23" s="240"/>
    </row>
    <row r="24" spans="1:8" s="234" customFormat="1" ht="11.55" customHeight="1">
      <c r="B24" s="479">
        <v>11</v>
      </c>
      <c r="C24" s="238" t="s">
        <v>1582</v>
      </c>
      <c r="D24" s="596">
        <v>4503.1311693757934</v>
      </c>
      <c r="E24" s="240">
        <v>26678.698599915155</v>
      </c>
      <c r="F24" s="240">
        <v>6953.4923249681688</v>
      </c>
      <c r="G24" s="240">
        <v>6576.7691629732162</v>
      </c>
      <c r="H24" s="240">
        <v>10053.515325457302</v>
      </c>
    </row>
    <row r="25" spans="1:8" s="234" customFormat="1" ht="11.55" customHeight="1">
      <c r="B25" s="479">
        <v>12</v>
      </c>
      <c r="C25" s="481" t="s">
        <v>1583</v>
      </c>
      <c r="D25" s="240">
        <v>4503.1311693757934</v>
      </c>
      <c r="E25" s="581"/>
      <c r="F25" s="581"/>
      <c r="G25" s="581"/>
      <c r="H25" s="581"/>
    </row>
    <row r="26" spans="1:8" s="234" customFormat="1" ht="11.55" customHeight="1">
      <c r="B26" s="479">
        <v>13</v>
      </c>
      <c r="C26" s="481" t="s">
        <v>1584</v>
      </c>
      <c r="D26" s="240"/>
      <c r="E26" s="240">
        <v>26678.698599915155</v>
      </c>
      <c r="F26" s="240">
        <v>6953.4923249681688</v>
      </c>
      <c r="G26" s="240">
        <v>6576.7691629732162</v>
      </c>
      <c r="H26" s="240">
        <v>10053.515325457302</v>
      </c>
    </row>
    <row r="27" spans="1:8" s="234" customFormat="1" ht="11.55" customHeight="1">
      <c r="B27" s="480">
        <v>14</v>
      </c>
      <c r="C27" s="863" t="s">
        <v>1585</v>
      </c>
      <c r="D27" s="244"/>
      <c r="E27" s="244"/>
      <c r="F27" s="244"/>
      <c r="G27" s="244"/>
      <c r="H27" s="245">
        <v>1769677.3991651218</v>
      </c>
    </row>
    <row r="28" spans="1:8">
      <c r="B28" s="3"/>
      <c r="C28" s="3"/>
      <c r="D28" s="3"/>
      <c r="E28" s="3"/>
      <c r="F28" s="3"/>
      <c r="G28" s="3"/>
      <c r="H28" s="3"/>
    </row>
    <row r="29" spans="1:8" ht="11.25" customHeight="1">
      <c r="A29" s="105"/>
      <c r="B29" s="2387" t="s">
        <v>2761</v>
      </c>
      <c r="C29" s="2399"/>
      <c r="D29" s="1379" t="s">
        <v>314</v>
      </c>
      <c r="E29" s="1379" t="s">
        <v>316</v>
      </c>
      <c r="F29" s="1379" t="s">
        <v>318</v>
      </c>
      <c r="G29" s="1379" t="s">
        <v>320</v>
      </c>
      <c r="H29" s="1379" t="s">
        <v>325</v>
      </c>
    </row>
    <row r="30" spans="1:8" ht="11.25" customHeight="1">
      <c r="B30" s="2400" t="s">
        <v>1586</v>
      </c>
      <c r="C30" s="2401"/>
      <c r="D30" s="516"/>
      <c r="E30" s="516"/>
      <c r="F30" s="516"/>
      <c r="G30" s="517"/>
      <c r="H30" s="516"/>
    </row>
    <row r="31" spans="1:8" ht="11.25" customHeight="1">
      <c r="B31" s="92"/>
      <c r="C31" s="2"/>
      <c r="D31" s="2272" t="s">
        <v>1571</v>
      </c>
      <c r="E31" s="2402"/>
      <c r="F31" s="2402"/>
      <c r="G31" s="2402"/>
      <c r="H31" s="181"/>
    </row>
    <row r="32" spans="1:8" ht="11.25" customHeight="1">
      <c r="B32" s="2301" t="s">
        <v>308</v>
      </c>
      <c r="C32" s="2302"/>
      <c r="D32" s="1561" t="s">
        <v>1572</v>
      </c>
      <c r="E32" s="1561" t="s">
        <v>1573</v>
      </c>
      <c r="F32" s="161" t="s">
        <v>1574</v>
      </c>
      <c r="G32" s="1543" t="s">
        <v>2599</v>
      </c>
      <c r="H32" s="1561" t="s">
        <v>2598</v>
      </c>
    </row>
    <row r="33" spans="2:12" s="234" customFormat="1" ht="11.25" customHeight="1">
      <c r="B33" s="1">
        <v>15</v>
      </c>
      <c r="C33" s="238" t="s">
        <v>1587</v>
      </c>
      <c r="D33" s="582"/>
      <c r="E33" s="582"/>
      <c r="F33" s="582"/>
      <c r="G33" s="583"/>
      <c r="H33" s="240">
        <f>6882331680.75743/1000000</f>
        <v>6882.3316807574301</v>
      </c>
      <c r="L33" s="235"/>
    </row>
    <row r="34" spans="2:12" s="234" customFormat="1" ht="11.25" customHeight="1">
      <c r="B34" s="1" t="s">
        <v>1588</v>
      </c>
      <c r="C34" s="238" t="s">
        <v>1589</v>
      </c>
      <c r="D34" s="581"/>
      <c r="E34" s="240"/>
      <c r="F34" s="240"/>
      <c r="G34" s="2056">
        <f>299944396949/1000000</f>
        <v>299944.39694900002</v>
      </c>
      <c r="H34" s="240">
        <f>254952737406.65/1000000</f>
        <v>254952.73740665001</v>
      </c>
    </row>
    <row r="35" spans="2:12" s="234" customFormat="1" ht="11.25" customHeight="1">
      <c r="B35" s="1">
        <v>16</v>
      </c>
      <c r="C35" s="238" t="s">
        <v>1590</v>
      </c>
      <c r="D35" s="581"/>
      <c r="E35" s="240"/>
      <c r="F35" s="240"/>
      <c r="G35" s="240"/>
      <c r="H35" s="240"/>
    </row>
    <row r="36" spans="2:12" s="234" customFormat="1" ht="11.25" customHeight="1">
      <c r="B36" s="1">
        <v>17</v>
      </c>
      <c r="C36" s="238" t="s">
        <v>1591</v>
      </c>
      <c r="D36" s="581"/>
      <c r="E36" s="240">
        <v>826856.56717642769</v>
      </c>
      <c r="F36" s="240">
        <v>82932.551466600242</v>
      </c>
      <c r="G36" s="240">
        <v>1205847.5019386383</v>
      </c>
      <c r="H36" s="240">
        <v>1160744.7571393647</v>
      </c>
    </row>
    <row r="37" spans="2:12" s="234" customFormat="1" ht="11.25" customHeight="1">
      <c r="B37" s="1">
        <v>18</v>
      </c>
      <c r="C37" s="588" t="s">
        <v>1592</v>
      </c>
      <c r="D37" s="581"/>
      <c r="E37" s="240">
        <v>225436.3119535</v>
      </c>
      <c r="F37" s="240"/>
      <c r="G37" s="240"/>
      <c r="H37" s="240"/>
    </row>
    <row r="38" spans="2:12" s="234" customFormat="1" ht="11.25" customHeight="1">
      <c r="B38" s="1">
        <v>19</v>
      </c>
      <c r="C38" s="588" t="s">
        <v>1593</v>
      </c>
      <c r="D38" s="581"/>
      <c r="E38" s="240">
        <v>187718.95805865354</v>
      </c>
      <c r="F38" s="240">
        <v>3289.2602842299998</v>
      </c>
      <c r="G38" s="240">
        <v>3791.7719614047714</v>
      </c>
      <c r="H38" s="240">
        <v>16143.661712733121</v>
      </c>
    </row>
    <row r="39" spans="2:12" s="234" customFormat="1" ht="11.25" customHeight="1">
      <c r="B39" s="1">
        <v>20</v>
      </c>
      <c r="C39" s="588" t="s">
        <v>1594</v>
      </c>
      <c r="D39" s="581"/>
      <c r="E39" s="240">
        <v>383138.30255071277</v>
      </c>
      <c r="F39" s="240">
        <v>71416.632055845534</v>
      </c>
      <c r="G39" s="240">
        <v>542553.03399046732</v>
      </c>
      <c r="H39" s="240">
        <v>1132882.5867547817</v>
      </c>
    </row>
    <row r="40" spans="2:12" s="234" customFormat="1" ht="11.25" customHeight="1">
      <c r="B40" s="1">
        <v>21</v>
      </c>
      <c r="C40" s="589" t="s">
        <v>1595</v>
      </c>
      <c r="D40" s="587"/>
      <c r="E40" s="240">
        <v>20280.22135294</v>
      </c>
      <c r="F40" s="240">
        <v>430.97096691000007</v>
      </c>
      <c r="G40" s="240">
        <v>22610.331494719849</v>
      </c>
      <c r="H40" s="240">
        <v>414108.69826906512</v>
      </c>
    </row>
    <row r="41" spans="2:12" s="234" customFormat="1" ht="11.25" customHeight="1">
      <c r="B41" s="1">
        <v>22</v>
      </c>
      <c r="C41" s="588" t="s">
        <v>1596</v>
      </c>
      <c r="D41" s="581"/>
      <c r="E41" s="240">
        <v>21819.039662461473</v>
      </c>
      <c r="F41" s="240">
        <v>5177.9450463947078</v>
      </c>
      <c r="G41" s="240">
        <v>652060.02818935609</v>
      </c>
      <c r="H41" s="240"/>
    </row>
    <row r="42" spans="2:12" s="234" customFormat="1" ht="11.25" customHeight="1">
      <c r="B42" s="1">
        <v>23</v>
      </c>
      <c r="C42" s="589" t="s">
        <v>1595</v>
      </c>
      <c r="D42" s="587"/>
      <c r="E42" s="240">
        <v>5398.6342721515539</v>
      </c>
      <c r="F42" s="240">
        <v>563.47753358714897</v>
      </c>
      <c r="G42" s="240">
        <v>593962.04728415818</v>
      </c>
      <c r="H42" s="240"/>
    </row>
    <row r="43" spans="2:12" s="234" customFormat="1" ht="11.25" customHeight="1">
      <c r="B43" s="1">
        <v>24</v>
      </c>
      <c r="C43" s="588" t="s">
        <v>1597</v>
      </c>
      <c r="D43" s="581"/>
      <c r="E43" s="240">
        <v>8743.9549511000005</v>
      </c>
      <c r="F43" s="240">
        <v>3048.7140801300002</v>
      </c>
      <c r="G43" s="240">
        <v>7442.6677974100012</v>
      </c>
      <c r="H43" s="240">
        <v>11718.508671849999</v>
      </c>
    </row>
    <row r="44" spans="2:12" s="234" customFormat="1" ht="11.25" customHeight="1">
      <c r="B44" s="1">
        <v>25</v>
      </c>
      <c r="C44" s="238" t="s">
        <v>1598</v>
      </c>
      <c r="D44" s="581"/>
      <c r="E44" s="240"/>
      <c r="F44" s="240"/>
      <c r="G44" s="240"/>
      <c r="H44" s="240"/>
    </row>
    <row r="45" spans="2:12" s="234" customFormat="1" ht="11.25" customHeight="1">
      <c r="B45" s="1">
        <v>26</v>
      </c>
      <c r="C45" s="238" t="s">
        <v>1599</v>
      </c>
      <c r="D45" s="239"/>
      <c r="E45" s="240">
        <v>57054.942458640602</v>
      </c>
      <c r="F45" s="240">
        <v>8054.1800139216512</v>
      </c>
      <c r="G45" s="240">
        <v>75054.87364563522</v>
      </c>
      <c r="H45" s="240">
        <v>91408.124206134438</v>
      </c>
    </row>
    <row r="46" spans="2:12" s="234" customFormat="1" ht="11.25" customHeight="1">
      <c r="B46" s="1">
        <v>27</v>
      </c>
      <c r="C46" s="588" t="s">
        <v>1600</v>
      </c>
      <c r="D46" s="581"/>
      <c r="E46" s="581"/>
      <c r="F46" s="581"/>
      <c r="G46" s="240"/>
      <c r="H46" s="240"/>
    </row>
    <row r="47" spans="2:12" s="234" customFormat="1" ht="11.25" customHeight="1">
      <c r="B47" s="1">
        <v>28</v>
      </c>
      <c r="C47" s="588" t="s">
        <v>1601</v>
      </c>
      <c r="D47" s="584"/>
      <c r="E47" s="352"/>
      <c r="F47" s="352"/>
      <c r="G47" s="240">
        <v>8501.9857504800002</v>
      </c>
      <c r="H47" s="240">
        <v>7226.6878879079995</v>
      </c>
    </row>
    <row r="48" spans="2:12" ht="11.25" customHeight="1">
      <c r="B48" s="1">
        <v>29</v>
      </c>
      <c r="C48" s="588" t="s">
        <v>1602</v>
      </c>
      <c r="D48" s="585"/>
      <c r="E48" s="240">
        <v>17.833707511815611</v>
      </c>
      <c r="F48" s="585"/>
      <c r="G48" s="585"/>
      <c r="H48" s="240">
        <v>17.833707511815611</v>
      </c>
    </row>
    <row r="49" spans="2:9" ht="11.25" customHeight="1">
      <c r="B49" s="1">
        <v>30</v>
      </c>
      <c r="C49" s="588" t="s">
        <v>1603</v>
      </c>
      <c r="D49" s="585"/>
      <c r="E49" s="240">
        <v>36018.15978271568</v>
      </c>
      <c r="F49" s="585"/>
      <c r="G49" s="585"/>
      <c r="H49" s="240">
        <v>1800.9079891357842</v>
      </c>
    </row>
    <row r="50" spans="2:9" ht="11.25" customHeight="1">
      <c r="B50" s="1">
        <v>31</v>
      </c>
      <c r="C50" s="588" t="s">
        <v>1604</v>
      </c>
      <c r="D50" s="585"/>
      <c r="E50" s="240">
        <v>21018.9489684131</v>
      </c>
      <c r="F50" s="240">
        <v>8054.1800139216512</v>
      </c>
      <c r="G50" s="240">
        <v>66552.887895155218</v>
      </c>
      <c r="H50" s="240">
        <v>82362.694621578848</v>
      </c>
    </row>
    <row r="51" spans="2:9" ht="11.25" customHeight="1">
      <c r="B51" s="1">
        <v>32</v>
      </c>
      <c r="C51" s="238" t="s">
        <v>1605</v>
      </c>
      <c r="D51" s="585"/>
      <c r="E51" s="240">
        <v>365288.88953238272</v>
      </c>
      <c r="F51" s="240">
        <v>91021.541839271129</v>
      </c>
      <c r="G51" s="240">
        <v>437092.23369071627</v>
      </c>
      <c r="H51" s="240">
        <v>47622.2127414325</v>
      </c>
    </row>
    <row r="52" spans="2:9" ht="11.25" customHeight="1">
      <c r="B52" s="864">
        <v>33</v>
      </c>
      <c r="C52" s="863" t="s">
        <v>1606</v>
      </c>
      <c r="D52" s="865"/>
      <c r="E52" s="865"/>
      <c r="F52" s="865"/>
      <c r="G52" s="865"/>
      <c r="H52" s="245">
        <v>1561610.1631743393</v>
      </c>
    </row>
    <row r="53" spans="2:9" ht="11.25" customHeight="1">
      <c r="B53" s="850">
        <v>34</v>
      </c>
      <c r="C53" s="863" t="s">
        <v>1607</v>
      </c>
      <c r="D53" s="865"/>
      <c r="E53" s="865"/>
      <c r="F53" s="865"/>
      <c r="G53" s="865"/>
      <c r="H53" s="595">
        <v>1.133238910002889</v>
      </c>
      <c r="I53" s="1244"/>
    </row>
    <row r="57" spans="2:9" ht="11.25" customHeight="1">
      <c r="B57" s="2387" t="s">
        <v>27</v>
      </c>
      <c r="C57" s="2399"/>
      <c r="D57" s="1379" t="s">
        <v>314</v>
      </c>
      <c r="E57" s="1379" t="s">
        <v>316</v>
      </c>
      <c r="F57" s="1379" t="s">
        <v>318</v>
      </c>
      <c r="G57" s="1379" t="s">
        <v>320</v>
      </c>
      <c r="H57" s="1379" t="s">
        <v>325</v>
      </c>
    </row>
    <row r="58" spans="2:9" ht="11.25" customHeight="1">
      <c r="B58" s="2400" t="s">
        <v>1570</v>
      </c>
      <c r="C58" s="2401"/>
      <c r="D58" s="516"/>
      <c r="E58" s="516"/>
      <c r="F58" s="516"/>
      <c r="G58" s="517"/>
      <c r="H58" s="516"/>
    </row>
    <row r="59" spans="2:9" ht="11.25" customHeight="1">
      <c r="B59" s="92"/>
      <c r="C59" s="2"/>
      <c r="D59" s="2272" t="s">
        <v>1571</v>
      </c>
      <c r="E59" s="2402"/>
      <c r="F59" s="2402"/>
      <c r="G59" s="2402"/>
      <c r="H59" s="181"/>
    </row>
    <row r="60" spans="2:9" ht="11.25" customHeight="1">
      <c r="B60" s="2301" t="s">
        <v>308</v>
      </c>
      <c r="C60" s="2302"/>
      <c r="D60" s="1561" t="s">
        <v>1572</v>
      </c>
      <c r="E60" s="1561" t="s">
        <v>1573</v>
      </c>
      <c r="F60" s="819" t="s">
        <v>1574</v>
      </c>
      <c r="G60" s="1543" t="s">
        <v>2599</v>
      </c>
      <c r="H60" s="1561" t="s">
        <v>2598</v>
      </c>
    </row>
    <row r="61" spans="2:9" s="234" customFormat="1" ht="11.55" customHeight="1">
      <c r="B61" s="479">
        <v>1</v>
      </c>
      <c r="C61" s="238" t="s">
        <v>1575</v>
      </c>
      <c r="D61" s="240">
        <v>248937.68638684839</v>
      </c>
      <c r="E61" s="240"/>
      <c r="F61" s="240"/>
      <c r="G61" s="240">
        <v>32619.29837</v>
      </c>
      <c r="H61" s="240">
        <v>281556.98475684837</v>
      </c>
    </row>
    <row r="62" spans="2:9" s="234" customFormat="1" ht="11.55" customHeight="1">
      <c r="B62" s="479">
        <v>2</v>
      </c>
      <c r="C62" s="481" t="s">
        <v>32</v>
      </c>
      <c r="D62" s="240">
        <v>248937.68638684839</v>
      </c>
      <c r="E62" s="240"/>
      <c r="F62" s="240"/>
      <c r="G62" s="240">
        <v>32619.29837</v>
      </c>
      <c r="H62" s="240">
        <v>281556.98475684837</v>
      </c>
    </row>
    <row r="63" spans="2:9" s="234" customFormat="1" ht="11.55" customHeight="1">
      <c r="B63" s="479">
        <v>3</v>
      </c>
      <c r="C63" s="481" t="s">
        <v>1576</v>
      </c>
      <c r="D63" s="240"/>
      <c r="E63" s="240"/>
      <c r="F63" s="240"/>
      <c r="G63" s="240"/>
      <c r="H63" s="240"/>
    </row>
    <row r="64" spans="2:9" s="234" customFormat="1" ht="11.55" customHeight="1">
      <c r="B64" s="479">
        <v>4</v>
      </c>
      <c r="C64" s="238" t="s">
        <v>1577</v>
      </c>
      <c r="D64" s="240"/>
      <c r="E64" s="240">
        <v>553260.18424504378</v>
      </c>
      <c r="F64" s="240">
        <v>12545.526924935357</v>
      </c>
      <c r="G64" s="240">
        <v>403.39092235999999</v>
      </c>
      <c r="H64" s="240">
        <v>533655.39708512858</v>
      </c>
    </row>
    <row r="65" spans="1:12" s="234" customFormat="1" ht="11.55" customHeight="1">
      <c r="B65" s="479">
        <v>5</v>
      </c>
      <c r="C65" s="481" t="s">
        <v>1540</v>
      </c>
      <c r="D65" s="240"/>
      <c r="E65" s="240">
        <v>471851.46288525633</v>
      </c>
      <c r="F65" s="240">
        <v>8685.8593104903903</v>
      </c>
      <c r="G65" s="240">
        <v>301.26468756999998</v>
      </c>
      <c r="H65" s="240">
        <v>456811.72077352944</v>
      </c>
    </row>
    <row r="66" spans="1:12" s="234" customFormat="1" ht="11.55" customHeight="1">
      <c r="B66" s="479">
        <v>6</v>
      </c>
      <c r="C66" s="481" t="s">
        <v>1541</v>
      </c>
      <c r="D66" s="240"/>
      <c r="E66" s="240">
        <v>81408.721359787451</v>
      </c>
      <c r="F66" s="240">
        <v>3859.6676144449652</v>
      </c>
      <c r="G66" s="240">
        <v>102.12623479000001</v>
      </c>
      <c r="H66" s="240">
        <v>76843.676311599163</v>
      </c>
    </row>
    <row r="67" spans="1:12" s="234" customFormat="1" ht="11.55" customHeight="1">
      <c r="B67" s="479">
        <v>7</v>
      </c>
      <c r="C67" s="238" t="s">
        <v>1578</v>
      </c>
      <c r="D67" s="240"/>
      <c r="E67" s="240">
        <v>1506947.3997581459</v>
      </c>
      <c r="F67" s="240">
        <v>288794.50310190005</v>
      </c>
      <c r="G67" s="240">
        <v>413484.72834392992</v>
      </c>
      <c r="H67" s="240">
        <v>930930.08860221133</v>
      </c>
    </row>
    <row r="68" spans="1:12" s="234" customFormat="1" ht="11.55" customHeight="1">
      <c r="B68" s="479">
        <v>8</v>
      </c>
      <c r="C68" s="481" t="s">
        <v>1579</v>
      </c>
      <c r="D68" s="240"/>
      <c r="E68" s="240">
        <v>370914.39947900997</v>
      </c>
      <c r="F68" s="240">
        <v>58349.375549309996</v>
      </c>
      <c r="G68" s="240"/>
      <c r="H68" s="240">
        <v>36996.837479404996</v>
      </c>
    </row>
    <row r="69" spans="1:12" s="234" customFormat="1" ht="11.55" customHeight="1">
      <c r="B69" s="206">
        <v>9</v>
      </c>
      <c r="C69" s="481" t="s">
        <v>1580</v>
      </c>
      <c r="D69" s="240"/>
      <c r="E69" s="240">
        <v>1136033.000279136</v>
      </c>
      <c r="F69" s="240">
        <v>230445.12755258995</v>
      </c>
      <c r="G69" s="240">
        <v>413484.72834392992</v>
      </c>
      <c r="H69" s="240">
        <v>893933.25112280622</v>
      </c>
    </row>
    <row r="70" spans="1:12" s="234" customFormat="1" ht="11.55" customHeight="1">
      <c r="B70" s="479">
        <v>10</v>
      </c>
      <c r="C70" s="238" t="s">
        <v>1581</v>
      </c>
      <c r="D70" s="240"/>
      <c r="E70" s="240"/>
      <c r="F70" s="240"/>
      <c r="G70" s="240"/>
      <c r="H70" s="240"/>
    </row>
    <row r="71" spans="1:12" s="234" customFormat="1" ht="11.55" customHeight="1">
      <c r="B71" s="479">
        <v>11</v>
      </c>
      <c r="C71" s="238" t="s">
        <v>1582</v>
      </c>
      <c r="D71" s="596">
        <v>10626.688225208627</v>
      </c>
      <c r="E71" s="240">
        <v>47348.114096585959</v>
      </c>
      <c r="F71" s="240">
        <v>4907.6015325156568</v>
      </c>
      <c r="G71" s="240">
        <v>5501.3267680543304</v>
      </c>
      <c r="H71" s="240">
        <v>7955.1275343121597</v>
      </c>
    </row>
    <row r="72" spans="1:12" s="234" customFormat="1" ht="11.55" customHeight="1">
      <c r="B72" s="479">
        <v>12</v>
      </c>
      <c r="C72" s="481" t="s">
        <v>1583</v>
      </c>
      <c r="D72" s="240">
        <v>10626.688225208627</v>
      </c>
      <c r="E72" s="581"/>
      <c r="F72" s="581"/>
      <c r="G72" s="581"/>
      <c r="H72" s="581"/>
    </row>
    <row r="73" spans="1:12" s="234" customFormat="1" ht="11.55" customHeight="1">
      <c r="B73" s="479">
        <v>13</v>
      </c>
      <c r="C73" s="481" t="s">
        <v>1584</v>
      </c>
      <c r="D73" s="240"/>
      <c r="E73" s="240">
        <v>47348.114096585959</v>
      </c>
      <c r="F73" s="240">
        <v>4907.6015325156568</v>
      </c>
      <c r="G73" s="240">
        <v>5501.3267680543304</v>
      </c>
      <c r="H73" s="240">
        <v>7955.1275343121597</v>
      </c>
    </row>
    <row r="74" spans="1:12" s="234" customFormat="1" ht="11.55" customHeight="1">
      <c r="B74" s="480">
        <v>14</v>
      </c>
      <c r="C74" s="863" t="s">
        <v>1585</v>
      </c>
      <c r="D74" s="244"/>
      <c r="E74" s="244"/>
      <c r="F74" s="244"/>
      <c r="G74" s="244"/>
      <c r="H74" s="245">
        <v>1754097.5979785006</v>
      </c>
    </row>
    <row r="75" spans="1:12">
      <c r="B75" s="3"/>
      <c r="C75" s="3"/>
      <c r="D75" s="3"/>
      <c r="E75" s="3"/>
      <c r="F75" s="3"/>
      <c r="G75" s="3"/>
      <c r="H75" s="3"/>
    </row>
    <row r="76" spans="1:12" ht="11.25" customHeight="1">
      <c r="A76" s="105"/>
      <c r="B76" s="2387" t="s">
        <v>27</v>
      </c>
      <c r="C76" s="2399"/>
      <c r="D76" s="1379" t="s">
        <v>314</v>
      </c>
      <c r="E76" s="1379" t="s">
        <v>316</v>
      </c>
      <c r="F76" s="1379" t="s">
        <v>318</v>
      </c>
      <c r="G76" s="1379" t="s">
        <v>320</v>
      </c>
      <c r="H76" s="1379" t="s">
        <v>325</v>
      </c>
    </row>
    <row r="77" spans="1:12" ht="11.25" customHeight="1">
      <c r="B77" s="2400" t="s">
        <v>1586</v>
      </c>
      <c r="C77" s="2401"/>
      <c r="D77" s="516"/>
      <c r="E77" s="516"/>
      <c r="F77" s="516"/>
      <c r="G77" s="517"/>
      <c r="H77" s="516"/>
    </row>
    <row r="78" spans="1:12" ht="11.25" customHeight="1">
      <c r="B78" s="92"/>
      <c r="C78" s="2"/>
      <c r="D78" s="2272" t="s">
        <v>1571</v>
      </c>
      <c r="E78" s="2402"/>
      <c r="F78" s="2402"/>
      <c r="G78" s="2402"/>
      <c r="H78" s="181"/>
    </row>
    <row r="79" spans="1:12" ht="11.25" customHeight="1">
      <c r="B79" s="2301" t="s">
        <v>308</v>
      </c>
      <c r="C79" s="2302"/>
      <c r="D79" s="1561" t="s">
        <v>1572</v>
      </c>
      <c r="E79" s="1561" t="s">
        <v>1573</v>
      </c>
      <c r="F79" s="161" t="s">
        <v>1574</v>
      </c>
      <c r="G79" s="1543" t="s">
        <v>2599</v>
      </c>
      <c r="H79" s="1561" t="s">
        <v>2598</v>
      </c>
    </row>
    <row r="80" spans="1:12" s="234" customFormat="1" ht="11.25" customHeight="1">
      <c r="B80" s="1">
        <v>15</v>
      </c>
      <c r="C80" s="238" t="s">
        <v>1587</v>
      </c>
      <c r="D80" s="582"/>
      <c r="E80" s="582"/>
      <c r="F80" s="582"/>
      <c r="G80" s="583"/>
      <c r="H80" s="240">
        <v>6841.7267886995069</v>
      </c>
      <c r="L80" s="235"/>
    </row>
    <row r="81" spans="2:11" s="234" customFormat="1" ht="11.25" customHeight="1">
      <c r="B81" s="1" t="s">
        <v>1588</v>
      </c>
      <c r="C81" s="238" t="s">
        <v>1589</v>
      </c>
      <c r="D81" s="581"/>
      <c r="E81" s="240"/>
      <c r="F81" s="240"/>
      <c r="G81" s="240">
        <v>386706.27533099998</v>
      </c>
      <c r="H81" s="240">
        <v>328700.33403134998</v>
      </c>
    </row>
    <row r="82" spans="2:11" s="234" customFormat="1" ht="11.25" customHeight="1">
      <c r="B82" s="1">
        <v>16</v>
      </c>
      <c r="C82" s="238" t="s">
        <v>1590</v>
      </c>
      <c r="D82" s="581"/>
      <c r="E82" s="240"/>
      <c r="F82" s="240"/>
      <c r="G82" s="240"/>
      <c r="H82" s="240"/>
    </row>
    <row r="83" spans="2:11" s="234" customFormat="1" ht="11.25" customHeight="1">
      <c r="B83" s="1">
        <v>17</v>
      </c>
      <c r="C83" s="238" t="s">
        <v>1591</v>
      </c>
      <c r="D83" s="581"/>
      <c r="E83" s="240">
        <v>656448.81403908797</v>
      </c>
      <c r="F83" s="240">
        <v>80215.269839351095</v>
      </c>
      <c r="G83" s="240">
        <v>1065139.1853242661</v>
      </c>
      <c r="H83" s="240">
        <v>1050270.7165411185</v>
      </c>
      <c r="K83" s="1257"/>
    </row>
    <row r="84" spans="2:11" s="234" customFormat="1" ht="11.25" customHeight="1">
      <c r="B84" s="1">
        <v>18</v>
      </c>
      <c r="C84" s="588" t="s">
        <v>1592</v>
      </c>
      <c r="D84" s="581"/>
      <c r="E84" s="240">
        <v>108959.64635449</v>
      </c>
      <c r="F84" s="240"/>
      <c r="G84" s="240"/>
      <c r="H84" s="240"/>
    </row>
    <row r="85" spans="2:11" s="234" customFormat="1" ht="11.25" customHeight="1">
      <c r="B85" s="1">
        <v>19</v>
      </c>
      <c r="C85" s="588" t="s">
        <v>1593</v>
      </c>
      <c r="D85" s="581"/>
      <c r="E85" s="240">
        <v>147596.87435816281</v>
      </c>
      <c r="F85" s="240">
        <v>1580.9630701199987</v>
      </c>
      <c r="G85" s="240">
        <v>2096.3952286641183</v>
      </c>
      <c r="H85" s="240">
        <v>11176.057745707398</v>
      </c>
    </row>
    <row r="86" spans="2:11" s="234" customFormat="1" ht="11.25" customHeight="1">
      <c r="B86" s="1">
        <v>20</v>
      </c>
      <c r="C86" s="588" t="s">
        <v>1594</v>
      </c>
      <c r="D86" s="581"/>
      <c r="E86" s="240">
        <v>368541.02654667629</v>
      </c>
      <c r="F86" s="240">
        <v>72457.095568059565</v>
      </c>
      <c r="G86" s="240">
        <v>507282.51075819862</v>
      </c>
      <c r="H86" s="240">
        <v>1027950.5483758501</v>
      </c>
    </row>
    <row r="87" spans="2:11" s="234" customFormat="1" ht="11.25" customHeight="1">
      <c r="B87" s="1">
        <v>21</v>
      </c>
      <c r="C87" s="589" t="s">
        <v>1595</v>
      </c>
      <c r="D87" s="587"/>
      <c r="E87" s="240">
        <v>5075.8923404699999</v>
      </c>
      <c r="F87" s="240">
        <v>208.74754167999984</v>
      </c>
      <c r="G87" s="240">
        <v>22581.007659930056</v>
      </c>
      <c r="H87" s="240">
        <v>340233.74185156618</v>
      </c>
    </row>
    <row r="88" spans="2:11" s="234" customFormat="1" ht="11.25" customHeight="1">
      <c r="B88" s="1">
        <v>22</v>
      </c>
      <c r="C88" s="588" t="s">
        <v>1596</v>
      </c>
      <c r="D88" s="581"/>
      <c r="E88" s="240">
        <v>23171.194275128812</v>
      </c>
      <c r="F88" s="240">
        <v>4157.311258311538</v>
      </c>
      <c r="G88" s="240">
        <v>547676.54227580305</v>
      </c>
      <c r="H88" s="240"/>
    </row>
    <row r="89" spans="2:11" s="234" customFormat="1" ht="11.25" customHeight="1">
      <c r="B89" s="1">
        <v>23</v>
      </c>
      <c r="C89" s="589" t="s">
        <v>1595</v>
      </c>
      <c r="D89" s="587"/>
      <c r="E89" s="240">
        <v>5663.9398376738027</v>
      </c>
      <c r="F89" s="240">
        <v>487.16055690256655</v>
      </c>
      <c r="G89" s="240">
        <v>492058.79497576685</v>
      </c>
      <c r="H89" s="240"/>
    </row>
    <row r="90" spans="2:11" s="234" customFormat="1" ht="11.25" customHeight="1">
      <c r="B90" s="1">
        <v>24</v>
      </c>
      <c r="C90" s="588" t="s">
        <v>1597</v>
      </c>
      <c r="D90" s="581"/>
      <c r="E90" s="240">
        <v>8180.0725046299995</v>
      </c>
      <c r="F90" s="240">
        <v>2019.8999428600002</v>
      </c>
      <c r="G90" s="240">
        <v>8083.7370616000007</v>
      </c>
      <c r="H90" s="240">
        <v>11144.110419560999</v>
      </c>
    </row>
    <row r="91" spans="2:11" s="234" customFormat="1" ht="11.25" customHeight="1">
      <c r="B91" s="1">
        <v>25</v>
      </c>
      <c r="C91" s="238" t="s">
        <v>1598</v>
      </c>
      <c r="D91" s="581"/>
      <c r="E91" s="240"/>
      <c r="F91" s="240"/>
      <c r="G91" s="240"/>
      <c r="H91" s="240"/>
    </row>
    <row r="92" spans="2:11" s="234" customFormat="1" ht="11.25" customHeight="1">
      <c r="B92" s="1">
        <v>26</v>
      </c>
      <c r="C92" s="238" t="s">
        <v>1599</v>
      </c>
      <c r="D92" s="239"/>
      <c r="E92" s="240">
        <v>93115.486710950907</v>
      </c>
      <c r="F92" s="240">
        <v>7734.1244011362533</v>
      </c>
      <c r="G92" s="240">
        <v>78203.364710811948</v>
      </c>
      <c r="H92" s="240">
        <v>94442.785043496842</v>
      </c>
    </row>
    <row r="93" spans="2:11" s="234" customFormat="1" ht="11.25" customHeight="1">
      <c r="B93" s="1">
        <v>27</v>
      </c>
      <c r="C93" s="588" t="s">
        <v>1600</v>
      </c>
      <c r="D93" s="581"/>
      <c r="E93" s="581"/>
      <c r="F93" s="581"/>
      <c r="G93" s="240"/>
      <c r="H93" s="240"/>
    </row>
    <row r="94" spans="2:11" s="234" customFormat="1" ht="11.25" customHeight="1">
      <c r="B94" s="1">
        <v>28</v>
      </c>
      <c r="C94" s="588" t="s">
        <v>1601</v>
      </c>
      <c r="D94" s="584"/>
      <c r="E94" s="352"/>
      <c r="F94" s="352"/>
      <c r="G94" s="240">
        <v>8176.5287482099993</v>
      </c>
      <c r="H94" s="240">
        <v>6950.0494359784989</v>
      </c>
    </row>
    <row r="95" spans="2:11" ht="11.25" customHeight="1">
      <c r="B95" s="1">
        <v>29</v>
      </c>
      <c r="C95" s="588" t="s">
        <v>1602</v>
      </c>
      <c r="D95" s="585"/>
      <c r="E95" s="240">
        <v>1.2124613459159899</v>
      </c>
      <c r="F95" s="585"/>
      <c r="G95" s="585"/>
      <c r="H95" s="240">
        <v>1</v>
      </c>
    </row>
    <row r="96" spans="2:11" ht="11.25" customHeight="1">
      <c r="B96" s="1">
        <v>30</v>
      </c>
      <c r="C96" s="588" t="s">
        <v>1603</v>
      </c>
      <c r="D96" s="585"/>
      <c r="E96" s="240">
        <v>43404</v>
      </c>
      <c r="F96" s="585"/>
      <c r="G96" s="585"/>
      <c r="H96" s="240">
        <v>2170</v>
      </c>
    </row>
    <row r="97" spans="2:8" ht="11.25" customHeight="1">
      <c r="B97" s="1">
        <v>31</v>
      </c>
      <c r="C97" s="588" t="s">
        <v>1604</v>
      </c>
      <c r="D97" s="585"/>
      <c r="E97" s="240">
        <v>49710.422400346295</v>
      </c>
      <c r="F97" s="240">
        <v>7734.1244011362533</v>
      </c>
      <c r="G97" s="240">
        <v>70026.835962601937</v>
      </c>
      <c r="H97" s="240">
        <v>85321.330553709486</v>
      </c>
    </row>
    <row r="98" spans="2:8" ht="11.25" customHeight="1">
      <c r="B98" s="1">
        <v>32</v>
      </c>
      <c r="C98" s="238" t="s">
        <v>1605</v>
      </c>
      <c r="D98" s="585"/>
      <c r="E98" s="240">
        <v>346927.50266260002</v>
      </c>
      <c r="F98" s="240">
        <v>93587.020869790329</v>
      </c>
      <c r="G98" s="240">
        <v>411980.27363391203</v>
      </c>
      <c r="H98" s="240">
        <v>45361.413237789377</v>
      </c>
    </row>
    <row r="99" spans="2:8" ht="11.25" customHeight="1">
      <c r="B99" s="864">
        <v>33</v>
      </c>
      <c r="C99" s="863" t="s">
        <v>1606</v>
      </c>
      <c r="D99" s="865"/>
      <c r="E99" s="865"/>
      <c r="F99" s="865"/>
      <c r="G99" s="865"/>
      <c r="H99" s="245">
        <v>1525616.9756424541</v>
      </c>
    </row>
    <row r="100" spans="2:8" ht="11.25" customHeight="1">
      <c r="B100" s="850">
        <v>34</v>
      </c>
      <c r="C100" s="863" t="s">
        <v>1607</v>
      </c>
      <c r="D100" s="865"/>
      <c r="E100" s="865"/>
      <c r="F100" s="865"/>
      <c r="G100" s="865"/>
      <c r="H100" s="595">
        <v>1.1497627687577552</v>
      </c>
    </row>
  </sheetData>
  <mergeCells count="18">
    <mergeCell ref="B3:H3"/>
    <mergeCell ref="B11:C11"/>
    <mergeCell ref="B13:C13"/>
    <mergeCell ref="B32:C32"/>
    <mergeCell ref="D12:G12"/>
    <mergeCell ref="B30:C30"/>
    <mergeCell ref="D31:G31"/>
    <mergeCell ref="B7:H7"/>
    <mergeCell ref="B79:C79"/>
    <mergeCell ref="B10:C10"/>
    <mergeCell ref="B29:C29"/>
    <mergeCell ref="B58:C58"/>
    <mergeCell ref="D59:G59"/>
    <mergeCell ref="B77:C77"/>
    <mergeCell ref="D78:G78"/>
    <mergeCell ref="B60:C60"/>
    <mergeCell ref="B57:C57"/>
    <mergeCell ref="B76:C76"/>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scale="65" orientation="landscape" verticalDpi="1200" r:id="rId1"/>
  <rowBreaks count="1" manualBreakCount="1">
    <brk id="54" max="7" man="1"/>
  </rowBreaks>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pageSetUpPr fitToPage="1"/>
  </sheetPr>
  <dimension ref="A1:X304"/>
  <sheetViews>
    <sheetView showGridLines="0" showRowColHeaders="0" workbookViewId="0"/>
  </sheetViews>
  <sheetFormatPr baseColWidth="10" defaultColWidth="8.6640625" defaultRowHeight="11.4"/>
  <cols>
    <col min="1" max="1" width="2.6640625" style="115" customWidth="1"/>
    <col min="2" max="2" width="4.88671875" style="115" customWidth="1"/>
    <col min="3" max="3" width="64.33203125" style="115" customWidth="1"/>
    <col min="4" max="8" width="15.6640625" style="118" customWidth="1"/>
    <col min="9" max="16384" width="8.6640625" style="118"/>
  </cols>
  <sheetData>
    <row r="1" spans="2:24" ht="11.25" customHeight="1"/>
    <row r="2" spans="2:24" ht="5.25" customHeight="1"/>
    <row r="3" spans="2:24" s="115" customFormat="1" ht="12.9" customHeight="1">
      <c r="B3" s="2217" t="s">
        <v>302</v>
      </c>
      <c r="C3" s="2217"/>
      <c r="D3" s="2217"/>
      <c r="E3" s="2217"/>
      <c r="F3" s="2217"/>
      <c r="G3" s="2217"/>
      <c r="H3" s="2217"/>
    </row>
    <row r="4" spans="2:24" s="115" customFormat="1" ht="5.25" customHeight="1">
      <c r="C4" s="6"/>
      <c r="D4" s="14"/>
      <c r="E4" s="14"/>
      <c r="F4" s="14"/>
      <c r="G4" s="14"/>
      <c r="H4" s="14"/>
    </row>
    <row r="5" spans="2:24" s="116" customFormat="1" ht="15.75" customHeight="1">
      <c r="B5" s="1088" t="s">
        <v>1608</v>
      </c>
      <c r="C5" s="117"/>
      <c r="D5" s="117"/>
      <c r="E5" s="117"/>
      <c r="F5" s="117"/>
      <c r="G5" s="117"/>
      <c r="H5" s="117"/>
      <c r="I5" s="115"/>
      <c r="J5" s="115"/>
      <c r="K5" s="115"/>
      <c r="L5" s="115"/>
      <c r="M5" s="115"/>
      <c r="N5" s="115"/>
      <c r="O5" s="115"/>
      <c r="P5" s="115"/>
      <c r="Q5" s="115"/>
      <c r="R5" s="115"/>
      <c r="S5" s="115"/>
      <c r="T5" s="115"/>
      <c r="U5" s="115"/>
      <c r="V5" s="115"/>
      <c r="W5" s="115"/>
      <c r="X5" s="115"/>
    </row>
    <row r="6" spans="2:24" s="116" customFormat="1" ht="11.25" customHeight="1">
      <c r="B6" s="14"/>
      <c r="C6" s="117"/>
      <c r="D6" s="117"/>
      <c r="E6" s="117"/>
      <c r="F6" s="117"/>
      <c r="G6" s="117"/>
      <c r="H6" s="117"/>
      <c r="I6" s="115"/>
      <c r="J6" s="115"/>
      <c r="K6" s="115"/>
      <c r="L6" s="115"/>
      <c r="M6" s="115"/>
      <c r="N6" s="115"/>
      <c r="O6" s="115"/>
      <c r="P6" s="115"/>
      <c r="Q6" s="115"/>
      <c r="R6" s="115"/>
      <c r="S6" s="115"/>
      <c r="T6" s="115"/>
      <c r="U6" s="115"/>
      <c r="V6" s="115"/>
      <c r="W6" s="115"/>
      <c r="X6" s="115"/>
    </row>
    <row r="7" spans="2:24" s="116" customFormat="1" ht="22.5" customHeight="1">
      <c r="B7" s="2242" t="s">
        <v>1609</v>
      </c>
      <c r="C7" s="2242"/>
      <c r="D7" s="2242"/>
      <c r="E7" s="2242"/>
      <c r="F7" s="2242"/>
      <c r="G7" s="2231"/>
      <c r="H7" s="2231"/>
      <c r="I7" s="115"/>
      <c r="J7" s="115"/>
      <c r="K7" s="115"/>
      <c r="L7" s="115"/>
      <c r="M7" s="115"/>
      <c r="N7" s="115"/>
      <c r="O7" s="115"/>
      <c r="P7" s="115"/>
      <c r="Q7" s="115"/>
      <c r="R7" s="115"/>
      <c r="S7" s="115"/>
      <c r="T7" s="115"/>
      <c r="U7" s="115"/>
      <c r="V7" s="115"/>
      <c r="W7" s="115"/>
      <c r="X7" s="115"/>
    </row>
    <row r="8" spans="2:24" s="116" customFormat="1" ht="6" customHeight="1">
      <c r="B8" s="268"/>
      <c r="C8" s="268"/>
      <c r="D8" s="268"/>
      <c r="E8" s="268"/>
      <c r="F8" s="268"/>
      <c r="G8" s="234"/>
      <c r="H8" s="234"/>
      <c r="I8" s="115"/>
      <c r="J8" s="115"/>
      <c r="K8" s="115"/>
      <c r="L8" s="115"/>
      <c r="M8" s="115"/>
      <c r="N8" s="115"/>
      <c r="O8" s="115"/>
      <c r="P8" s="115"/>
      <c r="Q8" s="115"/>
      <c r="R8" s="115"/>
      <c r="S8" s="115"/>
      <c r="T8" s="115"/>
      <c r="U8" s="115"/>
      <c r="V8" s="115"/>
      <c r="W8" s="115"/>
      <c r="X8" s="115"/>
    </row>
    <row r="9" spans="2:24" s="116" customFormat="1" ht="33.75" customHeight="1">
      <c r="B9" s="2242" t="s">
        <v>1610</v>
      </c>
      <c r="C9" s="2242"/>
      <c r="D9" s="2242"/>
      <c r="E9" s="2242"/>
      <c r="F9" s="2242"/>
      <c r="G9" s="2231"/>
      <c r="H9" s="2231"/>
      <c r="I9" s="115"/>
      <c r="K9" s="115"/>
      <c r="L9" s="115"/>
      <c r="M9" s="115"/>
      <c r="N9" s="115"/>
      <c r="O9" s="115"/>
      <c r="P9" s="115"/>
      <c r="Q9" s="115"/>
      <c r="R9" s="115"/>
      <c r="S9" s="115"/>
      <c r="T9" s="115"/>
      <c r="U9" s="115"/>
      <c r="V9" s="115"/>
      <c r="W9" s="115"/>
      <c r="X9" s="115"/>
    </row>
    <row r="10" spans="2:24" s="116" customFormat="1" ht="6" customHeight="1">
      <c r="B10" s="268"/>
      <c r="C10" s="268"/>
      <c r="D10" s="268"/>
      <c r="E10" s="268"/>
      <c r="F10" s="268"/>
      <c r="G10" s="234"/>
      <c r="H10" s="234"/>
      <c r="I10" s="115"/>
      <c r="K10" s="115"/>
      <c r="L10" s="115"/>
      <c r="M10" s="115"/>
      <c r="N10" s="115"/>
      <c r="O10" s="115"/>
      <c r="P10" s="115"/>
      <c r="Q10" s="115"/>
      <c r="R10" s="115"/>
      <c r="S10" s="115"/>
      <c r="T10" s="115"/>
      <c r="U10" s="115"/>
      <c r="V10" s="115"/>
      <c r="W10" s="115"/>
      <c r="X10" s="115"/>
    </row>
    <row r="11" spans="2:24" s="116" customFormat="1" ht="22.5" customHeight="1">
      <c r="B11" s="2242" t="s">
        <v>1611</v>
      </c>
      <c r="C11" s="2242"/>
      <c r="D11" s="2242"/>
      <c r="E11" s="2242"/>
      <c r="F11" s="2242"/>
      <c r="G11" s="2242"/>
      <c r="H11" s="2242"/>
      <c r="I11" s="115"/>
      <c r="K11" s="115"/>
      <c r="L11" s="115"/>
      <c r="M11" s="115"/>
      <c r="N11" s="115"/>
      <c r="O11" s="115"/>
      <c r="P11" s="115"/>
      <c r="Q11" s="115"/>
      <c r="R11" s="115"/>
      <c r="S11" s="115"/>
      <c r="T11" s="115"/>
      <c r="U11" s="115"/>
      <c r="V11" s="115"/>
      <c r="W11" s="115"/>
      <c r="X11" s="115"/>
    </row>
    <row r="12" spans="2:24" s="116" customFormat="1" ht="6" customHeight="1">
      <c r="B12" s="268"/>
      <c r="C12" s="268"/>
      <c r="D12" s="268"/>
      <c r="E12" s="268"/>
      <c r="F12" s="268"/>
      <c r="G12" s="268"/>
      <c r="H12" s="268"/>
      <c r="I12" s="115"/>
      <c r="K12" s="115"/>
      <c r="L12" s="115"/>
      <c r="M12" s="115"/>
      <c r="N12" s="115"/>
      <c r="O12" s="115"/>
      <c r="P12" s="115"/>
      <c r="Q12" s="115"/>
      <c r="R12" s="115"/>
      <c r="S12" s="115"/>
      <c r="T12" s="115"/>
      <c r="U12" s="115"/>
      <c r="V12" s="115"/>
      <c r="W12" s="115"/>
      <c r="X12" s="115"/>
    </row>
    <row r="13" spans="2:24" s="116" customFormat="1" ht="22.5" customHeight="1">
      <c r="B13" s="2242" t="s">
        <v>1612</v>
      </c>
      <c r="C13" s="2242"/>
      <c r="D13" s="2242"/>
      <c r="E13" s="2242"/>
      <c r="F13" s="2242"/>
      <c r="G13" s="2231"/>
      <c r="H13" s="2231"/>
      <c r="I13" s="115"/>
      <c r="J13" s="115"/>
      <c r="K13" s="115"/>
      <c r="L13" s="115"/>
      <c r="M13" s="115"/>
      <c r="N13" s="115"/>
      <c r="O13" s="115"/>
      <c r="P13" s="115"/>
      <c r="Q13" s="115"/>
      <c r="R13" s="115"/>
      <c r="S13" s="115"/>
      <c r="T13" s="115"/>
      <c r="U13" s="115"/>
      <c r="V13" s="115"/>
      <c r="W13" s="115"/>
      <c r="X13" s="115"/>
    </row>
    <row r="14" spans="2:24" s="116" customFormat="1" ht="11.25" customHeight="1">
      <c r="B14" s="268"/>
      <c r="C14" s="268"/>
      <c r="D14" s="268"/>
      <c r="E14" s="268"/>
      <c r="F14" s="268"/>
      <c r="G14" s="234"/>
      <c r="H14" s="234"/>
      <c r="I14" s="115"/>
      <c r="J14" s="115"/>
      <c r="K14" s="115"/>
      <c r="L14" s="115"/>
      <c r="M14" s="115"/>
      <c r="N14" s="115"/>
      <c r="O14" s="115"/>
      <c r="P14" s="115"/>
      <c r="Q14" s="115"/>
      <c r="R14" s="115"/>
      <c r="S14" s="115"/>
      <c r="T14" s="115"/>
      <c r="U14" s="115"/>
      <c r="V14" s="115"/>
      <c r="W14" s="115"/>
      <c r="X14" s="115"/>
    </row>
    <row r="15" spans="2:24" s="116" customFormat="1" ht="11.25" customHeight="1">
      <c r="B15" s="117"/>
      <c r="C15" s="117"/>
      <c r="D15" s="117"/>
      <c r="E15" s="117"/>
      <c r="F15" s="117"/>
      <c r="G15" s="117"/>
      <c r="H15" s="117"/>
      <c r="I15" s="115"/>
      <c r="J15" s="115"/>
      <c r="K15" s="115"/>
      <c r="L15" s="115"/>
      <c r="M15" s="115"/>
      <c r="N15" s="115"/>
      <c r="O15" s="115"/>
      <c r="P15" s="115"/>
      <c r="Q15" s="115"/>
      <c r="R15" s="115"/>
      <c r="S15" s="115"/>
      <c r="T15" s="115"/>
      <c r="U15" s="115"/>
      <c r="V15" s="115"/>
      <c r="W15" s="115"/>
      <c r="X15" s="115"/>
    </row>
    <row r="16" spans="2:24" s="119" customFormat="1" ht="11.25" customHeight="1">
      <c r="B16" s="2405" t="s">
        <v>1613</v>
      </c>
      <c r="C16" s="2405"/>
      <c r="D16" s="2405"/>
      <c r="E16" s="2405"/>
      <c r="F16" s="2405"/>
      <c r="G16" s="418"/>
      <c r="H16" s="418"/>
      <c r="J16" s="120"/>
      <c r="K16" s="120"/>
      <c r="L16" s="120"/>
      <c r="M16" s="120"/>
      <c r="N16" s="120"/>
      <c r="O16" s="120"/>
      <c r="P16" s="120"/>
      <c r="Q16" s="120"/>
      <c r="R16" s="120"/>
      <c r="S16" s="120"/>
      <c r="T16" s="120"/>
      <c r="U16" s="120"/>
      <c r="V16" s="120"/>
      <c r="W16" s="120"/>
      <c r="X16" s="120"/>
    </row>
    <row r="17" spans="1:13" s="121" customFormat="1" ht="11.25" customHeight="1">
      <c r="A17" s="120"/>
      <c r="B17" s="2404" t="s">
        <v>308</v>
      </c>
      <c r="C17" s="2404"/>
      <c r="D17" s="1927" t="s">
        <v>2762</v>
      </c>
      <c r="E17" s="1926" t="s">
        <v>2756</v>
      </c>
      <c r="F17" s="922" t="s">
        <v>2596</v>
      </c>
      <c r="G17" s="922" t="s">
        <v>1614</v>
      </c>
      <c r="H17" s="1915" t="s">
        <v>650</v>
      </c>
    </row>
    <row r="18" spans="1:13" s="1009" customFormat="1" ht="15" customHeight="1">
      <c r="A18" s="418"/>
      <c r="B18" s="1006" t="s">
        <v>1615</v>
      </c>
      <c r="C18" s="1007"/>
      <c r="D18" s="1008"/>
      <c r="E18" s="1008"/>
      <c r="F18" s="1008"/>
      <c r="G18" s="1008"/>
      <c r="H18" s="1008"/>
    </row>
    <row r="19" spans="1:13" s="121" customFormat="1" ht="11.25" customHeight="1">
      <c r="A19" s="120"/>
      <c r="B19" s="1948" t="s">
        <v>1616</v>
      </c>
      <c r="C19" s="1947" t="s">
        <v>2755</v>
      </c>
      <c r="D19" s="801">
        <v>426394.45828522264</v>
      </c>
      <c r="E19" s="801">
        <v>396814.45986698999</v>
      </c>
      <c r="F19" s="801">
        <v>400847.13017632463</v>
      </c>
      <c r="G19" s="801">
        <v>403381</v>
      </c>
      <c r="H19" s="801">
        <v>409776.24251008482</v>
      </c>
      <c r="I19" s="2403"/>
      <c r="J19" s="2252"/>
      <c r="K19" s="2252"/>
      <c r="L19" s="2252"/>
      <c r="M19" s="2252"/>
    </row>
    <row r="20" spans="1:13" s="121" customFormat="1" ht="11.25" customHeight="1">
      <c r="A20" s="120"/>
      <c r="B20" s="252" t="s">
        <v>1617</v>
      </c>
      <c r="C20" s="468" t="s">
        <v>1618</v>
      </c>
      <c r="D20" s="461">
        <v>342608.10181941267</v>
      </c>
      <c r="E20" s="461">
        <v>323377.67287000001</v>
      </c>
      <c r="F20" s="461">
        <v>316986.07705489459</v>
      </c>
      <c r="G20" s="461">
        <v>322236</v>
      </c>
      <c r="H20" s="461">
        <v>307741.58549408481</v>
      </c>
    </row>
    <row r="21" spans="1:13" s="121" customFormat="1" ht="11.25" customHeight="1">
      <c r="A21" s="120"/>
      <c r="B21" s="252" t="s">
        <v>1029</v>
      </c>
      <c r="C21" s="94" t="s">
        <v>1619</v>
      </c>
      <c r="D21" s="237">
        <v>994950.99805078632</v>
      </c>
      <c r="E21" s="237">
        <v>983205.70849959995</v>
      </c>
      <c r="F21" s="237">
        <v>975016.1515459402</v>
      </c>
      <c r="G21" s="237">
        <v>972813</v>
      </c>
      <c r="H21" s="237">
        <v>986094.80862761685</v>
      </c>
      <c r="I21" s="120"/>
    </row>
    <row r="22" spans="1:13" s="121" customFormat="1" ht="11.25" customHeight="1">
      <c r="A22" s="120"/>
      <c r="B22" s="252" t="s">
        <v>1620</v>
      </c>
      <c r="C22" s="94" t="s">
        <v>1621</v>
      </c>
      <c r="D22" s="599">
        <v>42.855824972342781</v>
      </c>
      <c r="E22" s="599">
        <v>40.359251012948263</v>
      </c>
      <c r="F22" s="599">
        <v>41.111845125925363</v>
      </c>
      <c r="G22" s="1925">
        <v>41.47</v>
      </c>
      <c r="H22" s="1924">
        <v>41.55546088721276</v>
      </c>
    </row>
    <row r="23" spans="1:13" s="121" customFormat="1" ht="11.25" customHeight="1">
      <c r="A23" s="120"/>
      <c r="B23" s="252" t="s">
        <v>1622</v>
      </c>
      <c r="C23" s="468" t="s">
        <v>1623</v>
      </c>
      <c r="D23" s="555">
        <v>34.434670902448254</v>
      </c>
      <c r="E23" s="555">
        <v>32.890133781208775</v>
      </c>
      <c r="F23" s="555">
        <v>32.510853953782842</v>
      </c>
      <c r="G23" s="1923">
        <v>33.119999999999997</v>
      </c>
      <c r="H23" s="1922">
        <v>31.208113337740791</v>
      </c>
    </row>
    <row r="24" spans="1:13" s="121" customFormat="1" ht="11.25" customHeight="1">
      <c r="A24" s="120"/>
      <c r="B24" s="252" t="s">
        <v>1030</v>
      </c>
      <c r="C24" s="94" t="s">
        <v>1624</v>
      </c>
      <c r="D24" s="237">
        <v>3081175.8768002731</v>
      </c>
      <c r="E24" s="237">
        <v>3660447.961652867</v>
      </c>
      <c r="F24" s="237">
        <v>3157924.9974051081</v>
      </c>
      <c r="G24" s="237">
        <v>3346474</v>
      </c>
      <c r="H24" s="237">
        <v>2915203.5278867632</v>
      </c>
    </row>
    <row r="25" spans="1:13" s="121" customFormat="1" ht="11.25" customHeight="1">
      <c r="A25" s="120"/>
      <c r="B25" s="252" t="s">
        <v>1625</v>
      </c>
      <c r="C25" s="94" t="s">
        <v>1626</v>
      </c>
      <c r="D25" s="599">
        <v>13.838692607447747</v>
      </c>
      <c r="E25" s="599">
        <v>10.840598309934975</v>
      </c>
      <c r="F25" s="599">
        <v>12.693370821210253</v>
      </c>
      <c r="G25" s="599">
        <v>12.05</v>
      </c>
      <c r="H25" s="599">
        <v>14.056522592339633</v>
      </c>
    </row>
    <row r="26" spans="1:13" s="121" customFormat="1" ht="11.25" customHeight="1">
      <c r="A26" s="120"/>
      <c r="B26" s="252" t="s">
        <v>1627</v>
      </c>
      <c r="C26" s="468" t="s">
        <v>1628</v>
      </c>
      <c r="D26" s="555">
        <v>11.119394527234938</v>
      </c>
      <c r="E26" s="555">
        <v>8.8343742694262897</v>
      </c>
      <c r="F26" s="555">
        <v>10.037796252772454</v>
      </c>
      <c r="G26" s="555">
        <v>9.6300000000000008</v>
      </c>
      <c r="H26" s="555">
        <v>10.556435684515218</v>
      </c>
    </row>
    <row r="27" spans="1:13" s="115" customFormat="1" ht="15" customHeight="1">
      <c r="B27" s="1010" t="s">
        <v>1613</v>
      </c>
      <c r="C27" s="1010"/>
      <c r="D27" s="1011"/>
      <c r="E27" s="1011"/>
      <c r="F27" s="1011"/>
      <c r="G27" s="1011"/>
      <c r="H27" s="1011"/>
    </row>
    <row r="28" spans="1:13" s="115" customFormat="1" ht="11.25" customHeight="1">
      <c r="B28" s="94" t="s">
        <v>1518</v>
      </c>
      <c r="C28" s="94" t="s">
        <v>1629</v>
      </c>
      <c r="D28" s="599">
        <v>36.926384644905013</v>
      </c>
      <c r="E28" s="599">
        <v>37.724731335685682</v>
      </c>
      <c r="F28" s="599">
        <v>37.731014744792816</v>
      </c>
      <c r="G28" s="599">
        <v>37.67</v>
      </c>
      <c r="H28" s="599">
        <v>37.664570574960244</v>
      </c>
    </row>
    <row r="29" spans="1:13" s="115" customFormat="1" ht="11.25" customHeight="1">
      <c r="B29" s="94" t="s">
        <v>1519</v>
      </c>
      <c r="C29" s="468" t="s">
        <v>1630</v>
      </c>
      <c r="D29" s="555">
        <v>29.253614387575265</v>
      </c>
      <c r="E29" s="555">
        <v>29.971897660671488</v>
      </c>
      <c r="F29" s="555">
        <v>29.976365283314145</v>
      </c>
      <c r="G29" s="555">
        <v>29.94</v>
      </c>
      <c r="H29" s="555">
        <v>26.04460883731301</v>
      </c>
    </row>
    <row r="30" spans="1:13" s="115" customFormat="1" ht="11.25" customHeight="1">
      <c r="B30" s="94" t="s">
        <v>1521</v>
      </c>
      <c r="C30" s="94" t="s">
        <v>1631</v>
      </c>
      <c r="D30" s="599">
        <v>6</v>
      </c>
      <c r="E30" s="599">
        <v>6</v>
      </c>
      <c r="F30" s="599">
        <v>6</v>
      </c>
      <c r="G30" s="599">
        <v>6</v>
      </c>
      <c r="H30" s="599">
        <v>6</v>
      </c>
    </row>
    <row r="31" spans="1:13" s="115" customFormat="1" ht="11.25" customHeight="1">
      <c r="B31" s="1612" t="s">
        <v>1522</v>
      </c>
      <c r="C31" s="1613" t="s">
        <v>1632</v>
      </c>
      <c r="D31" s="1614"/>
      <c r="E31" s="1614"/>
      <c r="F31" s="1614"/>
      <c r="G31" s="1614"/>
      <c r="H31" s="1614"/>
    </row>
    <row r="32" spans="1:13" s="115" customFormat="1">
      <c r="B32" s="1012"/>
      <c r="C32" s="1012"/>
      <c r="D32" s="1013"/>
      <c r="E32" s="1013"/>
      <c r="F32" s="1013"/>
      <c r="G32" s="1013"/>
      <c r="H32" s="1013"/>
    </row>
    <row r="33" spans="2:8" s="115" customFormat="1">
      <c r="B33" s="120"/>
      <c r="C33" s="1929"/>
    </row>
    <row r="34" spans="2:8" s="115" customFormat="1">
      <c r="D34" s="231"/>
      <c r="E34" s="231"/>
      <c r="F34" s="231"/>
      <c r="G34" s="231"/>
      <c r="H34" s="231"/>
    </row>
    <row r="35" spans="2:8" s="115" customFormat="1">
      <c r="D35" s="231"/>
      <c r="E35" s="231"/>
      <c r="F35" s="231"/>
      <c r="G35" s="231"/>
      <c r="H35" s="231"/>
    </row>
    <row r="36" spans="2:8" s="115" customFormat="1"/>
    <row r="37" spans="2:8" s="115" customFormat="1"/>
    <row r="38" spans="2:8" s="115" customFormat="1"/>
    <row r="39" spans="2:8" s="115" customFormat="1"/>
    <row r="40" spans="2:8" s="115" customFormat="1"/>
    <row r="41" spans="2:8" s="115" customFormat="1"/>
    <row r="42" spans="2:8" s="115" customFormat="1"/>
    <row r="43" spans="2:8" s="115" customFormat="1"/>
    <row r="44" spans="2:8" s="115" customFormat="1"/>
    <row r="45" spans="2:8" s="115" customFormat="1"/>
    <row r="46" spans="2:8" s="115" customFormat="1"/>
    <row r="47" spans="2:8" s="115" customFormat="1"/>
    <row r="48" spans="2: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sheetData>
  <mergeCells count="8">
    <mergeCell ref="I19:M19"/>
    <mergeCell ref="B3:H3"/>
    <mergeCell ref="B17:C17"/>
    <mergeCell ref="B16:F16"/>
    <mergeCell ref="B7:H7"/>
    <mergeCell ref="B9:H9"/>
    <mergeCell ref="B13:H13"/>
    <mergeCell ref="B11:H11"/>
  </mergeCells>
  <conditionalFormatting sqref="D18:E18">
    <cfRule type="cellIs" dxfId="29" priority="20" stopIfTrue="1" operator="lessThan">
      <formula>0</formula>
    </cfRule>
  </conditionalFormatting>
  <conditionalFormatting sqref="D19:H26">
    <cfRule type="cellIs" dxfId="28" priority="11" stopIfTrue="1" operator="lessThan">
      <formula>0</formula>
    </cfRule>
  </conditionalFormatting>
  <conditionalFormatting sqref="D28:H31">
    <cfRule type="cellIs" dxfId="27" priority="10" stopIfTrue="1" operator="lessThan">
      <formula>0</formula>
    </cfRule>
  </conditionalFormatting>
  <conditionalFormatting sqref="E17:F22">
    <cfRule type="cellIs" dxfId="26" priority="1" stopIfTrue="1" operator="lessThan">
      <formula>0</formula>
    </cfRule>
  </conditionalFormatting>
  <conditionalFormatting sqref="G17:H21">
    <cfRule type="cellIs" dxfId="25" priority="2"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rintOptions horizontalCentered="1" verticalCentered="1"/>
  <pageMargins left="0.25" right="0.25" top="0.75" bottom="0.75" header="0.3" footer="0.3"/>
  <pageSetup paperSize="9" scale="95" orientation="landscape" r:id="rId1"/>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tabColor rgb="FF007272"/>
  </sheetPr>
  <dimension ref="A1:H76"/>
  <sheetViews>
    <sheetView showGridLines="0" showRowColHeaders="0" workbookViewId="0"/>
  </sheetViews>
  <sheetFormatPr baseColWidth="10" defaultColWidth="11.44140625" defaultRowHeight="11.4"/>
  <cols>
    <col min="1" max="1" width="2.6640625" style="122" customWidth="1"/>
    <col min="2" max="2" width="4.88671875" style="225" customWidth="1"/>
    <col min="3" max="3" width="101.109375" style="122" customWidth="1"/>
    <col min="4" max="5" width="15.88671875" style="225" customWidth="1"/>
    <col min="6" max="16384" width="11.44140625" style="122"/>
  </cols>
  <sheetData>
    <row r="1" spans="1:7" ht="11.25" customHeight="1"/>
    <row r="2" spans="1:7" ht="5.25" customHeight="1"/>
    <row r="3" spans="1:7" ht="12.9" customHeight="1">
      <c r="B3" s="2217" t="s">
        <v>302</v>
      </c>
      <c r="C3" s="2217"/>
      <c r="D3" s="2217"/>
      <c r="E3" s="2217"/>
      <c r="F3" s="2217"/>
      <c r="G3" s="2217"/>
    </row>
    <row r="4" spans="1:7" s="115" customFormat="1" ht="5.25" customHeight="1">
      <c r="B4" s="226"/>
      <c r="C4" s="6"/>
      <c r="D4" s="227"/>
      <c r="E4" s="227"/>
    </row>
    <row r="5" spans="1:7" ht="15.75" customHeight="1">
      <c r="B5" s="2323" t="s">
        <v>1633</v>
      </c>
      <c r="C5" s="2323"/>
    </row>
    <row r="6" spans="1:7" ht="11.25" customHeight="1">
      <c r="B6" s="2239"/>
      <c r="C6" s="2406"/>
      <c r="D6" s="2406"/>
      <c r="E6" s="122"/>
    </row>
    <row r="7" spans="1:7" ht="11.25" customHeight="1">
      <c r="B7" s="2363" t="s">
        <v>1634</v>
      </c>
      <c r="C7" s="2363"/>
    </row>
    <row r="8" spans="1:7" ht="11.25" customHeight="1">
      <c r="B8" s="386"/>
      <c r="C8" s="386"/>
    </row>
    <row r="9" spans="1:7" ht="11.25" customHeight="1">
      <c r="B9" s="41"/>
      <c r="C9" s="41"/>
    </row>
    <row r="10" spans="1:7" ht="11.25" customHeight="1">
      <c r="B10" s="414" t="s">
        <v>1613</v>
      </c>
      <c r="C10" s="105"/>
      <c r="D10" s="105"/>
      <c r="E10" s="105"/>
    </row>
    <row r="11" spans="1:7" ht="11.25" customHeight="1">
      <c r="B11" s="1560" t="s">
        <v>308</v>
      </c>
      <c r="D11" s="1615" t="s">
        <v>2762</v>
      </c>
      <c r="E11" s="1615" t="s">
        <v>27</v>
      </c>
    </row>
    <row r="12" spans="1:7" ht="15" customHeight="1">
      <c r="B12" s="2407" t="s">
        <v>1635</v>
      </c>
      <c r="C12" s="2407"/>
      <c r="D12" s="536"/>
      <c r="E12" s="536"/>
    </row>
    <row r="13" spans="1:7" ht="11.25" customHeight="1">
      <c r="A13" s="123"/>
      <c r="B13" s="161">
        <v>1</v>
      </c>
      <c r="C13" s="272" t="s">
        <v>1636</v>
      </c>
      <c r="D13" s="256">
        <v>177386.24681691264</v>
      </c>
      <c r="E13" s="256">
        <v>169308.59791239459</v>
      </c>
      <c r="G13" s="1054"/>
    </row>
    <row r="14" spans="1:7" ht="11.25" customHeight="1">
      <c r="A14" s="123"/>
      <c r="B14" s="242">
        <v>2</v>
      </c>
      <c r="C14" s="272" t="s">
        <v>1637</v>
      </c>
      <c r="D14" s="256">
        <v>20169.616352499997</v>
      </c>
      <c r="E14" s="256">
        <v>20279.616352499997</v>
      </c>
      <c r="G14" s="1054"/>
    </row>
    <row r="15" spans="1:7" ht="11.25" customHeight="1">
      <c r="A15" s="123"/>
      <c r="B15" s="242">
        <v>6</v>
      </c>
      <c r="C15" s="272" t="s">
        <v>1638</v>
      </c>
      <c r="D15" s="256">
        <v>24675.049229999997</v>
      </c>
      <c r="E15" s="256">
        <v>22527.445629999998</v>
      </c>
      <c r="G15" s="1054"/>
    </row>
    <row r="16" spans="1:7" ht="11.25" customHeight="1">
      <c r="B16" s="242">
        <v>11</v>
      </c>
      <c r="C16" s="272" t="s">
        <v>1639</v>
      </c>
      <c r="D16" s="256">
        <v>222230.91239941263</v>
      </c>
      <c r="E16" s="256">
        <v>212115.65989489458</v>
      </c>
      <c r="G16" s="1054"/>
    </row>
    <row r="17" spans="1:8" ht="15" customHeight="1">
      <c r="B17" s="2409" t="s">
        <v>1640</v>
      </c>
      <c r="C17" s="2409"/>
      <c r="D17" s="256"/>
      <c r="E17" s="256"/>
    </row>
    <row r="18" spans="1:8" ht="11.25" customHeight="1">
      <c r="B18" s="242">
        <v>12</v>
      </c>
      <c r="C18" s="272" t="s">
        <v>1641</v>
      </c>
      <c r="D18" s="256">
        <v>120377.18942</v>
      </c>
      <c r="E18" s="256">
        <v>104870.41716</v>
      </c>
      <c r="G18" s="1054"/>
    </row>
    <row r="19" spans="1:8" ht="11.25" customHeight="1">
      <c r="A19" s="2408" t="s">
        <v>1642</v>
      </c>
      <c r="B19" s="2408"/>
      <c r="C19" s="272" t="s">
        <v>1643</v>
      </c>
      <c r="D19" s="600"/>
      <c r="E19" s="600"/>
    </row>
    <row r="20" spans="1:8" ht="11.25" customHeight="1">
      <c r="A20" s="2408" t="s">
        <v>1644</v>
      </c>
      <c r="B20" s="2408"/>
      <c r="C20" s="272" t="s">
        <v>1645</v>
      </c>
      <c r="D20" s="600"/>
      <c r="E20" s="600"/>
    </row>
    <row r="21" spans="1:8" ht="11.25" customHeight="1">
      <c r="A21" s="2408" t="s">
        <v>1646</v>
      </c>
      <c r="B21" s="2408"/>
      <c r="C21" s="272" t="s">
        <v>1647</v>
      </c>
      <c r="D21" s="600"/>
      <c r="E21" s="600"/>
    </row>
    <row r="22" spans="1:8" ht="11.25" customHeight="1">
      <c r="B22" s="242">
        <v>13</v>
      </c>
      <c r="C22" s="272" t="s">
        <v>1648</v>
      </c>
      <c r="D22" s="256">
        <v>83786.356465810008</v>
      </c>
      <c r="E22" s="256">
        <v>83861.053121429999</v>
      </c>
      <c r="G22" s="1054"/>
    </row>
    <row r="23" spans="1:8" ht="11.25" customHeight="1">
      <c r="A23" s="2408" t="s">
        <v>1649</v>
      </c>
      <c r="B23" s="2408"/>
      <c r="C23" s="272" t="s">
        <v>1650</v>
      </c>
      <c r="D23" s="256"/>
      <c r="E23" s="256"/>
    </row>
    <row r="24" spans="1:8" ht="11.25" customHeight="1">
      <c r="B24" s="242">
        <v>14</v>
      </c>
      <c r="C24" s="272" t="s">
        <v>1651</v>
      </c>
      <c r="D24" s="256">
        <v>83786.356465810008</v>
      </c>
      <c r="E24" s="256">
        <v>83861.053121429999</v>
      </c>
      <c r="F24" s="1238"/>
      <c r="G24" s="1054"/>
    </row>
    <row r="25" spans="1:8" ht="11.25" customHeight="1">
      <c r="B25" s="242">
        <v>17</v>
      </c>
      <c r="C25" s="272" t="s">
        <v>1652</v>
      </c>
      <c r="D25" s="256">
        <v>167572.71293162002</v>
      </c>
      <c r="E25" s="256">
        <v>167722.10624286</v>
      </c>
      <c r="G25" s="1054"/>
    </row>
    <row r="26" spans="1:8" s="449" customFormat="1" ht="11.25" customHeight="1">
      <c r="A26" s="2408" t="s">
        <v>1653</v>
      </c>
      <c r="B26" s="2408"/>
      <c r="C26" s="450" t="s">
        <v>1654</v>
      </c>
      <c r="D26" s="451">
        <v>120377.18942</v>
      </c>
      <c r="E26" s="451">
        <v>104870.41716</v>
      </c>
      <c r="G26" s="1055"/>
    </row>
    <row r="27" spans="1:8" ht="15" customHeight="1">
      <c r="B27" s="2409" t="s">
        <v>1655</v>
      </c>
      <c r="C27" s="2409"/>
      <c r="D27" s="256"/>
      <c r="E27" s="256"/>
    </row>
    <row r="28" spans="1:8" ht="11.25" customHeight="1">
      <c r="A28" s="123"/>
      <c r="B28" s="242">
        <v>18</v>
      </c>
      <c r="C28" s="272" t="s">
        <v>1656</v>
      </c>
      <c r="D28" s="256">
        <v>426394.45828522264</v>
      </c>
      <c r="E28" s="256">
        <v>400847.13017632457</v>
      </c>
      <c r="F28" s="1238"/>
      <c r="G28" s="1054"/>
      <c r="H28" s="1054"/>
    </row>
    <row r="29" spans="1:8" ht="11.25" customHeight="1">
      <c r="B29" s="242">
        <v>22</v>
      </c>
      <c r="C29" s="272" t="s">
        <v>1657</v>
      </c>
      <c r="D29" s="256">
        <v>426394.45828522264</v>
      </c>
      <c r="E29" s="256">
        <v>400847.13017632457</v>
      </c>
      <c r="G29" s="1054"/>
    </row>
    <row r="30" spans="1:8" s="449" customFormat="1" ht="11.25" customHeight="1">
      <c r="A30" s="2408" t="s">
        <v>1658</v>
      </c>
      <c r="B30" s="2408"/>
      <c r="C30" s="450" t="s">
        <v>1659</v>
      </c>
      <c r="D30" s="451">
        <v>342608.10181941261</v>
      </c>
      <c r="E30" s="451">
        <v>316986.07705489459</v>
      </c>
      <c r="G30" s="1055"/>
    </row>
    <row r="31" spans="1:8" ht="15" customHeight="1">
      <c r="B31" s="2410" t="s">
        <v>1660</v>
      </c>
      <c r="C31" s="2225"/>
      <c r="D31" s="256"/>
      <c r="E31" s="256"/>
    </row>
    <row r="32" spans="1:8" ht="11.25" customHeight="1">
      <c r="B32" s="161">
        <v>23</v>
      </c>
      <c r="C32" s="210" t="s">
        <v>414</v>
      </c>
      <c r="D32" s="256">
        <v>994950.99805078632</v>
      </c>
      <c r="E32" s="256">
        <v>975016.1515459402</v>
      </c>
      <c r="G32" s="1054"/>
    </row>
    <row r="33" spans="1:7" ht="11.25" customHeight="1">
      <c r="B33" s="161">
        <v>24</v>
      </c>
      <c r="C33" s="210" t="s">
        <v>598</v>
      </c>
      <c r="D33" s="256">
        <v>3081175.8768002731</v>
      </c>
      <c r="E33" s="256">
        <v>3157924.9974051081</v>
      </c>
      <c r="G33" s="1054"/>
    </row>
    <row r="34" spans="1:7" s="923" customFormat="1" ht="15" customHeight="1">
      <c r="B34" s="2410" t="s">
        <v>1661</v>
      </c>
      <c r="C34" s="2225"/>
      <c r="D34" s="924"/>
      <c r="E34" s="924"/>
    </row>
    <row r="35" spans="1:7" ht="11.25" customHeight="1">
      <c r="B35" s="161">
        <v>25</v>
      </c>
      <c r="C35" s="210" t="s">
        <v>1662</v>
      </c>
      <c r="D35" s="1285">
        <v>42.855824972342781</v>
      </c>
      <c r="E35" s="1285">
        <v>41.111845125925356</v>
      </c>
    </row>
    <row r="36" spans="1:7" s="449" customFormat="1" ht="11.25" customHeight="1">
      <c r="A36" s="2408" t="s">
        <v>1663</v>
      </c>
      <c r="B36" s="2408"/>
      <c r="C36" s="452" t="s">
        <v>1664</v>
      </c>
      <c r="D36" s="1285">
        <v>34.434670902448254</v>
      </c>
      <c r="E36" s="1285">
        <v>32.510853953782835</v>
      </c>
    </row>
    <row r="37" spans="1:7" ht="11.25" customHeight="1">
      <c r="B37" s="77">
        <v>26</v>
      </c>
      <c r="C37" s="272" t="s">
        <v>1665</v>
      </c>
      <c r="D37" s="1285">
        <v>13.838692607447747</v>
      </c>
      <c r="E37" s="1285">
        <v>12.693370821210253</v>
      </c>
    </row>
    <row r="38" spans="1:7" s="449" customFormat="1" ht="11.25" customHeight="1">
      <c r="A38" s="2408" t="s">
        <v>1666</v>
      </c>
      <c r="B38" s="2408"/>
      <c r="C38" s="452" t="s">
        <v>1659</v>
      </c>
      <c r="D38" s="1285">
        <v>11.119394527234938</v>
      </c>
      <c r="E38" s="1285">
        <v>10.037796252772454</v>
      </c>
    </row>
    <row r="39" spans="1:7" ht="11.25" customHeight="1">
      <c r="B39" s="77">
        <v>27</v>
      </c>
      <c r="C39" s="272" t="s">
        <v>2844</v>
      </c>
      <c r="D39" s="1285">
        <v>5.9294403274377672</v>
      </c>
      <c r="E39" s="1285">
        <v>3.3808303811325473</v>
      </c>
    </row>
    <row r="40" spans="1:7" ht="11.25" customHeight="1"/>
    <row r="41" spans="1:7" ht="11.25" customHeight="1">
      <c r="D41" s="2063"/>
      <c r="E41" s="2066"/>
    </row>
    <row r="42" spans="1:7" ht="11.25" customHeight="1"/>
    <row r="43" spans="1:7" ht="11.25" customHeight="1">
      <c r="D43" s="2064"/>
      <c r="E43" s="2065"/>
    </row>
    <row r="44" spans="1:7" ht="11.25" customHeight="1"/>
    <row r="45" spans="1:7" ht="11.25" customHeight="1"/>
    <row r="46" spans="1:7" ht="11.25" customHeight="1"/>
    <row r="47" spans="1:7" ht="11.25" customHeight="1"/>
    <row r="48" spans="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sheetData>
  <mergeCells count="17">
    <mergeCell ref="A36:B36"/>
    <mergeCell ref="A38:B38"/>
    <mergeCell ref="B17:C17"/>
    <mergeCell ref="B27:C27"/>
    <mergeCell ref="B31:C31"/>
    <mergeCell ref="B34:C34"/>
    <mergeCell ref="A19:B19"/>
    <mergeCell ref="A20:B20"/>
    <mergeCell ref="A21:B21"/>
    <mergeCell ref="A23:B23"/>
    <mergeCell ref="A26:B26"/>
    <mergeCell ref="A30:B30"/>
    <mergeCell ref="B3:G3"/>
    <mergeCell ref="B5:C5"/>
    <mergeCell ref="B7:C7"/>
    <mergeCell ref="B6:D6"/>
    <mergeCell ref="B12:C12"/>
  </mergeCells>
  <conditionalFormatting sqref="D35:E39">
    <cfRule type="cellIs" dxfId="24"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scale="63" orientation="landscape" verticalDpi="1200" r:id="rId1"/>
  <customProperties>
    <customPr name="EpmWorksheetKeyString_GU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tabColor rgb="FF007272"/>
  </sheetPr>
  <dimension ref="A1:L42"/>
  <sheetViews>
    <sheetView showGridLines="0" showRowColHeaders="0" zoomScaleNormal="100" zoomScalePageLayoutView="115" workbookViewId="0"/>
  </sheetViews>
  <sheetFormatPr baseColWidth="10" defaultColWidth="8.6640625" defaultRowHeight="11.4"/>
  <cols>
    <col min="1" max="1" width="2.6640625" style="422" customWidth="1"/>
    <col min="2" max="2" width="4.88671875" style="422" customWidth="1"/>
    <col min="3" max="3" width="69.88671875" style="422" customWidth="1"/>
    <col min="4" max="9" width="15.33203125" style="422" customWidth="1"/>
    <col min="10" max="16384" width="8.6640625" style="422"/>
  </cols>
  <sheetData>
    <row r="1" spans="1:9" s="122" customFormat="1" ht="11.25" customHeight="1">
      <c r="B1" s="225"/>
      <c r="D1" s="225"/>
      <c r="E1" s="225"/>
    </row>
    <row r="2" spans="1:9" s="122" customFormat="1" ht="5.25" customHeight="1">
      <c r="B2" s="225"/>
      <c r="D2" s="225"/>
      <c r="E2" s="225"/>
    </row>
    <row r="3" spans="1:9" s="122" customFormat="1" ht="12.9" customHeight="1">
      <c r="B3" s="2217" t="s">
        <v>302</v>
      </c>
      <c r="C3" s="2217"/>
      <c r="D3" s="2217"/>
      <c r="E3" s="2217"/>
      <c r="F3" s="2217"/>
      <c r="G3" s="2217"/>
      <c r="H3" s="2217"/>
    </row>
    <row r="4" spans="1:9" s="115" customFormat="1" ht="5.25" customHeight="1">
      <c r="B4" s="226"/>
      <c r="C4" s="6"/>
      <c r="D4" s="227"/>
      <c r="E4" s="227"/>
    </row>
    <row r="5" spans="1:9" s="122" customFormat="1" ht="15.75" customHeight="1">
      <c r="B5" s="2323" t="s">
        <v>1667</v>
      </c>
      <c r="C5" s="2323"/>
      <c r="D5" s="225"/>
      <c r="E5" s="225"/>
    </row>
    <row r="6" spans="1:9" ht="11.25" customHeight="1"/>
    <row r="7" spans="1:9" s="416" customFormat="1" ht="11.25" customHeight="1">
      <c r="B7" s="415"/>
      <c r="C7" s="415"/>
      <c r="D7" s="2411"/>
      <c r="E7" s="2411"/>
      <c r="F7" s="2411"/>
      <c r="G7" s="2411"/>
      <c r="H7" s="2411"/>
      <c r="I7" s="500"/>
    </row>
    <row r="8" spans="1:9" s="120" customFormat="1" ht="11.25" customHeight="1">
      <c r="B8" s="2387" t="s">
        <v>2762</v>
      </c>
      <c r="C8" s="2399"/>
      <c r="D8" s="1381">
        <v>1</v>
      </c>
      <c r="E8" s="1381">
        <v>2</v>
      </c>
      <c r="F8" s="1381">
        <v>3</v>
      </c>
      <c r="G8" s="1381">
        <v>4</v>
      </c>
      <c r="H8" s="1381">
        <v>5</v>
      </c>
      <c r="I8" s="1080"/>
    </row>
    <row r="9" spans="1:9" s="416" customFormat="1" ht="11.25" customHeight="1">
      <c r="B9" s="420" t="s">
        <v>308</v>
      </c>
      <c r="E9" s="497"/>
      <c r="F9" s="497"/>
      <c r="G9" s="497"/>
      <c r="H9" s="498" t="s">
        <v>2608</v>
      </c>
      <c r="I9" s="500"/>
    </row>
    <row r="10" spans="1:9" s="416" customFormat="1" ht="11.25" customHeight="1">
      <c r="B10" s="415"/>
      <c r="C10" s="415"/>
      <c r="D10" s="498" t="s">
        <v>2600</v>
      </c>
      <c r="E10" s="495" t="s">
        <v>2602</v>
      </c>
      <c r="F10" s="495" t="s">
        <v>2604</v>
      </c>
      <c r="G10" s="495" t="s">
        <v>2606</v>
      </c>
      <c r="H10" s="496" t="s">
        <v>2609</v>
      </c>
      <c r="I10" s="417"/>
    </row>
    <row r="11" spans="1:9" s="418" customFormat="1" ht="11.25" customHeight="1">
      <c r="B11" s="415">
        <v>1</v>
      </c>
      <c r="C11" s="2023" t="s">
        <v>1669</v>
      </c>
      <c r="D11" s="1616" t="s">
        <v>2601</v>
      </c>
      <c r="E11" s="1617" t="s">
        <v>2603</v>
      </c>
      <c r="F11" s="1617" t="s">
        <v>2605</v>
      </c>
      <c r="G11" s="1617" t="s">
        <v>2607</v>
      </c>
      <c r="H11" s="1618" t="s">
        <v>2610</v>
      </c>
      <c r="I11" s="1619" t="s">
        <v>1004</v>
      </c>
    </row>
    <row r="12" spans="1:9" s="418" customFormat="1" ht="11.25" customHeight="1">
      <c r="B12" s="489">
        <v>5</v>
      </c>
      <c r="C12" s="419" t="s">
        <v>1670</v>
      </c>
      <c r="D12" s="100">
        <v>217240.29086973288</v>
      </c>
      <c r="E12" s="100">
        <v>21679.616352499997</v>
      </c>
      <c r="F12" s="100">
        <v>34788.049229999997</v>
      </c>
      <c r="G12" s="100">
        <v>120577.18942</v>
      </c>
      <c r="H12" s="1770">
        <v>84086.356465810008</v>
      </c>
      <c r="I12" s="100">
        <v>478371.50233804283</v>
      </c>
    </row>
    <row r="13" spans="1:9" s="420" customFormat="1" ht="11.25" customHeight="1">
      <c r="A13" s="416"/>
      <c r="B13" s="489">
        <v>6</v>
      </c>
      <c r="C13" s="453" t="s">
        <v>1671</v>
      </c>
      <c r="D13" s="185"/>
      <c r="E13" s="185"/>
      <c r="F13" s="185"/>
      <c r="G13" s="1272">
        <v>25457.005100000002</v>
      </c>
      <c r="H13" s="979">
        <v>19510.215415810002</v>
      </c>
      <c r="I13" s="100">
        <v>44967.220515810004</v>
      </c>
    </row>
    <row r="14" spans="1:9" s="420" customFormat="1" ht="11.25" customHeight="1">
      <c r="B14" s="489">
        <v>7</v>
      </c>
      <c r="C14" s="453" t="s">
        <v>1672</v>
      </c>
      <c r="D14" s="185"/>
      <c r="E14" s="185"/>
      <c r="F14" s="185"/>
      <c r="G14" s="1272">
        <v>85401.404309999969</v>
      </c>
      <c r="H14" s="1272">
        <v>42030.730889999999</v>
      </c>
      <c r="I14" s="100">
        <v>127432.13519999996</v>
      </c>
    </row>
    <row r="15" spans="1:9" s="420" customFormat="1" ht="11.25" customHeight="1">
      <c r="B15" s="489">
        <v>8</v>
      </c>
      <c r="C15" s="453" t="s">
        <v>1673</v>
      </c>
      <c r="D15" s="185"/>
      <c r="E15" s="185"/>
      <c r="F15" s="185">
        <v>33375.952829999995</v>
      </c>
      <c r="G15" s="1272">
        <v>8835.2527499999997</v>
      </c>
      <c r="H15" s="1272">
        <v>22545.410159999999</v>
      </c>
      <c r="I15" s="100">
        <v>64756.615739999994</v>
      </c>
    </row>
    <row r="16" spans="1:9" s="420" customFormat="1" ht="11.25" customHeight="1">
      <c r="B16" s="489">
        <v>9</v>
      </c>
      <c r="C16" s="453" t="s">
        <v>1674</v>
      </c>
      <c r="D16" s="185">
        <v>217240.29086973288</v>
      </c>
      <c r="E16" s="185"/>
      <c r="F16" s="185">
        <v>1412.0963999999999</v>
      </c>
      <c r="G16" s="1272">
        <v>883.52527499999985</v>
      </c>
      <c r="H16" s="185">
        <v>0</v>
      </c>
      <c r="I16" s="100">
        <v>219535.91254473288</v>
      </c>
    </row>
    <row r="17" spans="1:12" s="420" customFormat="1" ht="11.25" customHeight="1">
      <c r="B17" s="1620">
        <v>10</v>
      </c>
      <c r="C17" s="1621" t="s">
        <v>1675</v>
      </c>
      <c r="D17" s="1604"/>
      <c r="E17" s="1604">
        <v>21679.616352499997</v>
      </c>
      <c r="F17" s="1604"/>
      <c r="G17" s="1604"/>
      <c r="H17" s="1604"/>
      <c r="I17" s="1537">
        <v>21679.616352499997</v>
      </c>
      <c r="L17" s="996"/>
    </row>
    <row r="18" spans="1:12" s="416" customFormat="1" ht="11.25" customHeight="1">
      <c r="A18" s="420"/>
      <c r="B18" s="489"/>
      <c r="C18" s="419" t="s">
        <v>1676</v>
      </c>
      <c r="D18" s="100"/>
      <c r="E18" s="100">
        <v>-1510</v>
      </c>
      <c r="F18" s="100">
        <v>-5613</v>
      </c>
      <c r="G18" s="100">
        <v>-200</v>
      </c>
      <c r="H18" s="100">
        <v>-300</v>
      </c>
      <c r="I18" s="100">
        <v>-7623</v>
      </c>
    </row>
    <row r="19" spans="1:12" s="416" customFormat="1" ht="11.25" customHeight="1">
      <c r="A19" s="420"/>
      <c r="B19" s="489"/>
      <c r="C19" s="419" t="s">
        <v>1677</v>
      </c>
      <c r="D19" s="100">
        <v>-39854.044052820238</v>
      </c>
      <c r="E19" s="100"/>
      <c r="F19" s="100">
        <v>-4500</v>
      </c>
      <c r="G19" s="100"/>
      <c r="H19" s="100"/>
      <c r="I19" s="100">
        <v>-44354.044052820238</v>
      </c>
    </row>
    <row r="20" spans="1:12" s="416" customFormat="1" ht="11.25" customHeight="1">
      <c r="A20" s="420"/>
      <c r="B20" s="1620"/>
      <c r="C20" s="1622" t="s">
        <v>1678</v>
      </c>
      <c r="D20" s="1597">
        <v>177386.24681691264</v>
      </c>
      <c r="E20" s="1597">
        <v>20169.616352499997</v>
      </c>
      <c r="F20" s="1597">
        <v>24675.049229999997</v>
      </c>
      <c r="G20" s="1597">
        <v>120377.18743499996</v>
      </c>
      <c r="H20" s="1597">
        <v>83786.356465810008</v>
      </c>
      <c r="I20" s="1597">
        <v>426394.45630022255</v>
      </c>
    </row>
    <row r="21" spans="1:12" s="416" customFormat="1" ht="11.25" customHeight="1">
      <c r="A21" s="420"/>
      <c r="E21" s="422"/>
      <c r="F21" s="422"/>
    </row>
    <row r="22" spans="1:12" s="421" customFormat="1" ht="11.25" customHeight="1">
      <c r="A22" s="416"/>
      <c r="F22" s="603"/>
    </row>
    <row r="23" spans="1:12" s="421" customFormat="1" ht="11.25" customHeight="1">
      <c r="B23" s="2387" t="s">
        <v>27</v>
      </c>
      <c r="C23" s="2399"/>
      <c r="D23" s="1381">
        <v>1</v>
      </c>
      <c r="E23" s="1381">
        <v>2</v>
      </c>
      <c r="F23" s="1381">
        <v>3</v>
      </c>
      <c r="G23" s="1381">
        <v>4</v>
      </c>
      <c r="H23" s="1381">
        <v>5</v>
      </c>
      <c r="I23" s="1080"/>
    </row>
    <row r="24" spans="1:12" s="115" customFormat="1" ht="11.25" customHeight="1">
      <c r="A24" s="1081"/>
      <c r="B24" s="420" t="s">
        <v>308</v>
      </c>
      <c r="C24" s="422"/>
      <c r="D24" s="416"/>
      <c r="E24" s="497"/>
      <c r="F24" s="497"/>
      <c r="G24" s="497"/>
      <c r="H24" s="498" t="s">
        <v>2608</v>
      </c>
      <c r="I24" s="500"/>
    </row>
    <row r="25" spans="1:12" ht="11.25" customHeight="1">
      <c r="B25" s="415"/>
      <c r="C25" s="415"/>
      <c r="D25" s="498" t="s">
        <v>2600</v>
      </c>
      <c r="E25" s="495" t="s">
        <v>2602</v>
      </c>
      <c r="F25" s="495" t="s">
        <v>2604</v>
      </c>
      <c r="G25" s="495" t="s">
        <v>2606</v>
      </c>
      <c r="H25" s="496" t="s">
        <v>2609</v>
      </c>
      <c r="I25" s="417"/>
    </row>
    <row r="26" spans="1:12" ht="11.25" customHeight="1">
      <c r="B26" s="415">
        <v>1</v>
      </c>
      <c r="C26" s="2023" t="s">
        <v>1669</v>
      </c>
      <c r="D26" s="1616" t="s">
        <v>2601</v>
      </c>
      <c r="E26" s="1617" t="s">
        <v>2603</v>
      </c>
      <c r="F26" s="1617" t="s">
        <v>2605</v>
      </c>
      <c r="G26" s="1617" t="s">
        <v>2607</v>
      </c>
      <c r="H26" s="1618" t="s">
        <v>2610</v>
      </c>
      <c r="I26" s="1619" t="s">
        <v>1004</v>
      </c>
    </row>
    <row r="27" spans="1:12" ht="11.25" customHeight="1">
      <c r="B27" s="489">
        <v>5</v>
      </c>
      <c r="C27" s="419" t="s">
        <v>1670</v>
      </c>
      <c r="D27" s="100">
        <v>206602.18326403978</v>
      </c>
      <c r="E27" s="100">
        <v>29553.971352499997</v>
      </c>
      <c r="F27" s="100">
        <v>32615.445629999998</v>
      </c>
      <c r="G27" s="100">
        <v>104870.41716</v>
      </c>
      <c r="H27" s="100">
        <v>83861.053121429999</v>
      </c>
      <c r="I27" s="100">
        <v>457503.07052796974</v>
      </c>
    </row>
    <row r="28" spans="1:12" ht="11.25" customHeight="1">
      <c r="B28" s="489">
        <v>6</v>
      </c>
      <c r="C28" s="453" t="s">
        <v>1671</v>
      </c>
      <c r="D28" s="185"/>
      <c r="E28" s="185"/>
      <c r="F28" s="185"/>
      <c r="G28" s="185">
        <v>1915.53305</v>
      </c>
      <c r="H28" s="185">
        <v>39117.778335429997</v>
      </c>
      <c r="I28" s="185">
        <v>41033.311385429995</v>
      </c>
    </row>
    <row r="29" spans="1:12" ht="11.25" customHeight="1">
      <c r="B29" s="489">
        <v>7</v>
      </c>
      <c r="C29" s="453" t="s">
        <v>1672</v>
      </c>
      <c r="D29" s="185"/>
      <c r="E29" s="185"/>
      <c r="F29" s="185"/>
      <c r="G29" s="185">
        <v>92903.373839999986</v>
      </c>
      <c r="H29" s="185">
        <v>44743.696100000001</v>
      </c>
      <c r="I29" s="185">
        <v>137647.06993999999</v>
      </c>
    </row>
    <row r="30" spans="1:12" ht="11.25" customHeight="1">
      <c r="B30" s="489">
        <v>8</v>
      </c>
      <c r="C30" s="453" t="s">
        <v>1673</v>
      </c>
      <c r="D30" s="185"/>
      <c r="E30" s="185"/>
      <c r="F30" s="185">
        <v>32615.445629999998</v>
      </c>
      <c r="G30" s="185">
        <v>9196.30177</v>
      </c>
      <c r="H30" s="185"/>
      <c r="I30" s="185">
        <v>41811.7474</v>
      </c>
    </row>
    <row r="31" spans="1:12" ht="11.25" customHeight="1">
      <c r="B31" s="489">
        <v>9</v>
      </c>
      <c r="C31" s="453" t="s">
        <v>1674</v>
      </c>
      <c r="D31" s="185">
        <v>206602.18326403978</v>
      </c>
      <c r="E31" s="185"/>
      <c r="F31" s="185"/>
      <c r="G31" s="185">
        <v>855.20849999999996</v>
      </c>
      <c r="H31" s="185"/>
      <c r="I31" s="185">
        <v>207457.39176403978</v>
      </c>
    </row>
    <row r="32" spans="1:12" ht="11.25" customHeight="1">
      <c r="B32" s="1620">
        <v>10</v>
      </c>
      <c r="C32" s="1621" t="s">
        <v>1675</v>
      </c>
      <c r="D32" s="1604"/>
      <c r="E32" s="1604">
        <v>29553.971352499997</v>
      </c>
      <c r="F32" s="1604"/>
      <c r="G32" s="1604"/>
      <c r="H32" s="1604"/>
      <c r="I32" s="1604">
        <v>29553.971352499997</v>
      </c>
    </row>
    <row r="33" spans="2:9" ht="11.25" customHeight="1">
      <c r="C33" s="419" t="s">
        <v>1676</v>
      </c>
      <c r="D33" s="100"/>
      <c r="E33" s="100">
        <v>-9274.3549999999996</v>
      </c>
      <c r="F33" s="100">
        <v>-5588</v>
      </c>
      <c r="G33" s="100"/>
      <c r="H33" s="100"/>
      <c r="I33" s="100">
        <v>-14862.355</v>
      </c>
    </row>
    <row r="34" spans="2:9" ht="11.25" customHeight="1">
      <c r="C34" s="419" t="s">
        <v>1677</v>
      </c>
      <c r="D34" s="100">
        <v>-37293.585351645197</v>
      </c>
      <c r="E34" s="100"/>
      <c r="F34" s="100">
        <v>-4500</v>
      </c>
      <c r="G34" s="100"/>
      <c r="H34" s="100"/>
      <c r="I34" s="100">
        <v>-41793.585351645197</v>
      </c>
    </row>
    <row r="35" spans="2:9" ht="11.25" customHeight="1">
      <c r="B35" s="1623"/>
      <c r="C35" s="1622" t="s">
        <v>1678</v>
      </c>
      <c r="D35" s="1597">
        <v>169308.59791239459</v>
      </c>
      <c r="E35" s="1597">
        <v>20279.616352499997</v>
      </c>
      <c r="F35" s="1597">
        <v>22527.445629999998</v>
      </c>
      <c r="G35" s="1597">
        <v>104870.41716</v>
      </c>
      <c r="H35" s="1597">
        <v>83861.053121429999</v>
      </c>
      <c r="I35" s="1597">
        <v>400847.13017632457</v>
      </c>
    </row>
    <row r="37" spans="2:9">
      <c r="D37" s="997"/>
    </row>
    <row r="39" spans="2:9">
      <c r="D39" s="997"/>
    </row>
    <row r="42" spans="2:9">
      <c r="D42" s="997"/>
    </row>
  </sheetData>
  <mergeCells count="5">
    <mergeCell ref="B3:H3"/>
    <mergeCell ref="B5:C5"/>
    <mergeCell ref="D7:H7"/>
    <mergeCell ref="B8:C8"/>
    <mergeCell ref="B23:C23"/>
  </mergeCells>
  <conditionalFormatting sqref="D33 G33:H34">
    <cfRule type="cellIs" dxfId="23" priority="1" stopIfTrue="1" operator="lessThan">
      <formula>0</formula>
    </cfRule>
  </conditionalFormatting>
  <conditionalFormatting sqref="I11 D18 H19">
    <cfRule type="cellIs" dxfId="22" priority="5" stopIfTrue="1" operator="lessThan">
      <formula>0</formula>
    </cfRule>
  </conditionalFormatting>
  <conditionalFormatting sqref="I26">
    <cfRule type="cellIs" dxfId="21" priority="3"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customProperties>
    <customPr name="EpmWorksheetKeyString_GU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tabColor rgb="FF007272"/>
  </sheetPr>
  <dimension ref="A1:AH100"/>
  <sheetViews>
    <sheetView showGridLines="0" showRowColHeaders="0" zoomScaleNormal="100" workbookViewId="0"/>
  </sheetViews>
  <sheetFormatPr baseColWidth="10" defaultColWidth="8.88671875" defaultRowHeight="10.199999999999999"/>
  <cols>
    <col min="1" max="1" width="2.6640625" style="19" customWidth="1"/>
    <col min="2" max="2" width="4.5546875" style="682" customWidth="1"/>
    <col min="3" max="3" width="50.88671875" style="682" customWidth="1"/>
    <col min="4" max="5" width="15.5546875" style="682" customWidth="1"/>
    <col min="6" max="6" width="2.88671875" style="682" customWidth="1"/>
    <col min="7" max="8" width="15.5546875" style="682" customWidth="1"/>
    <col min="9" max="9" width="2.88671875" style="682" customWidth="1"/>
    <col min="10" max="11" width="15.5546875" style="682" customWidth="1"/>
    <col min="12" max="12" width="2.88671875" style="682" customWidth="1"/>
    <col min="13" max="14" width="15.5546875" style="682" customWidth="1"/>
    <col min="15" max="15" width="37.5546875" style="682" customWidth="1"/>
    <col min="16" max="17" width="8.88671875" style="682"/>
    <col min="18" max="18" width="12.109375" style="682" bestFit="1" customWidth="1"/>
    <col min="19" max="25" width="11" style="682" bestFit="1" customWidth="1"/>
    <col min="26" max="16384" width="8.88671875" style="682"/>
  </cols>
  <sheetData>
    <row r="1" spans="1:18" s="10" customFormat="1" ht="11.25" customHeight="1">
      <c r="A1" s="7"/>
      <c r="B1" s="7"/>
      <c r="C1" s="7"/>
      <c r="D1" s="8"/>
      <c r="E1" s="8"/>
      <c r="F1" s="8"/>
      <c r="G1" s="9"/>
      <c r="H1" s="9"/>
      <c r="I1" s="9"/>
      <c r="J1" s="9"/>
    </row>
    <row r="2" spans="1:18" s="10" customFormat="1" ht="5.25" customHeight="1">
      <c r="A2" s="7"/>
      <c r="B2" s="7"/>
      <c r="C2" s="7"/>
      <c r="D2" s="8"/>
      <c r="E2" s="8"/>
      <c r="F2" s="8"/>
      <c r="G2" s="9"/>
      <c r="H2" s="9"/>
      <c r="I2" s="9"/>
      <c r="J2" s="9"/>
    </row>
    <row r="3" spans="1:18" s="12" customFormat="1" ht="12.9" customHeight="1">
      <c r="A3" s="11"/>
      <c r="B3" s="2217" t="s">
        <v>302</v>
      </c>
      <c r="C3" s="2217"/>
      <c r="D3" s="2217"/>
      <c r="E3" s="2217"/>
      <c r="F3" s="2217"/>
      <c r="G3" s="2217"/>
      <c r="H3" s="2217"/>
      <c r="I3" s="2217"/>
      <c r="J3" s="2217"/>
    </row>
    <row r="4" spans="1:18" s="10" customFormat="1" ht="5.25" customHeight="1">
      <c r="A4" s="7"/>
      <c r="B4" s="7"/>
      <c r="C4" s="7"/>
      <c r="D4" s="8"/>
      <c r="E4" s="8"/>
      <c r="F4" s="8"/>
      <c r="G4" s="9"/>
      <c r="H4" s="9"/>
      <c r="I4" s="9"/>
      <c r="J4" s="9"/>
      <c r="M4" s="7"/>
      <c r="N4" s="7"/>
    </row>
    <row r="5" spans="1:18" s="6" customFormat="1" ht="15.75" customHeight="1">
      <c r="A5" s="13"/>
      <c r="B5" s="1087" t="s">
        <v>1679</v>
      </c>
      <c r="C5" s="1389"/>
    </row>
    <row r="6" spans="1:18" s="6" customFormat="1" ht="11.25" customHeight="1">
      <c r="A6" s="13"/>
      <c r="B6" s="14"/>
      <c r="C6" s="419"/>
    </row>
    <row r="7" spans="1:18" s="6" customFormat="1" ht="22.5" customHeight="1">
      <c r="A7" s="13"/>
      <c r="B7" s="2415" t="s">
        <v>1680</v>
      </c>
      <c r="C7" s="2421"/>
      <c r="D7" s="2421"/>
      <c r="E7" s="2421"/>
      <c r="F7" s="2421"/>
      <c r="G7" s="2421"/>
      <c r="H7" s="2421"/>
      <c r="I7" s="2421"/>
      <c r="J7" s="2421"/>
      <c r="K7" s="2421"/>
      <c r="L7" s="2421"/>
      <c r="M7" s="2421"/>
      <c r="N7" s="2421"/>
    </row>
    <row r="8" spans="1:18" s="6" customFormat="1" ht="6" customHeight="1">
      <c r="A8" s="13"/>
      <c r="B8" s="1349"/>
      <c r="C8" s="1189"/>
      <c r="D8" s="1189"/>
      <c r="E8" s="1189"/>
      <c r="F8" s="1189"/>
      <c r="G8" s="1189"/>
      <c r="H8" s="1189"/>
      <c r="I8" s="1189"/>
      <c r="J8" s="1189"/>
      <c r="K8" s="1189"/>
      <c r="L8" s="1189"/>
      <c r="M8" s="1189"/>
      <c r="N8" s="1189"/>
    </row>
    <row r="9" spans="1:18" s="416" customFormat="1" ht="33.75" customHeight="1">
      <c r="A9" s="1"/>
      <c r="B9" s="2416" t="s">
        <v>2919</v>
      </c>
      <c r="C9" s="2422"/>
      <c r="D9" s="2422"/>
      <c r="E9" s="2422"/>
      <c r="F9" s="2422"/>
      <c r="G9" s="2422"/>
      <c r="H9" s="2422"/>
      <c r="I9" s="2422"/>
      <c r="J9" s="2422"/>
      <c r="K9" s="2422"/>
      <c r="L9" s="2422"/>
      <c r="M9" s="2422"/>
      <c r="N9" s="2422"/>
    </row>
    <row r="10" spans="1:18" s="416" customFormat="1" ht="11.25" customHeight="1">
      <c r="A10" s="680"/>
      <c r="C10" s="1390"/>
      <c r="D10" s="1390"/>
      <c r="E10" s="681"/>
      <c r="F10" s="681"/>
      <c r="G10" s="681"/>
      <c r="H10" s="681"/>
      <c r="I10" s="681"/>
      <c r="J10" s="681"/>
      <c r="K10" s="681"/>
      <c r="L10" s="681"/>
      <c r="M10" s="681"/>
      <c r="N10" s="681"/>
    </row>
    <row r="11" spans="1:18" s="416" customFormat="1" ht="11.25" customHeight="1">
      <c r="A11" s="12"/>
    </row>
    <row r="12" spans="1:18" s="416" customFormat="1" ht="11.25" customHeight="1">
      <c r="A12" s="12"/>
      <c r="B12" s="683" t="s">
        <v>2761</v>
      </c>
      <c r="C12" s="681"/>
      <c r="D12" s="2417" t="s">
        <v>1681</v>
      </c>
      <c r="E12" s="2267"/>
      <c r="F12" s="684"/>
      <c r="G12" s="2418" t="s">
        <v>1682</v>
      </c>
      <c r="H12" s="2419"/>
      <c r="I12" s="1391"/>
      <c r="J12" s="2417" t="s">
        <v>1683</v>
      </c>
      <c r="K12" s="2267"/>
      <c r="L12" s="684"/>
      <c r="M12" s="2420" t="s">
        <v>1684</v>
      </c>
      <c r="N12" s="2267"/>
    </row>
    <row r="13" spans="1:18" s="416" customFormat="1" ht="11.25" customHeight="1">
      <c r="A13" s="12"/>
      <c r="B13" s="685"/>
      <c r="C13" s="681"/>
      <c r="D13" s="684"/>
      <c r="E13" s="686" t="s">
        <v>1685</v>
      </c>
      <c r="F13" s="684"/>
      <c r="G13" s="1391"/>
      <c r="H13" s="686" t="s">
        <v>1685</v>
      </c>
      <c r="I13" s="1391"/>
      <c r="J13" s="684"/>
      <c r="L13" s="684"/>
      <c r="M13" s="1391"/>
      <c r="P13" s="709"/>
      <c r="Q13" s="709"/>
      <c r="R13" s="709"/>
    </row>
    <row r="14" spans="1:18" s="416" customFormat="1" ht="11.25" customHeight="1">
      <c r="A14" s="12"/>
      <c r="B14" s="685"/>
      <c r="C14" s="681"/>
      <c r="D14" s="684"/>
      <c r="E14" s="686" t="s">
        <v>1686</v>
      </c>
      <c r="F14" s="684"/>
      <c r="G14" s="1391"/>
      <c r="H14" s="686" t="s">
        <v>1686</v>
      </c>
      <c r="I14" s="1391"/>
      <c r="J14" s="684"/>
      <c r="K14" s="686" t="s">
        <v>1687</v>
      </c>
      <c r="L14" s="684"/>
      <c r="M14" s="1391"/>
      <c r="N14" s="686" t="s">
        <v>1687</v>
      </c>
      <c r="P14" s="709"/>
      <c r="Q14" s="709"/>
      <c r="R14" s="709"/>
    </row>
    <row r="15" spans="1:18" s="416" customFormat="1" ht="11.25" customHeight="1">
      <c r="A15" s="12"/>
      <c r="B15" s="681"/>
      <c r="D15" s="687"/>
      <c r="E15" s="686" t="s">
        <v>1688</v>
      </c>
      <c r="F15" s="686"/>
      <c r="G15" s="688"/>
      <c r="H15" s="686" t="s">
        <v>1689</v>
      </c>
      <c r="I15" s="686"/>
      <c r="J15" s="687"/>
      <c r="K15" s="686" t="s">
        <v>1690</v>
      </c>
      <c r="L15" s="686"/>
      <c r="M15" s="687"/>
      <c r="N15" s="686" t="s">
        <v>1690</v>
      </c>
      <c r="P15" s="709"/>
      <c r="Q15" s="709"/>
      <c r="R15" s="709"/>
    </row>
    <row r="16" spans="1:18" s="416" customFormat="1" ht="11.25" customHeight="1">
      <c r="A16" s="12"/>
      <c r="B16" s="1624" t="s">
        <v>308</v>
      </c>
      <c r="C16" s="1625"/>
      <c r="D16" s="1616" t="s">
        <v>847</v>
      </c>
      <c r="E16" s="1616" t="s">
        <v>851</v>
      </c>
      <c r="F16" s="1626"/>
      <c r="G16" s="1616" t="s">
        <v>853</v>
      </c>
      <c r="H16" s="1616" t="s">
        <v>855</v>
      </c>
      <c r="I16" s="1626"/>
      <c r="J16" s="1616" t="s">
        <v>857</v>
      </c>
      <c r="K16" s="1616" t="s">
        <v>861</v>
      </c>
      <c r="L16" s="1626"/>
      <c r="M16" s="1616" t="s">
        <v>863</v>
      </c>
      <c r="N16" s="1616" t="s">
        <v>893</v>
      </c>
      <c r="P16" s="2081"/>
      <c r="Q16" s="709"/>
      <c r="R16" s="709"/>
    </row>
    <row r="17" spans="1:25" ht="11.25" customHeight="1">
      <c r="A17" s="12"/>
      <c r="B17" s="958" t="s">
        <v>847</v>
      </c>
      <c r="C17" s="1392" t="s">
        <v>1691</v>
      </c>
      <c r="D17" s="1393">
        <v>473520.31095399999</v>
      </c>
      <c r="E17" s="1393">
        <v>53920.670454999999</v>
      </c>
      <c r="F17" s="1393"/>
      <c r="G17" s="1394"/>
      <c r="H17" s="1394"/>
      <c r="I17" s="1394"/>
      <c r="J17" s="1393">
        <v>2786540.1801189999</v>
      </c>
      <c r="K17" s="1393">
        <v>363129.63298500003</v>
      </c>
      <c r="L17" s="1393"/>
      <c r="M17" s="1394"/>
      <c r="N17" s="1394"/>
      <c r="P17" s="2082"/>
      <c r="Q17" s="709"/>
      <c r="R17" s="2083"/>
      <c r="S17" s="690"/>
      <c r="T17" s="691"/>
      <c r="U17" s="691"/>
      <c r="V17" s="690"/>
      <c r="W17" s="690"/>
      <c r="X17" s="691"/>
      <c r="Y17" s="691"/>
    </row>
    <row r="18" spans="1:25" ht="11.25" customHeight="1">
      <c r="A18" s="12"/>
      <c r="B18" s="959" t="s">
        <v>851</v>
      </c>
      <c r="C18" s="1389" t="s">
        <v>1692</v>
      </c>
      <c r="D18" s="693">
        <v>27.349882000000001</v>
      </c>
      <c r="E18" s="693"/>
      <c r="F18" s="693"/>
      <c r="G18" s="693">
        <v>27.349882000000001</v>
      </c>
      <c r="H18" s="693"/>
      <c r="I18" s="693"/>
      <c r="J18" s="693">
        <v>10038.481822</v>
      </c>
      <c r="K18" s="693">
        <v>2284.8423980000002</v>
      </c>
      <c r="L18" s="693"/>
      <c r="M18" s="693">
        <v>10038.481822</v>
      </c>
      <c r="N18" s="693">
        <v>2284.8423980000002</v>
      </c>
      <c r="P18" s="709"/>
      <c r="Q18" s="709"/>
      <c r="R18" s="2084"/>
      <c r="S18" s="691"/>
      <c r="T18" s="691"/>
      <c r="U18" s="691"/>
      <c r="V18" s="690"/>
      <c r="W18" s="691"/>
      <c r="X18" s="691"/>
      <c r="Y18" s="691"/>
    </row>
    <row r="19" spans="1:25" ht="11.25" customHeight="1">
      <c r="A19" s="12"/>
      <c r="B19" s="959" t="s">
        <v>853</v>
      </c>
      <c r="C19" s="419" t="s">
        <v>892</v>
      </c>
      <c r="D19" s="693">
        <v>68843.912495000011</v>
      </c>
      <c r="E19" s="693">
        <v>35216.559454999995</v>
      </c>
      <c r="F19" s="693"/>
      <c r="G19" s="693">
        <v>68843.912495000011</v>
      </c>
      <c r="H19" s="693">
        <v>35216.559454999995</v>
      </c>
      <c r="I19" s="693"/>
      <c r="J19" s="693">
        <v>348950.35669400002</v>
      </c>
      <c r="K19" s="693">
        <v>217955.477113</v>
      </c>
      <c r="L19" s="693"/>
      <c r="M19" s="693">
        <v>348950.35669400002</v>
      </c>
      <c r="N19" s="693">
        <v>217955.477113</v>
      </c>
      <c r="P19" s="709"/>
      <c r="Q19" s="709"/>
      <c r="R19" s="2084"/>
      <c r="S19" s="691"/>
      <c r="T19" s="691"/>
      <c r="U19" s="691"/>
      <c r="V19" s="691"/>
      <c r="W19" s="691"/>
      <c r="X19" s="691"/>
      <c r="Y19" s="691"/>
    </row>
    <row r="20" spans="1:25" ht="11.25" customHeight="1">
      <c r="A20" s="12"/>
      <c r="B20" s="960" t="s">
        <v>855</v>
      </c>
      <c r="C20" s="453" t="s">
        <v>1693</v>
      </c>
      <c r="D20" s="694">
        <v>33808.897167000003</v>
      </c>
      <c r="E20" s="694">
        <v>638.05648899999994</v>
      </c>
      <c r="F20" s="694"/>
      <c r="G20" s="694">
        <v>33808.897167000003</v>
      </c>
      <c r="H20" s="694">
        <v>638.05648899999994</v>
      </c>
      <c r="I20" s="694"/>
      <c r="J20" s="694">
        <v>35216.645373000007</v>
      </c>
      <c r="K20" s="694">
        <v>35216.645373000007</v>
      </c>
      <c r="L20" s="694"/>
      <c r="M20" s="694">
        <v>35216.645373000007</v>
      </c>
      <c r="N20" s="694">
        <v>35216.645373000007</v>
      </c>
      <c r="P20" s="709"/>
      <c r="Q20" s="709"/>
      <c r="R20" s="2084"/>
      <c r="S20" s="690"/>
      <c r="T20" s="690"/>
      <c r="U20" s="690"/>
      <c r="V20" s="690"/>
      <c r="W20" s="690"/>
      <c r="X20" s="690"/>
      <c r="Y20" s="690"/>
    </row>
    <row r="21" spans="1:25" ht="11.25" customHeight="1">
      <c r="A21" s="12"/>
      <c r="B21" s="960" t="s">
        <v>857</v>
      </c>
      <c r="C21" s="453" t="s">
        <v>1694</v>
      </c>
      <c r="D21" s="694"/>
      <c r="E21" s="694"/>
      <c r="F21" s="694"/>
      <c r="G21" s="694"/>
      <c r="H21" s="694"/>
      <c r="I21" s="694"/>
      <c r="J21" s="694"/>
      <c r="K21" s="694"/>
      <c r="L21" s="694"/>
      <c r="M21" s="694"/>
      <c r="N21" s="694"/>
      <c r="P21" s="2085"/>
      <c r="Q21" s="709"/>
      <c r="R21" s="2084"/>
      <c r="S21" s="691"/>
      <c r="T21" s="691"/>
      <c r="U21" s="691"/>
      <c r="V21" s="690"/>
      <c r="W21" s="690"/>
      <c r="X21" s="690"/>
      <c r="Y21" s="690"/>
    </row>
    <row r="22" spans="1:25" ht="11.25" customHeight="1">
      <c r="A22" s="12"/>
      <c r="B22" s="960" t="s">
        <v>859</v>
      </c>
      <c r="C22" s="453" t="s">
        <v>1695</v>
      </c>
      <c r="D22" s="694">
        <v>3440.460079</v>
      </c>
      <c r="E22" s="694">
        <v>3440.460079</v>
      </c>
      <c r="F22" s="694"/>
      <c r="G22" s="694">
        <v>3440.460079</v>
      </c>
      <c r="H22" s="694">
        <v>3440.460079</v>
      </c>
      <c r="I22" s="694"/>
      <c r="J22" s="694">
        <v>166091.487203</v>
      </c>
      <c r="K22" s="694">
        <v>40689.549921999998</v>
      </c>
      <c r="L22" s="694"/>
      <c r="M22" s="694">
        <v>166091.487203</v>
      </c>
      <c r="N22" s="694">
        <v>40689.549921999998</v>
      </c>
      <c r="P22" s="709"/>
      <c r="Q22" s="709"/>
      <c r="R22" s="2084"/>
      <c r="S22" s="691"/>
      <c r="T22" s="691"/>
      <c r="U22" s="691"/>
      <c r="V22" s="691"/>
      <c r="W22" s="691"/>
      <c r="X22" s="691"/>
      <c r="Y22" s="691"/>
    </row>
    <row r="23" spans="1:25" ht="11.25" customHeight="1">
      <c r="A23" s="12"/>
      <c r="B23" s="960" t="s">
        <v>861</v>
      </c>
      <c r="C23" s="453" t="s">
        <v>1696</v>
      </c>
      <c r="D23" s="694">
        <v>61831.059538999994</v>
      </c>
      <c r="E23" s="694">
        <v>28203.706499</v>
      </c>
      <c r="F23" s="694"/>
      <c r="G23" s="694">
        <v>61831.059538999994</v>
      </c>
      <c r="H23" s="694">
        <v>28203.706499</v>
      </c>
      <c r="I23" s="694"/>
      <c r="J23" s="694">
        <v>160828.57630700001</v>
      </c>
      <c r="K23" s="694">
        <v>157085.318164</v>
      </c>
      <c r="L23" s="694"/>
      <c r="M23" s="694">
        <v>160828.57630700001</v>
      </c>
      <c r="N23" s="694">
        <v>157085.318164</v>
      </c>
      <c r="P23" s="709"/>
      <c r="Q23" s="709"/>
      <c r="R23" s="2084"/>
      <c r="S23" s="691"/>
      <c r="T23" s="691"/>
      <c r="U23" s="691"/>
      <c r="V23" s="690"/>
      <c r="W23" s="690"/>
      <c r="X23" s="690"/>
      <c r="Y23" s="690"/>
    </row>
    <row r="24" spans="1:25" ht="11.25" customHeight="1">
      <c r="A24" s="12"/>
      <c r="B24" s="960" t="s">
        <v>863</v>
      </c>
      <c r="C24" s="453" t="s">
        <v>1697</v>
      </c>
      <c r="D24" s="694">
        <v>3572.3928769999998</v>
      </c>
      <c r="E24" s="694">
        <v>3572.3928769999998</v>
      </c>
      <c r="F24" s="694"/>
      <c r="G24" s="694">
        <v>3572.3928769999998</v>
      </c>
      <c r="H24" s="694">
        <v>3572.3928769999998</v>
      </c>
      <c r="I24" s="694"/>
      <c r="J24" s="694">
        <v>22030.293184000002</v>
      </c>
      <c r="K24" s="694">
        <v>20180.609026999999</v>
      </c>
      <c r="L24" s="694"/>
      <c r="M24" s="694">
        <v>22030.293184000002</v>
      </c>
      <c r="N24" s="694">
        <v>20180.609026999999</v>
      </c>
      <c r="P24" s="709"/>
      <c r="Q24" s="709"/>
      <c r="R24" s="2084"/>
      <c r="S24" s="690"/>
      <c r="T24" s="690"/>
      <c r="U24" s="690"/>
      <c r="V24" s="690"/>
      <c r="W24" s="690"/>
      <c r="X24" s="690"/>
      <c r="Y24" s="690"/>
    </row>
    <row r="25" spans="1:25" ht="11.25" customHeight="1">
      <c r="A25" s="12"/>
      <c r="B25" s="1627" t="s">
        <v>895</v>
      </c>
      <c r="C25" s="1628" t="s">
        <v>464</v>
      </c>
      <c r="D25" s="1629">
        <v>404649.04857700004</v>
      </c>
      <c r="E25" s="1629">
        <v>18704.111000000001</v>
      </c>
      <c r="F25" s="1629"/>
      <c r="G25" s="1630"/>
      <c r="H25" s="1630"/>
      <c r="I25" s="1630"/>
      <c r="J25" s="1629">
        <v>2427551.3416030002</v>
      </c>
      <c r="K25" s="1629">
        <v>142889.313474</v>
      </c>
      <c r="L25" s="1629"/>
      <c r="M25" s="1630"/>
      <c r="N25" s="1630"/>
      <c r="P25" s="709"/>
      <c r="Q25" s="709"/>
      <c r="R25" s="2084"/>
      <c r="S25" s="691"/>
      <c r="T25" s="691"/>
      <c r="U25" s="691"/>
      <c r="V25" s="691"/>
      <c r="W25" s="691"/>
      <c r="X25" s="691"/>
      <c r="Y25" s="691"/>
    </row>
    <row r="26" spans="1:25" ht="11.25" customHeight="1">
      <c r="A26" s="12"/>
      <c r="B26" s="692"/>
      <c r="C26" s="1395"/>
      <c r="D26" s="695"/>
      <c r="E26" s="695"/>
      <c r="F26" s="695"/>
      <c r="G26" s="1396"/>
      <c r="H26" s="1396"/>
      <c r="I26" s="1396"/>
      <c r="J26" s="696"/>
      <c r="K26" s="696"/>
      <c r="L26" s="696"/>
      <c r="M26" s="1396"/>
      <c r="N26" s="1396"/>
      <c r="P26" s="709"/>
      <c r="Q26" s="709"/>
      <c r="R26" s="2083"/>
      <c r="S26" s="691"/>
      <c r="T26" s="691"/>
      <c r="U26" s="691"/>
      <c r="V26" s="690"/>
      <c r="W26" s="691"/>
      <c r="X26" s="691"/>
      <c r="Y26" s="691"/>
    </row>
    <row r="27" spans="1:25" ht="11.25" customHeight="1">
      <c r="A27" s="24"/>
      <c r="P27" s="709"/>
      <c r="Q27" s="709"/>
      <c r="R27" s="709"/>
    </row>
    <row r="28" spans="1:25" s="416" customFormat="1" ht="11.25" customHeight="1">
      <c r="A28" s="12"/>
      <c r="B28" s="683" t="s">
        <v>309</v>
      </c>
      <c r="C28" s="681"/>
      <c r="D28" s="2417" t="s">
        <v>1681</v>
      </c>
      <c r="E28" s="2267"/>
      <c r="F28" s="684"/>
      <c r="G28" s="2418" t="s">
        <v>1682</v>
      </c>
      <c r="H28" s="2419"/>
      <c r="I28" s="1391"/>
      <c r="J28" s="2417" t="s">
        <v>1683</v>
      </c>
      <c r="K28" s="2267"/>
      <c r="L28" s="684"/>
      <c r="M28" s="2420" t="s">
        <v>1684</v>
      </c>
      <c r="N28" s="2267"/>
      <c r="P28" s="709"/>
      <c r="Q28" s="709"/>
      <c r="R28" s="709"/>
    </row>
    <row r="29" spans="1:25" s="416" customFormat="1" ht="11.25" customHeight="1">
      <c r="A29" s="12"/>
      <c r="B29" s="685"/>
      <c r="C29" s="681"/>
      <c r="D29" s="684"/>
      <c r="E29" s="686" t="s">
        <v>1685</v>
      </c>
      <c r="F29" s="684"/>
      <c r="G29" s="1391"/>
      <c r="H29" s="686" t="s">
        <v>1685</v>
      </c>
      <c r="I29" s="1391"/>
      <c r="J29" s="684"/>
      <c r="L29" s="684"/>
      <c r="M29" s="1391"/>
      <c r="O29" s="709"/>
      <c r="P29" s="709"/>
      <c r="Q29" s="709"/>
      <c r="R29" s="709"/>
    </row>
    <row r="30" spans="1:25" s="416" customFormat="1" ht="11.25" customHeight="1">
      <c r="A30" s="12"/>
      <c r="B30" s="685"/>
      <c r="C30" s="681"/>
      <c r="D30" s="684"/>
      <c r="E30" s="686" t="s">
        <v>1686</v>
      </c>
      <c r="F30" s="684"/>
      <c r="G30" s="1391"/>
      <c r="H30" s="686" t="s">
        <v>1686</v>
      </c>
      <c r="I30" s="1391"/>
      <c r="J30" s="684"/>
      <c r="K30" s="686" t="s">
        <v>1687</v>
      </c>
      <c r="L30" s="684"/>
      <c r="M30" s="1391"/>
      <c r="N30" s="686" t="s">
        <v>1687</v>
      </c>
      <c r="O30" s="709"/>
      <c r="P30" s="709"/>
      <c r="Q30" s="709"/>
      <c r="R30" s="709"/>
    </row>
    <row r="31" spans="1:25" s="416" customFormat="1" ht="11.25" customHeight="1">
      <c r="A31" s="12"/>
      <c r="B31" s="681"/>
      <c r="D31" s="687"/>
      <c r="E31" s="686" t="s">
        <v>1688</v>
      </c>
      <c r="F31" s="686"/>
      <c r="G31" s="688"/>
      <c r="H31" s="686" t="s">
        <v>1689</v>
      </c>
      <c r="I31" s="686"/>
      <c r="J31" s="687"/>
      <c r="K31" s="686" t="s">
        <v>1690</v>
      </c>
      <c r="L31" s="686"/>
      <c r="M31" s="687"/>
      <c r="N31" s="686" t="s">
        <v>1690</v>
      </c>
      <c r="O31" s="709"/>
      <c r="P31" s="709"/>
      <c r="Q31" s="709"/>
      <c r="R31" s="709"/>
    </row>
    <row r="32" spans="1:25" s="416" customFormat="1" ht="11.25" customHeight="1">
      <c r="A32" s="12"/>
      <c r="B32" s="1624" t="s">
        <v>308</v>
      </c>
      <c r="C32" s="1625"/>
      <c r="D32" s="1616" t="s">
        <v>847</v>
      </c>
      <c r="E32" s="1616" t="s">
        <v>851</v>
      </c>
      <c r="F32" s="1626"/>
      <c r="G32" s="1616" t="s">
        <v>853</v>
      </c>
      <c r="H32" s="1616" t="s">
        <v>855</v>
      </c>
      <c r="I32" s="1626"/>
      <c r="J32" s="1616" t="s">
        <v>857</v>
      </c>
      <c r="K32" s="1616" t="s">
        <v>861</v>
      </c>
      <c r="L32" s="1626"/>
      <c r="M32" s="1616" t="s">
        <v>863</v>
      </c>
      <c r="N32" s="1616" t="s">
        <v>893</v>
      </c>
      <c r="O32" s="709"/>
      <c r="P32" s="689"/>
    </row>
    <row r="33" spans="1:25" ht="11.25" customHeight="1">
      <c r="A33" s="12"/>
      <c r="B33" s="958" t="s">
        <v>847</v>
      </c>
      <c r="C33" s="1392" t="s">
        <v>1691</v>
      </c>
      <c r="D33" s="1393">
        <v>408770.21326599998</v>
      </c>
      <c r="E33" s="1393">
        <v>72003.573409999997</v>
      </c>
      <c r="F33" s="1393"/>
      <c r="G33" s="1394"/>
      <c r="H33" s="1394"/>
      <c r="I33" s="1394"/>
      <c r="J33" s="1393">
        <v>2704721.5063299998</v>
      </c>
      <c r="K33" s="1393">
        <v>645263.48018499999</v>
      </c>
      <c r="L33" s="1393"/>
      <c r="M33" s="1394"/>
      <c r="N33" s="1394"/>
      <c r="O33" s="709"/>
      <c r="R33" s="690"/>
      <c r="S33" s="690"/>
      <c r="T33" s="691"/>
      <c r="U33" s="691"/>
      <c r="V33" s="690"/>
      <c r="W33" s="690"/>
      <c r="X33" s="691"/>
      <c r="Y33" s="691"/>
    </row>
    <row r="34" spans="1:25" ht="11.25" customHeight="1">
      <c r="A34" s="12"/>
      <c r="B34" s="959" t="s">
        <v>851</v>
      </c>
      <c r="C34" s="1389" t="s">
        <v>1692</v>
      </c>
      <c r="D34" s="693">
        <v>362.35580200000004</v>
      </c>
      <c r="E34" s="693"/>
      <c r="F34" s="693"/>
      <c r="G34" s="693">
        <v>362.35580200000004</v>
      </c>
      <c r="H34" s="693"/>
      <c r="I34" s="693"/>
      <c r="J34" s="693">
        <v>6099.5099769999997</v>
      </c>
      <c r="K34" s="693"/>
      <c r="L34" s="693"/>
      <c r="M34" s="693">
        <v>6099.5099769999997</v>
      </c>
      <c r="N34" s="693"/>
      <c r="O34" s="709"/>
      <c r="R34" s="691"/>
      <c r="S34" s="691"/>
      <c r="T34" s="691"/>
      <c r="U34" s="691"/>
      <c r="V34" s="690"/>
      <c r="W34" s="691"/>
      <c r="X34" s="691"/>
      <c r="Y34" s="691"/>
    </row>
    <row r="35" spans="1:25" ht="11.25" customHeight="1">
      <c r="A35" s="12"/>
      <c r="B35" s="959" t="s">
        <v>853</v>
      </c>
      <c r="C35" s="419" t="s">
        <v>892</v>
      </c>
      <c r="D35" s="693">
        <v>35661.107788999994</v>
      </c>
      <c r="E35" s="693">
        <v>34754.641614</v>
      </c>
      <c r="F35" s="693"/>
      <c r="G35" s="693">
        <v>35661.107788999994</v>
      </c>
      <c r="H35" s="693">
        <v>34754.641614</v>
      </c>
      <c r="I35" s="693"/>
      <c r="J35" s="693">
        <v>365479.30757099995</v>
      </c>
      <c r="K35" s="693">
        <v>341841.84950300003</v>
      </c>
      <c r="L35" s="693"/>
      <c r="M35" s="693">
        <v>365479.30757099995</v>
      </c>
      <c r="N35" s="693">
        <v>341841.84950300003</v>
      </c>
      <c r="O35" s="709"/>
      <c r="R35" s="691"/>
      <c r="S35" s="691"/>
      <c r="T35" s="691"/>
      <c r="U35" s="691"/>
      <c r="V35" s="691"/>
      <c r="W35" s="691"/>
      <c r="X35" s="691"/>
      <c r="Y35" s="691"/>
    </row>
    <row r="36" spans="1:25" ht="11.25" customHeight="1">
      <c r="A36" s="12"/>
      <c r="B36" s="960" t="s">
        <v>855</v>
      </c>
      <c r="C36" s="453" t="s">
        <v>1693</v>
      </c>
      <c r="D36" s="694">
        <v>837.44828000000007</v>
      </c>
      <c r="E36" s="694"/>
      <c r="F36" s="694"/>
      <c r="G36" s="694">
        <v>837.44828000000007</v>
      </c>
      <c r="H36" s="694"/>
      <c r="I36" s="694"/>
      <c r="J36" s="694">
        <v>60224.553289999996</v>
      </c>
      <c r="K36" s="694">
        <v>55826.168777999999</v>
      </c>
      <c r="L36" s="694"/>
      <c r="M36" s="694">
        <v>60224.553289999996</v>
      </c>
      <c r="N36" s="694">
        <v>55826.168777999999</v>
      </c>
      <c r="O36" s="709"/>
      <c r="R36" s="691"/>
      <c r="S36" s="690"/>
      <c r="T36" s="690"/>
      <c r="U36" s="690"/>
      <c r="V36" s="690"/>
      <c r="W36" s="690"/>
      <c r="X36" s="690"/>
      <c r="Y36" s="690"/>
    </row>
    <row r="37" spans="1:25" ht="11.25" customHeight="1">
      <c r="A37" s="12"/>
      <c r="B37" s="960" t="s">
        <v>857</v>
      </c>
      <c r="C37" s="453" t="s">
        <v>1694</v>
      </c>
      <c r="D37" s="694"/>
      <c r="E37" s="694"/>
      <c r="F37" s="694"/>
      <c r="G37" s="694"/>
      <c r="H37" s="694"/>
      <c r="I37" s="694"/>
      <c r="J37" s="694"/>
      <c r="K37" s="694"/>
      <c r="L37" s="694"/>
      <c r="M37" s="694"/>
      <c r="N37" s="694"/>
      <c r="O37" s="709"/>
      <c r="R37" s="691"/>
      <c r="S37" s="691"/>
      <c r="T37" s="691"/>
      <c r="U37" s="691"/>
      <c r="V37" s="690"/>
      <c r="W37" s="690"/>
      <c r="X37" s="690"/>
      <c r="Y37" s="690"/>
    </row>
    <row r="38" spans="1:25" ht="11.25" customHeight="1">
      <c r="A38" s="12"/>
      <c r="B38" s="960" t="s">
        <v>859</v>
      </c>
      <c r="C38" s="453" t="s">
        <v>1695</v>
      </c>
      <c r="D38" s="694">
        <v>12932.553022</v>
      </c>
      <c r="E38" s="694">
        <v>12932.553022</v>
      </c>
      <c r="F38" s="694"/>
      <c r="G38" s="694">
        <v>12932.553022</v>
      </c>
      <c r="H38" s="694">
        <v>12932.553022</v>
      </c>
      <c r="I38" s="694"/>
      <c r="J38" s="694">
        <v>61993.682072999996</v>
      </c>
      <c r="K38" s="694">
        <v>50462.597715000004</v>
      </c>
      <c r="L38" s="694"/>
      <c r="M38" s="694">
        <v>61993.682072999996</v>
      </c>
      <c r="N38" s="694">
        <v>50462.597715000004</v>
      </c>
      <c r="O38" s="709"/>
      <c r="R38" s="691"/>
      <c r="S38" s="691"/>
      <c r="T38" s="691"/>
      <c r="U38" s="691"/>
      <c r="V38" s="691"/>
      <c r="W38" s="691"/>
      <c r="X38" s="691"/>
      <c r="Y38" s="691"/>
    </row>
    <row r="39" spans="1:25" ht="11.25" customHeight="1">
      <c r="A39" s="12"/>
      <c r="B39" s="960" t="s">
        <v>861</v>
      </c>
      <c r="C39" s="453" t="s">
        <v>1696</v>
      </c>
      <c r="D39" s="694">
        <v>19379.764447999998</v>
      </c>
      <c r="E39" s="694">
        <v>18536.834375999999</v>
      </c>
      <c r="F39" s="694"/>
      <c r="G39" s="694">
        <v>19379.764447999998</v>
      </c>
      <c r="H39" s="694">
        <v>18536.834375999999</v>
      </c>
      <c r="I39" s="694"/>
      <c r="J39" s="694">
        <v>174770.70361000003</v>
      </c>
      <c r="K39" s="694">
        <v>164206.87222999998</v>
      </c>
      <c r="L39" s="694"/>
      <c r="M39" s="694">
        <v>174770.70361000003</v>
      </c>
      <c r="N39" s="694">
        <v>164206.87222999998</v>
      </c>
      <c r="O39" s="709"/>
      <c r="R39" s="691"/>
      <c r="S39" s="691"/>
      <c r="T39" s="691"/>
      <c r="U39" s="691"/>
      <c r="V39" s="690"/>
      <c r="W39" s="690"/>
      <c r="X39" s="690"/>
      <c r="Y39" s="690"/>
    </row>
    <row r="40" spans="1:25" ht="11.25" customHeight="1">
      <c r="A40" s="12"/>
      <c r="B40" s="960" t="s">
        <v>863</v>
      </c>
      <c r="C40" s="453" t="s">
        <v>1697</v>
      </c>
      <c r="D40" s="694">
        <v>3348.7903190000002</v>
      </c>
      <c r="E40" s="694">
        <v>3285.2542170000002</v>
      </c>
      <c r="F40" s="694"/>
      <c r="G40" s="694">
        <v>3348.7903190000002</v>
      </c>
      <c r="H40" s="694">
        <v>3285.2542170000002</v>
      </c>
      <c r="I40" s="694"/>
      <c r="J40" s="694">
        <v>7203.0296550000003</v>
      </c>
      <c r="K40" s="694">
        <v>5775.1813789999997</v>
      </c>
      <c r="L40" s="694"/>
      <c r="M40" s="694">
        <v>7203.0296550000003</v>
      </c>
      <c r="N40" s="694">
        <v>5775.1813789999997</v>
      </c>
      <c r="O40" s="709"/>
      <c r="R40" s="691"/>
      <c r="S40" s="690"/>
      <c r="T40" s="690"/>
      <c r="U40" s="690"/>
      <c r="V40" s="690"/>
      <c r="W40" s="690"/>
      <c r="X40" s="690"/>
      <c r="Y40" s="690"/>
    </row>
    <row r="41" spans="1:25" ht="11.25" customHeight="1">
      <c r="A41" s="12"/>
      <c r="B41" s="1627" t="s">
        <v>895</v>
      </c>
      <c r="C41" s="1628" t="s">
        <v>464</v>
      </c>
      <c r="D41" s="1629">
        <v>372746.74967500003</v>
      </c>
      <c r="E41" s="1629">
        <v>37248.931795999997</v>
      </c>
      <c r="F41" s="1629"/>
      <c r="G41" s="1630"/>
      <c r="H41" s="1630"/>
      <c r="I41" s="1630"/>
      <c r="J41" s="1629">
        <v>2333142.688782</v>
      </c>
      <c r="K41" s="1629">
        <v>303421.63068199996</v>
      </c>
      <c r="L41" s="1629"/>
      <c r="M41" s="1630"/>
      <c r="N41" s="1630"/>
      <c r="O41" s="709"/>
      <c r="R41" s="691"/>
      <c r="S41" s="691"/>
      <c r="T41" s="691"/>
      <c r="U41" s="691"/>
      <c r="V41" s="691"/>
      <c r="W41" s="691"/>
      <c r="X41" s="691"/>
      <c r="Y41" s="691"/>
    </row>
    <row r="42" spans="1:25">
      <c r="B42" s="739"/>
      <c r="C42" s="740"/>
      <c r="D42" s="737"/>
      <c r="E42" s="737"/>
      <c r="F42" s="737"/>
      <c r="G42" s="741"/>
      <c r="H42" s="741"/>
      <c r="I42" s="741"/>
      <c r="J42" s="737"/>
      <c r="K42" s="737"/>
      <c r="L42" s="737"/>
      <c r="M42" s="741"/>
      <c r="N42" s="741"/>
      <c r="O42" s="709"/>
    </row>
    <row r="44" spans="1:25">
      <c r="B44" s="416"/>
      <c r="C44" s="416"/>
      <c r="D44" s="416"/>
      <c r="E44" s="416"/>
      <c r="F44" s="416"/>
      <c r="G44" s="416"/>
      <c r="H44" s="416"/>
      <c r="I44" s="416"/>
      <c r="J44" s="416"/>
      <c r="K44" s="416"/>
      <c r="L44" s="416"/>
    </row>
    <row r="45" spans="1:25">
      <c r="B45" s="416"/>
      <c r="C45" s="416"/>
      <c r="D45" s="416"/>
      <c r="E45" s="416"/>
      <c r="F45" s="416"/>
      <c r="G45" s="416"/>
      <c r="H45" s="416"/>
      <c r="I45" s="416"/>
      <c r="J45" s="416"/>
      <c r="K45" s="416"/>
      <c r="L45" s="416"/>
    </row>
    <row r="55" spans="14:34">
      <c r="N55" s="709"/>
      <c r="O55" s="709"/>
      <c r="P55" s="709"/>
      <c r="Q55" s="709"/>
      <c r="R55" s="709"/>
      <c r="S55" s="709"/>
      <c r="T55" s="709"/>
      <c r="U55" s="709"/>
      <c r="V55" s="709"/>
      <c r="W55" s="709"/>
      <c r="X55" s="709"/>
      <c r="Y55" s="709"/>
      <c r="Z55" s="709"/>
      <c r="AA55" s="709"/>
      <c r="AB55" s="709"/>
      <c r="AC55" s="709"/>
      <c r="AD55" s="709"/>
      <c r="AE55" s="709"/>
      <c r="AF55" s="709"/>
      <c r="AG55" s="709"/>
      <c r="AH55" s="709"/>
    </row>
    <row r="56" spans="14:34" ht="13.2">
      <c r="N56" s="709"/>
      <c r="O56" s="2217"/>
      <c r="P56" s="2217"/>
      <c r="Q56" s="2217"/>
      <c r="R56" s="2217"/>
      <c r="S56" s="2217"/>
      <c r="T56" s="2217"/>
      <c r="U56" s="2217"/>
      <c r="V56" s="2217"/>
      <c r="W56" s="2217"/>
      <c r="X56" s="12"/>
      <c r="Y56" s="12"/>
      <c r="Z56" s="12"/>
      <c r="AA56" s="12"/>
      <c r="AB56" s="709"/>
      <c r="AC56" s="709"/>
      <c r="AD56" s="709"/>
      <c r="AE56" s="709"/>
      <c r="AF56" s="709"/>
      <c r="AG56" s="709"/>
      <c r="AH56" s="709"/>
    </row>
    <row r="57" spans="14:34" ht="13.2">
      <c r="N57" s="709"/>
      <c r="O57" s="7"/>
      <c r="P57" s="7"/>
      <c r="Q57" s="8"/>
      <c r="R57" s="8"/>
      <c r="S57" s="8"/>
      <c r="T57" s="9"/>
      <c r="U57" s="9"/>
      <c r="V57" s="9"/>
      <c r="W57" s="9"/>
      <c r="X57" s="10"/>
      <c r="Y57" s="10"/>
      <c r="Z57" s="7"/>
      <c r="AA57" s="7"/>
      <c r="AB57" s="709"/>
      <c r="AC57" s="709"/>
      <c r="AD57" s="709"/>
      <c r="AE57" s="709"/>
      <c r="AF57" s="709"/>
      <c r="AG57" s="709"/>
      <c r="AH57" s="709"/>
    </row>
    <row r="58" spans="14:34" ht="15.6">
      <c r="N58" s="709"/>
      <c r="O58" s="1087"/>
      <c r="P58" s="1752"/>
      <c r="Q58" s="6"/>
      <c r="R58" s="6"/>
      <c r="S58" s="6"/>
      <c r="T58" s="6"/>
      <c r="U58" s="6"/>
      <c r="V58" s="6"/>
      <c r="W58" s="6"/>
      <c r="X58" s="6"/>
      <c r="Y58" s="6"/>
      <c r="Z58" s="6"/>
      <c r="AA58" s="6"/>
      <c r="AB58" s="709"/>
      <c r="AC58" s="709"/>
      <c r="AD58" s="709"/>
      <c r="AE58" s="709"/>
      <c r="AF58" s="709"/>
      <c r="AG58" s="709"/>
      <c r="AH58" s="709"/>
    </row>
    <row r="59" spans="14:34" ht="15.6">
      <c r="N59" s="709"/>
      <c r="O59" s="14"/>
      <c r="P59" s="1752"/>
      <c r="Q59" s="6"/>
      <c r="R59" s="6"/>
      <c r="S59" s="6"/>
      <c r="T59" s="6"/>
      <c r="U59" s="6"/>
      <c r="V59" s="6"/>
      <c r="W59" s="6"/>
      <c r="X59" s="6"/>
      <c r="Y59" s="6"/>
      <c r="Z59" s="6"/>
      <c r="AA59" s="6"/>
      <c r="AB59" s="709"/>
      <c r="AC59" s="709"/>
      <c r="AD59" s="709"/>
      <c r="AE59" s="709"/>
      <c r="AF59" s="709"/>
      <c r="AG59" s="709"/>
      <c r="AH59" s="709"/>
    </row>
    <row r="60" spans="14:34">
      <c r="N60" s="709"/>
      <c r="O60" s="2415"/>
      <c r="P60" s="2415"/>
      <c r="Q60" s="2415"/>
      <c r="R60" s="2415"/>
      <c r="S60" s="2415"/>
      <c r="T60" s="2415"/>
      <c r="U60" s="2415"/>
      <c r="V60" s="2415"/>
      <c r="W60" s="2415"/>
      <c r="X60" s="2415"/>
      <c r="Y60" s="2415"/>
      <c r="Z60" s="2415"/>
      <c r="AA60" s="2415"/>
      <c r="AB60" s="709"/>
      <c r="AC60" s="709"/>
      <c r="AD60" s="709"/>
      <c r="AE60" s="709"/>
      <c r="AF60" s="709"/>
      <c r="AG60" s="709"/>
      <c r="AH60" s="709"/>
    </row>
    <row r="61" spans="14:34">
      <c r="N61" s="709"/>
      <c r="O61" s="2416"/>
      <c r="P61" s="2416"/>
      <c r="Q61" s="2416"/>
      <c r="R61" s="2416"/>
      <c r="S61" s="2416"/>
      <c r="T61" s="2416"/>
      <c r="U61" s="2416"/>
      <c r="V61" s="2416"/>
      <c r="W61" s="2416"/>
      <c r="X61" s="2416"/>
      <c r="Y61" s="2416"/>
      <c r="Z61" s="2416"/>
      <c r="AA61" s="2416"/>
      <c r="AB61" s="709"/>
      <c r="AC61" s="709"/>
      <c r="AD61" s="709"/>
      <c r="AE61" s="709"/>
      <c r="AF61" s="709"/>
      <c r="AG61" s="709"/>
      <c r="AH61" s="709"/>
    </row>
    <row r="62" spans="14:34">
      <c r="N62" s="709"/>
      <c r="O62" s="709"/>
      <c r="P62" s="1750"/>
      <c r="Q62" s="1750"/>
      <c r="R62" s="1753"/>
      <c r="S62" s="1753"/>
      <c r="T62" s="1753"/>
      <c r="U62" s="1753"/>
      <c r="V62" s="1753"/>
      <c r="W62" s="1753"/>
      <c r="X62" s="1753"/>
      <c r="Y62" s="1753"/>
      <c r="Z62" s="1753"/>
      <c r="AA62" s="1753"/>
      <c r="AB62" s="709"/>
      <c r="AC62" s="709"/>
      <c r="AD62" s="709"/>
      <c r="AE62" s="709"/>
      <c r="AF62" s="709"/>
      <c r="AG62" s="709"/>
      <c r="AH62" s="709"/>
    </row>
    <row r="63" spans="14:34">
      <c r="N63" s="709"/>
      <c r="O63" s="709"/>
      <c r="P63" s="709"/>
      <c r="Q63" s="709"/>
      <c r="R63" s="709"/>
      <c r="S63" s="709"/>
      <c r="T63" s="709"/>
      <c r="U63" s="709"/>
      <c r="V63" s="709"/>
      <c r="W63" s="709"/>
      <c r="X63" s="709"/>
      <c r="Y63" s="709"/>
      <c r="Z63" s="709"/>
      <c r="AA63" s="709"/>
      <c r="AB63" s="709"/>
      <c r="AC63" s="709"/>
      <c r="AD63" s="709"/>
      <c r="AE63" s="709"/>
      <c r="AF63" s="709"/>
      <c r="AG63" s="709"/>
      <c r="AH63" s="709"/>
    </row>
    <row r="64" spans="14:34">
      <c r="N64" s="709"/>
      <c r="O64" s="735"/>
      <c r="P64" s="1753"/>
      <c r="Q64" s="2412"/>
      <c r="R64" s="2412"/>
      <c r="S64" s="1754"/>
      <c r="T64" s="2413"/>
      <c r="U64" s="2413"/>
      <c r="V64" s="1755"/>
      <c r="W64" s="2412"/>
      <c r="X64" s="2412"/>
      <c r="Y64" s="1754"/>
      <c r="Z64" s="2414"/>
      <c r="AA64" s="2414"/>
      <c r="AB64" s="709"/>
      <c r="AC64" s="709"/>
      <c r="AD64" s="709"/>
      <c r="AE64" s="709"/>
      <c r="AF64" s="709"/>
      <c r="AG64" s="709"/>
      <c r="AH64" s="709"/>
    </row>
    <row r="65" spans="14:34">
      <c r="N65" s="709"/>
      <c r="O65" s="1756"/>
      <c r="P65" s="1753"/>
      <c r="Q65" s="1754"/>
      <c r="R65" s="736"/>
      <c r="S65" s="1754"/>
      <c r="T65" s="1755"/>
      <c r="U65" s="736"/>
      <c r="V65" s="1755"/>
      <c r="W65" s="1754"/>
      <c r="X65" s="709"/>
      <c r="Y65" s="1754"/>
      <c r="Z65" s="1755"/>
      <c r="AA65" s="709"/>
      <c r="AB65" s="709"/>
      <c r="AC65" s="709"/>
      <c r="AD65" s="709"/>
      <c r="AE65" s="709"/>
      <c r="AF65" s="709"/>
      <c r="AG65" s="709"/>
      <c r="AH65" s="709"/>
    </row>
    <row r="66" spans="14:34">
      <c r="N66" s="709"/>
      <c r="O66" s="1756"/>
      <c r="P66" s="1753"/>
      <c r="Q66" s="1754"/>
      <c r="R66" s="736"/>
      <c r="S66" s="1754"/>
      <c r="T66" s="1755"/>
      <c r="U66" s="736"/>
      <c r="V66" s="1755"/>
      <c r="W66" s="1754"/>
      <c r="X66" s="736"/>
      <c r="Y66" s="1754"/>
      <c r="Z66" s="1755"/>
      <c r="AA66" s="736"/>
      <c r="AB66" s="709"/>
      <c r="AC66" s="709"/>
      <c r="AD66" s="709"/>
      <c r="AE66" s="709"/>
      <c r="AF66" s="709"/>
      <c r="AG66" s="709"/>
      <c r="AH66" s="709"/>
    </row>
    <row r="67" spans="14:34">
      <c r="N67" s="709"/>
      <c r="O67" s="1753"/>
      <c r="P67" s="709"/>
      <c r="Q67" s="1757"/>
      <c r="R67" s="736"/>
      <c r="S67" s="736"/>
      <c r="T67" s="1751"/>
      <c r="U67" s="736"/>
      <c r="V67" s="736"/>
      <c r="W67" s="1757"/>
      <c r="X67" s="736"/>
      <c r="Y67" s="736"/>
      <c r="Z67" s="1757"/>
      <c r="AA67" s="736"/>
      <c r="AB67" s="709"/>
      <c r="AC67" s="709"/>
      <c r="AD67" s="709"/>
      <c r="AE67" s="709"/>
      <c r="AF67" s="709"/>
      <c r="AG67" s="709"/>
      <c r="AH67" s="709"/>
    </row>
    <row r="68" spans="14:34">
      <c r="N68" s="709"/>
      <c r="O68" s="1758"/>
      <c r="P68" s="1759"/>
      <c r="Q68" s="1760"/>
      <c r="R68" s="1760"/>
      <c r="S68" s="1760"/>
      <c r="T68" s="1760"/>
      <c r="U68" s="1760"/>
      <c r="V68" s="1760"/>
      <c r="W68" s="1760"/>
      <c r="X68" s="1760"/>
      <c r="Y68" s="1760"/>
      <c r="Z68" s="1760"/>
      <c r="AA68" s="1760"/>
      <c r="AB68" s="709"/>
      <c r="AC68" s="709"/>
      <c r="AD68" s="709"/>
      <c r="AE68" s="709"/>
      <c r="AF68" s="709"/>
      <c r="AG68" s="709"/>
      <c r="AH68" s="709"/>
    </row>
    <row r="69" spans="14:34">
      <c r="N69" s="709"/>
      <c r="O69" s="1761"/>
      <c r="P69" s="1762"/>
      <c r="Q69" s="708"/>
      <c r="R69" s="708"/>
      <c r="S69" s="708"/>
      <c r="T69" s="708"/>
      <c r="U69" s="708"/>
      <c r="V69" s="708"/>
      <c r="W69" s="708"/>
      <c r="X69" s="708"/>
      <c r="Y69" s="708"/>
      <c r="Z69" s="708"/>
      <c r="AA69" s="708"/>
      <c r="AB69" s="709"/>
      <c r="AC69" s="709"/>
      <c r="AD69" s="709"/>
      <c r="AE69" s="709"/>
      <c r="AF69" s="709"/>
      <c r="AG69" s="709"/>
      <c r="AH69" s="709"/>
    </row>
    <row r="70" spans="14:34">
      <c r="N70" s="709"/>
      <c r="O70" s="1763"/>
      <c r="P70" s="1752"/>
      <c r="Q70" s="708"/>
      <c r="R70" s="708"/>
      <c r="S70" s="708"/>
      <c r="T70" s="708"/>
      <c r="U70" s="708"/>
      <c r="V70" s="708"/>
      <c r="W70" s="708"/>
      <c r="X70" s="708"/>
      <c r="Y70" s="708"/>
      <c r="Z70" s="708"/>
      <c r="AA70" s="708"/>
      <c r="AB70" s="709"/>
      <c r="AC70" s="709"/>
      <c r="AD70" s="709"/>
      <c r="AE70" s="709"/>
      <c r="AF70" s="709"/>
      <c r="AG70" s="709"/>
      <c r="AH70" s="709"/>
    </row>
    <row r="71" spans="14:34">
      <c r="N71" s="709"/>
      <c r="O71" s="1763"/>
      <c r="P71" s="1752"/>
      <c r="Q71" s="708"/>
      <c r="R71" s="708"/>
      <c r="S71" s="708"/>
      <c r="T71" s="708"/>
      <c r="U71" s="708"/>
      <c r="V71" s="708"/>
      <c r="W71" s="708"/>
      <c r="X71" s="708"/>
      <c r="Y71" s="708"/>
      <c r="Z71" s="708"/>
      <c r="AA71" s="708"/>
      <c r="AB71" s="709"/>
      <c r="AC71" s="709"/>
      <c r="AD71" s="709"/>
      <c r="AE71" s="709"/>
      <c r="AF71" s="709"/>
      <c r="AG71" s="709"/>
      <c r="AH71" s="709"/>
    </row>
    <row r="72" spans="14:34">
      <c r="N72" s="709"/>
      <c r="O72" s="1764"/>
      <c r="P72" s="1765"/>
      <c r="Q72" s="737"/>
      <c r="R72" s="737"/>
      <c r="S72" s="737"/>
      <c r="T72" s="737"/>
      <c r="U72" s="737"/>
      <c r="V72" s="737"/>
      <c r="W72" s="737"/>
      <c r="X72" s="737"/>
      <c r="Y72" s="737"/>
      <c r="Z72" s="737"/>
      <c r="AA72" s="737"/>
      <c r="AB72" s="709"/>
      <c r="AC72" s="709"/>
      <c r="AD72" s="709"/>
      <c r="AE72" s="709"/>
      <c r="AF72" s="709"/>
      <c r="AG72" s="709"/>
      <c r="AH72" s="709"/>
    </row>
    <row r="73" spans="14:34">
      <c r="N73" s="709"/>
      <c r="O73" s="1764"/>
      <c r="P73" s="1765"/>
      <c r="Q73" s="737"/>
      <c r="R73" s="737"/>
      <c r="S73" s="737"/>
      <c r="T73" s="737"/>
      <c r="U73" s="737"/>
      <c r="V73" s="737"/>
      <c r="W73" s="737"/>
      <c r="X73" s="737"/>
      <c r="Y73" s="737"/>
      <c r="Z73" s="737"/>
      <c r="AA73" s="737"/>
      <c r="AB73" s="709"/>
      <c r="AC73" s="709"/>
      <c r="AD73" s="709"/>
      <c r="AE73" s="709"/>
      <c r="AF73" s="709"/>
      <c r="AG73" s="709"/>
      <c r="AH73" s="709"/>
    </row>
    <row r="74" spans="14:34">
      <c r="N74" s="709"/>
      <c r="O74" s="1764"/>
      <c r="P74" s="1765"/>
      <c r="Q74" s="737"/>
      <c r="R74" s="737"/>
      <c r="S74" s="737"/>
      <c r="T74" s="737"/>
      <c r="U74" s="737"/>
      <c r="V74" s="737"/>
      <c r="W74" s="737"/>
      <c r="X74" s="737"/>
      <c r="Y74" s="737"/>
      <c r="Z74" s="737"/>
      <c r="AA74" s="737"/>
      <c r="AB74" s="709"/>
      <c r="AC74" s="709"/>
      <c r="AD74" s="709"/>
      <c r="AE74" s="709"/>
      <c r="AF74" s="709"/>
      <c r="AG74" s="709"/>
      <c r="AH74" s="709"/>
    </row>
    <row r="75" spans="14:34">
      <c r="N75" s="709"/>
      <c r="O75" s="1764"/>
      <c r="P75" s="1765"/>
      <c r="Q75" s="737"/>
      <c r="R75" s="737"/>
      <c r="S75" s="737"/>
      <c r="T75" s="737"/>
      <c r="U75" s="737"/>
      <c r="V75" s="737"/>
      <c r="W75" s="737"/>
      <c r="X75" s="737"/>
      <c r="Y75" s="737"/>
      <c r="Z75" s="737"/>
      <c r="AA75" s="737"/>
      <c r="AB75" s="709"/>
      <c r="AC75" s="709"/>
      <c r="AD75" s="709"/>
      <c r="AE75" s="709"/>
      <c r="AF75" s="709"/>
      <c r="AG75" s="709"/>
      <c r="AH75" s="709"/>
    </row>
    <row r="76" spans="14:34">
      <c r="N76" s="709"/>
      <c r="O76" s="1764"/>
      <c r="P76" s="1765"/>
      <c r="Q76" s="737"/>
      <c r="R76" s="737"/>
      <c r="S76" s="737"/>
      <c r="T76" s="737"/>
      <c r="U76" s="737"/>
      <c r="V76" s="737"/>
      <c r="W76" s="737"/>
      <c r="X76" s="737"/>
      <c r="Y76" s="737"/>
      <c r="Z76" s="737"/>
      <c r="AA76" s="737"/>
      <c r="AB76" s="709"/>
      <c r="AC76" s="709"/>
      <c r="AD76" s="709"/>
      <c r="AE76" s="709"/>
      <c r="AF76" s="709"/>
      <c r="AG76" s="709"/>
      <c r="AH76" s="709"/>
    </row>
    <row r="77" spans="14:34">
      <c r="N77" s="709"/>
      <c r="O77" s="1763"/>
      <c r="P77" s="1752"/>
      <c r="Q77" s="708"/>
      <c r="R77" s="708"/>
      <c r="S77" s="708"/>
      <c r="T77" s="1766"/>
      <c r="U77" s="1766"/>
      <c r="V77" s="1766"/>
      <c r="W77" s="708"/>
      <c r="X77" s="708"/>
      <c r="Y77" s="708"/>
      <c r="Z77" s="1766"/>
      <c r="AA77" s="1766"/>
      <c r="AB77" s="709"/>
      <c r="AC77" s="709"/>
      <c r="AD77" s="709"/>
      <c r="AE77" s="709"/>
      <c r="AF77" s="709"/>
      <c r="AG77" s="709"/>
      <c r="AH77" s="709"/>
    </row>
    <row r="78" spans="14:34">
      <c r="N78" s="709"/>
      <c r="O78" s="1767"/>
      <c r="P78" s="1768"/>
      <c r="Q78" s="696"/>
      <c r="R78" s="696"/>
      <c r="S78" s="696"/>
      <c r="T78" s="1396"/>
      <c r="U78" s="1396"/>
      <c r="V78" s="1396"/>
      <c r="W78" s="696"/>
      <c r="X78" s="696"/>
      <c r="Y78" s="696"/>
      <c r="Z78" s="1396"/>
      <c r="AA78" s="1396"/>
      <c r="AB78" s="709"/>
      <c r="AC78" s="709"/>
      <c r="AD78" s="709"/>
      <c r="AE78" s="709"/>
      <c r="AF78" s="709"/>
      <c r="AG78" s="709"/>
      <c r="AH78" s="709"/>
    </row>
    <row r="79" spans="14:34">
      <c r="N79" s="709"/>
      <c r="O79" s="709"/>
      <c r="P79" s="709"/>
      <c r="Q79" s="709"/>
      <c r="R79" s="709"/>
      <c r="S79" s="709"/>
      <c r="T79" s="709"/>
      <c r="U79" s="709"/>
      <c r="V79" s="709"/>
      <c r="W79" s="709"/>
      <c r="X79" s="709"/>
      <c r="Y79" s="709"/>
      <c r="Z79" s="709"/>
      <c r="AA79" s="709"/>
      <c r="AB79" s="709"/>
      <c r="AC79" s="709"/>
      <c r="AD79" s="709"/>
      <c r="AE79" s="709"/>
      <c r="AF79" s="709"/>
      <c r="AG79" s="709"/>
      <c r="AH79" s="709"/>
    </row>
    <row r="80" spans="14:34">
      <c r="N80" s="709"/>
      <c r="O80" s="735"/>
      <c r="P80" s="1753"/>
      <c r="Q80" s="2412"/>
      <c r="R80" s="2412"/>
      <c r="S80" s="1754"/>
      <c r="T80" s="2413"/>
      <c r="U80" s="2413"/>
      <c r="V80" s="1755"/>
      <c r="W80" s="2412"/>
      <c r="X80" s="2412"/>
      <c r="Y80" s="1754"/>
      <c r="Z80" s="2414"/>
      <c r="AA80" s="2414"/>
      <c r="AB80" s="709"/>
      <c r="AC80" s="709"/>
      <c r="AD80" s="709"/>
      <c r="AE80" s="709"/>
      <c r="AF80" s="709"/>
      <c r="AG80" s="709"/>
      <c r="AH80" s="709"/>
    </row>
    <row r="81" spans="14:34">
      <c r="N81" s="709"/>
      <c r="O81" s="1756"/>
      <c r="P81" s="1753"/>
      <c r="Q81" s="1754"/>
      <c r="R81" s="736"/>
      <c r="S81" s="1754"/>
      <c r="T81" s="1755"/>
      <c r="U81" s="736"/>
      <c r="V81" s="1755"/>
      <c r="W81" s="1754"/>
      <c r="X81" s="709"/>
      <c r="Y81" s="1754"/>
      <c r="Z81" s="1755"/>
      <c r="AA81" s="709"/>
      <c r="AB81" s="709"/>
      <c r="AC81" s="709"/>
      <c r="AD81" s="709"/>
      <c r="AE81" s="709"/>
      <c r="AF81" s="709"/>
      <c r="AG81" s="709"/>
      <c r="AH81" s="709"/>
    </row>
    <row r="82" spans="14:34">
      <c r="N82" s="709"/>
      <c r="O82" s="1756"/>
      <c r="P82" s="1753"/>
      <c r="Q82" s="1754"/>
      <c r="R82" s="736"/>
      <c r="S82" s="1754"/>
      <c r="T82" s="1755"/>
      <c r="U82" s="736"/>
      <c r="V82" s="1755"/>
      <c r="W82" s="1754"/>
      <c r="X82" s="736"/>
      <c r="Y82" s="1754"/>
      <c r="Z82" s="1755"/>
      <c r="AA82" s="736"/>
      <c r="AB82" s="709"/>
      <c r="AC82" s="709"/>
      <c r="AD82" s="709"/>
      <c r="AE82" s="709"/>
      <c r="AF82" s="709"/>
      <c r="AG82" s="709"/>
      <c r="AH82" s="709"/>
    </row>
    <row r="83" spans="14:34">
      <c r="N83" s="709"/>
      <c r="O83" s="1753"/>
      <c r="P83" s="709"/>
      <c r="Q83" s="1757"/>
      <c r="R83" s="736"/>
      <c r="S83" s="736"/>
      <c r="T83" s="1751"/>
      <c r="U83" s="736"/>
      <c r="V83" s="736"/>
      <c r="W83" s="1757"/>
      <c r="X83" s="736"/>
      <c r="Y83" s="736"/>
      <c r="Z83" s="1757"/>
      <c r="AA83" s="736"/>
      <c r="AB83" s="709"/>
      <c r="AC83" s="709"/>
      <c r="AD83" s="709"/>
      <c r="AE83" s="709"/>
      <c r="AF83" s="709"/>
      <c r="AG83" s="709"/>
      <c r="AH83" s="709"/>
    </row>
    <row r="84" spans="14:34">
      <c r="N84" s="709"/>
      <c r="O84" s="1758"/>
      <c r="P84" s="1759"/>
      <c r="Q84" s="1760"/>
      <c r="R84" s="1760"/>
      <c r="S84" s="1760"/>
      <c r="T84" s="1760"/>
      <c r="U84" s="1760"/>
      <c r="V84" s="1760"/>
      <c r="W84" s="1760"/>
      <c r="X84" s="1760"/>
      <c r="Y84" s="1760"/>
      <c r="Z84" s="1760"/>
      <c r="AA84" s="1760"/>
      <c r="AB84" s="709"/>
      <c r="AC84" s="709"/>
      <c r="AD84" s="709"/>
      <c r="AE84" s="709"/>
      <c r="AF84" s="709"/>
      <c r="AG84" s="709"/>
      <c r="AH84" s="709"/>
    </row>
    <row r="85" spans="14:34">
      <c r="N85" s="709"/>
      <c r="O85" s="1761"/>
      <c r="P85" s="1762"/>
      <c r="Q85" s="708"/>
      <c r="R85" s="708"/>
      <c r="S85" s="708"/>
      <c r="T85" s="708"/>
      <c r="U85" s="708"/>
      <c r="V85" s="708"/>
      <c r="W85" s="708"/>
      <c r="X85" s="708"/>
      <c r="Y85" s="708"/>
      <c r="Z85" s="708"/>
      <c r="AA85" s="708"/>
      <c r="AB85" s="709"/>
      <c r="AC85" s="709"/>
      <c r="AD85" s="709"/>
      <c r="AE85" s="709"/>
      <c r="AF85" s="709"/>
      <c r="AG85" s="709"/>
      <c r="AH85" s="709"/>
    </row>
    <row r="86" spans="14:34">
      <c r="N86" s="709"/>
      <c r="O86" s="1763"/>
      <c r="P86" s="1752"/>
      <c r="Q86" s="708"/>
      <c r="R86" s="708"/>
      <c r="S86" s="708"/>
      <c r="T86" s="708"/>
      <c r="U86" s="708"/>
      <c r="V86" s="708"/>
      <c r="W86" s="708"/>
      <c r="X86" s="708"/>
      <c r="Y86" s="708"/>
      <c r="Z86" s="708"/>
      <c r="AA86" s="708"/>
      <c r="AB86" s="709"/>
      <c r="AC86" s="709"/>
      <c r="AD86" s="709"/>
      <c r="AE86" s="709"/>
      <c r="AF86" s="709"/>
      <c r="AG86" s="709"/>
      <c r="AH86" s="709"/>
    </row>
    <row r="87" spans="14:34">
      <c r="N87" s="709"/>
      <c r="O87" s="1763"/>
      <c r="P87" s="1752"/>
      <c r="Q87" s="708"/>
      <c r="R87" s="708"/>
      <c r="S87" s="708"/>
      <c r="T87" s="708"/>
      <c r="U87" s="708"/>
      <c r="V87" s="708"/>
      <c r="W87" s="708"/>
      <c r="X87" s="708"/>
      <c r="Y87" s="708"/>
      <c r="Z87" s="708"/>
      <c r="AA87" s="708"/>
      <c r="AB87" s="709"/>
      <c r="AC87" s="709"/>
      <c r="AD87" s="709"/>
      <c r="AE87" s="709"/>
      <c r="AF87" s="709"/>
      <c r="AG87" s="709"/>
      <c r="AH87" s="709"/>
    </row>
    <row r="88" spans="14:34">
      <c r="N88" s="709"/>
      <c r="O88" s="1764"/>
      <c r="P88" s="1765"/>
      <c r="Q88" s="737"/>
      <c r="R88" s="737"/>
      <c r="S88" s="737"/>
      <c r="T88" s="737"/>
      <c r="U88" s="737"/>
      <c r="V88" s="737"/>
      <c r="W88" s="737"/>
      <c r="X88" s="737"/>
      <c r="Y88" s="737"/>
      <c r="Z88" s="737"/>
      <c r="AA88" s="737"/>
      <c r="AB88" s="709"/>
      <c r="AC88" s="709"/>
      <c r="AD88" s="709"/>
      <c r="AE88" s="709"/>
      <c r="AF88" s="709"/>
      <c r="AG88" s="709"/>
      <c r="AH88" s="709"/>
    </row>
    <row r="89" spans="14:34">
      <c r="N89" s="709"/>
      <c r="O89" s="1764"/>
      <c r="P89" s="1765"/>
      <c r="Q89" s="737"/>
      <c r="R89" s="737"/>
      <c r="S89" s="737"/>
      <c r="T89" s="737"/>
      <c r="U89" s="737"/>
      <c r="V89" s="737"/>
      <c r="W89" s="737"/>
      <c r="X89" s="737"/>
      <c r="Y89" s="737"/>
      <c r="Z89" s="737"/>
      <c r="AA89" s="737"/>
      <c r="AB89" s="709"/>
      <c r="AC89" s="709"/>
      <c r="AD89" s="709"/>
      <c r="AE89" s="709"/>
      <c r="AF89" s="709"/>
      <c r="AG89" s="709"/>
      <c r="AH89" s="709"/>
    </row>
    <row r="90" spans="14:34">
      <c r="N90" s="709"/>
      <c r="O90" s="1764"/>
      <c r="P90" s="1765"/>
      <c r="Q90" s="737"/>
      <c r="R90" s="737"/>
      <c r="S90" s="737"/>
      <c r="T90" s="737"/>
      <c r="U90" s="737"/>
      <c r="V90" s="737"/>
      <c r="W90" s="737"/>
      <c r="X90" s="737"/>
      <c r="Y90" s="737"/>
      <c r="Z90" s="737"/>
      <c r="AA90" s="737"/>
      <c r="AB90" s="709"/>
      <c r="AC90" s="709"/>
      <c r="AD90" s="709"/>
      <c r="AE90" s="709"/>
      <c r="AF90" s="709"/>
      <c r="AG90" s="709"/>
      <c r="AH90" s="709"/>
    </row>
    <row r="91" spans="14:34">
      <c r="N91" s="709"/>
      <c r="O91" s="1764"/>
      <c r="P91" s="1765"/>
      <c r="Q91" s="737"/>
      <c r="R91" s="737"/>
      <c r="S91" s="737"/>
      <c r="T91" s="737"/>
      <c r="U91" s="737"/>
      <c r="V91" s="737"/>
      <c r="W91" s="737"/>
      <c r="X91" s="737"/>
      <c r="Y91" s="737"/>
      <c r="Z91" s="737"/>
      <c r="AA91" s="737"/>
      <c r="AB91" s="709"/>
      <c r="AC91" s="709"/>
      <c r="AD91" s="709"/>
      <c r="AE91" s="709"/>
      <c r="AF91" s="709"/>
      <c r="AG91" s="709"/>
      <c r="AH91" s="709"/>
    </row>
    <row r="92" spans="14:34">
      <c r="N92" s="709"/>
      <c r="O92" s="1764"/>
      <c r="P92" s="1765"/>
      <c r="Q92" s="737"/>
      <c r="R92" s="737"/>
      <c r="S92" s="737"/>
      <c r="T92" s="737"/>
      <c r="U92" s="737"/>
      <c r="V92" s="737"/>
      <c r="W92" s="737"/>
      <c r="X92" s="737"/>
      <c r="Y92" s="737"/>
      <c r="Z92" s="737"/>
      <c r="AA92" s="737"/>
      <c r="AB92" s="709"/>
      <c r="AC92" s="709"/>
      <c r="AD92" s="709"/>
      <c r="AE92" s="709"/>
      <c r="AF92" s="709"/>
      <c r="AG92" s="709"/>
      <c r="AH92" s="709"/>
    </row>
    <row r="93" spans="14:34">
      <c r="N93" s="709"/>
      <c r="O93" s="1763"/>
      <c r="P93" s="1752"/>
      <c r="Q93" s="708"/>
      <c r="R93" s="708"/>
      <c r="S93" s="708"/>
      <c r="T93" s="1766"/>
      <c r="U93" s="1766"/>
      <c r="V93" s="1766"/>
      <c r="W93" s="708"/>
      <c r="X93" s="708"/>
      <c r="Y93" s="708"/>
      <c r="Z93" s="1766"/>
      <c r="AA93" s="1766"/>
      <c r="AB93" s="709"/>
      <c r="AC93" s="709"/>
      <c r="AD93" s="709"/>
      <c r="AE93" s="709"/>
      <c r="AF93" s="709"/>
      <c r="AG93" s="709"/>
      <c r="AH93" s="709"/>
    </row>
    <row r="94" spans="14:34">
      <c r="N94" s="709"/>
      <c r="O94" s="1769"/>
      <c r="P94" s="740"/>
      <c r="Q94" s="737"/>
      <c r="R94" s="737"/>
      <c r="S94" s="737"/>
      <c r="T94" s="741"/>
      <c r="U94" s="741"/>
      <c r="V94" s="741"/>
      <c r="W94" s="737"/>
      <c r="X94" s="737"/>
      <c r="Y94" s="737"/>
      <c r="Z94" s="741"/>
      <c r="AA94" s="741"/>
      <c r="AB94" s="709"/>
      <c r="AC94" s="709"/>
      <c r="AD94" s="709"/>
      <c r="AE94" s="709"/>
      <c r="AF94" s="709"/>
      <c r="AG94" s="709"/>
      <c r="AH94" s="709"/>
    </row>
    <row r="95" spans="14:34">
      <c r="N95" s="709"/>
      <c r="O95" s="709"/>
      <c r="P95" s="709"/>
      <c r="Q95" s="709"/>
      <c r="R95" s="709"/>
      <c r="S95" s="709"/>
      <c r="T95" s="709"/>
      <c r="U95" s="709"/>
      <c r="V95" s="709"/>
      <c r="W95" s="709"/>
      <c r="X95" s="709"/>
      <c r="Y95" s="709"/>
      <c r="Z95" s="709"/>
      <c r="AA95" s="709"/>
      <c r="AB95" s="709"/>
      <c r="AC95" s="709"/>
      <c r="AD95" s="709"/>
      <c r="AE95" s="709"/>
      <c r="AF95" s="709"/>
      <c r="AG95" s="709"/>
      <c r="AH95" s="709"/>
    </row>
    <row r="96" spans="14:34">
      <c r="N96" s="709"/>
      <c r="O96" s="709"/>
      <c r="P96" s="709"/>
      <c r="Q96" s="709"/>
      <c r="R96" s="709"/>
      <c r="S96" s="709"/>
      <c r="T96" s="709"/>
      <c r="U96" s="709"/>
      <c r="V96" s="709"/>
      <c r="W96" s="709"/>
      <c r="X96" s="709"/>
      <c r="Y96" s="709"/>
      <c r="Z96" s="709"/>
      <c r="AA96" s="709"/>
      <c r="AB96" s="709"/>
      <c r="AC96" s="709"/>
      <c r="AD96" s="709"/>
      <c r="AE96" s="709"/>
      <c r="AF96" s="709"/>
      <c r="AG96" s="709"/>
      <c r="AH96" s="709"/>
    </row>
    <row r="97" spans="14:34">
      <c r="N97" s="709"/>
      <c r="O97" s="709"/>
      <c r="P97" s="709"/>
      <c r="Q97" s="709"/>
      <c r="R97" s="709"/>
      <c r="S97" s="709"/>
      <c r="T97" s="709"/>
      <c r="U97" s="709"/>
      <c r="V97" s="709"/>
      <c r="W97" s="709"/>
      <c r="X97" s="709"/>
      <c r="Y97" s="709"/>
      <c r="Z97" s="709"/>
      <c r="AA97" s="709"/>
      <c r="AB97" s="709"/>
      <c r="AC97" s="709"/>
      <c r="AD97" s="709"/>
      <c r="AE97" s="709"/>
      <c r="AF97" s="709"/>
      <c r="AG97" s="709"/>
      <c r="AH97" s="709"/>
    </row>
    <row r="98" spans="14:34">
      <c r="N98" s="709"/>
      <c r="O98" s="709"/>
      <c r="P98" s="709"/>
      <c r="Q98" s="709"/>
      <c r="R98" s="709"/>
      <c r="S98" s="709"/>
      <c r="T98" s="709"/>
      <c r="U98" s="709"/>
      <c r="V98" s="709"/>
      <c r="W98" s="709"/>
      <c r="X98" s="709"/>
      <c r="Y98" s="709"/>
      <c r="Z98" s="709"/>
      <c r="AA98" s="709"/>
      <c r="AB98" s="709"/>
      <c r="AC98" s="709"/>
      <c r="AD98" s="709"/>
      <c r="AE98" s="709"/>
      <c r="AF98" s="709"/>
      <c r="AG98" s="709"/>
      <c r="AH98" s="709"/>
    </row>
    <row r="99" spans="14:34">
      <c r="N99" s="709"/>
      <c r="O99" s="709"/>
      <c r="P99" s="709"/>
      <c r="Q99" s="709"/>
      <c r="R99" s="709"/>
      <c r="S99" s="709"/>
      <c r="T99" s="709"/>
      <c r="U99" s="709"/>
      <c r="V99" s="709"/>
      <c r="W99" s="709"/>
      <c r="X99" s="709"/>
      <c r="Y99" s="709"/>
      <c r="Z99" s="709"/>
      <c r="AA99" s="709"/>
      <c r="AB99" s="709"/>
      <c r="AC99" s="709"/>
      <c r="AD99" s="709"/>
      <c r="AE99" s="709"/>
      <c r="AF99" s="709"/>
      <c r="AG99" s="709"/>
      <c r="AH99" s="709"/>
    </row>
    <row r="100" spans="14:34">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row>
  </sheetData>
  <mergeCells count="22">
    <mergeCell ref="D28:E28"/>
    <mergeCell ref="G28:H28"/>
    <mergeCell ref="J28:K28"/>
    <mergeCell ref="M28:N28"/>
    <mergeCell ref="B3:J3"/>
    <mergeCell ref="B7:N7"/>
    <mergeCell ref="B9:N9"/>
    <mergeCell ref="D12:E12"/>
    <mergeCell ref="G12:H12"/>
    <mergeCell ref="J12:K12"/>
    <mergeCell ref="M12:N12"/>
    <mergeCell ref="Q80:R80"/>
    <mergeCell ref="T80:U80"/>
    <mergeCell ref="W80:X80"/>
    <mergeCell ref="Z80:AA80"/>
    <mergeCell ref="O56:W56"/>
    <mergeCell ref="O60:AA60"/>
    <mergeCell ref="O61:AA61"/>
    <mergeCell ref="Q64:R64"/>
    <mergeCell ref="T64:U64"/>
    <mergeCell ref="W64:X64"/>
    <mergeCell ref="Z64:AA64"/>
  </mergeCells>
  <conditionalFormatting sqref="D17:N26">
    <cfRule type="cellIs" dxfId="20" priority="7" stopIfTrue="1" operator="lessThan">
      <formula>0</formula>
    </cfRule>
  </conditionalFormatting>
  <conditionalFormatting sqref="D33:N42">
    <cfRule type="cellIs" dxfId="19" priority="4" stopIfTrue="1" operator="lessThan">
      <formula>0</formula>
    </cfRule>
  </conditionalFormatting>
  <conditionalFormatting sqref="Q69:AA78">
    <cfRule type="cellIs" dxfId="18" priority="2" stopIfTrue="1" operator="lessThan">
      <formula>0</formula>
    </cfRule>
  </conditionalFormatting>
  <conditionalFormatting sqref="Q85:AA94">
    <cfRule type="cellIs" dxfId="17"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tabColor rgb="FF007272"/>
  </sheetPr>
  <dimension ref="A1:V58"/>
  <sheetViews>
    <sheetView showGridLines="0" showRowColHeaders="0" zoomScaleNormal="100" workbookViewId="0"/>
  </sheetViews>
  <sheetFormatPr baseColWidth="10" defaultColWidth="8.88671875" defaultRowHeight="10.199999999999999"/>
  <cols>
    <col min="1" max="1" width="2.6640625" style="19" customWidth="1"/>
    <col min="2" max="2" width="4.88671875" style="682" customWidth="1"/>
    <col min="3" max="3" width="65.6640625" style="682" customWidth="1"/>
    <col min="4" max="5" width="21.44140625" style="682" customWidth="1"/>
    <col min="6" max="6" width="2.88671875" style="682" customWidth="1"/>
    <col min="7" max="8" width="21.44140625" style="682" customWidth="1"/>
    <col min="9" max="9" width="2.88671875" style="682" customWidth="1"/>
    <col min="10" max="11" width="15.5546875" style="682" customWidth="1"/>
    <col min="12" max="12" width="2.88671875" style="682" customWidth="1"/>
    <col min="13" max="14" width="15.5546875" style="682" customWidth="1"/>
    <col min="15" max="15" width="37.5546875" style="682" customWidth="1"/>
    <col min="16" max="17" width="8.88671875" style="682"/>
    <col min="18" max="18" width="12.109375" style="682" bestFit="1" customWidth="1"/>
    <col min="19" max="25" width="11" style="682" bestFit="1" customWidth="1"/>
    <col min="26" max="16384" width="8.88671875" style="682"/>
  </cols>
  <sheetData>
    <row r="1" spans="1:22" s="10" customFormat="1" ht="11.25" customHeight="1">
      <c r="A1" s="7"/>
      <c r="B1" s="7"/>
      <c r="C1" s="7"/>
      <c r="D1" s="8"/>
      <c r="E1" s="8"/>
      <c r="F1" s="8"/>
      <c r="G1" s="9"/>
      <c r="H1" s="9"/>
      <c r="I1" s="9"/>
      <c r="J1" s="9"/>
    </row>
    <row r="2" spans="1:22" s="10" customFormat="1" ht="5.25" customHeight="1">
      <c r="A2" s="7"/>
      <c r="B2" s="7"/>
      <c r="C2" s="7"/>
      <c r="D2" s="8"/>
      <c r="E2" s="8"/>
      <c r="F2" s="8"/>
      <c r="G2" s="9"/>
      <c r="H2" s="9"/>
      <c r="I2" s="9"/>
      <c r="J2" s="9"/>
    </row>
    <row r="3" spans="1:22" s="12" customFormat="1" ht="12.9" customHeight="1">
      <c r="A3" s="11"/>
      <c r="B3" s="2217" t="s">
        <v>302</v>
      </c>
      <c r="C3" s="2217"/>
      <c r="D3" s="2217"/>
      <c r="E3" s="2217"/>
      <c r="F3" s="2217"/>
      <c r="G3" s="2217"/>
      <c r="H3" s="2217"/>
      <c r="I3" s="2217"/>
      <c r="J3" s="2217"/>
    </row>
    <row r="4" spans="1:22" s="10" customFormat="1" ht="5.25" customHeight="1">
      <c r="A4" s="7"/>
      <c r="B4" s="7"/>
      <c r="C4" s="7"/>
      <c r="D4" s="8"/>
      <c r="E4" s="8"/>
      <c r="F4" s="8"/>
      <c r="G4" s="9"/>
      <c r="H4" s="9"/>
      <c r="I4" s="9"/>
      <c r="J4" s="9"/>
      <c r="M4" s="7"/>
      <c r="N4" s="7"/>
    </row>
    <row r="5" spans="1:22" s="6" customFormat="1" ht="15.75" customHeight="1">
      <c r="A5" s="13"/>
      <c r="B5" s="1087" t="s">
        <v>1698</v>
      </c>
    </row>
    <row r="6" spans="1:22" s="6" customFormat="1" ht="11.25" customHeight="1">
      <c r="A6" s="13"/>
      <c r="B6" s="1087"/>
    </row>
    <row r="7" spans="1:22" s="6" customFormat="1" ht="11.25" customHeight="1">
      <c r="A7" s="13"/>
      <c r="B7" s="14"/>
    </row>
    <row r="8" spans="1:22" s="416" customFormat="1" ht="11.25" customHeight="1">
      <c r="A8" s="12"/>
      <c r="B8" s="683" t="s">
        <v>2761</v>
      </c>
      <c r="C8" s="703"/>
      <c r="D8" s="418"/>
      <c r="E8" s="418"/>
      <c r="F8" s="684"/>
      <c r="G8" s="2424" t="s">
        <v>1699</v>
      </c>
      <c r="H8" s="2425"/>
      <c r="I8" s="63"/>
      <c r="J8" s="63"/>
      <c r="L8" s="704"/>
    </row>
    <row r="9" spans="1:22" s="416" customFormat="1" ht="11.25" customHeight="1">
      <c r="A9" s="12"/>
      <c r="B9" s="681"/>
      <c r="C9" s="703"/>
      <c r="D9" s="2424" t="s">
        <v>1700</v>
      </c>
      <c r="E9" s="2426"/>
      <c r="F9" s="684"/>
      <c r="G9" s="2424" t="s">
        <v>1701</v>
      </c>
      <c r="H9" s="2424"/>
      <c r="I9" s="63"/>
      <c r="J9" s="63"/>
      <c r="K9" s="704"/>
      <c r="L9" s="704"/>
    </row>
    <row r="10" spans="1:22" s="416" customFormat="1" ht="11.25" customHeight="1">
      <c r="A10" s="12" t="s">
        <v>33</v>
      </c>
      <c r="B10" s="681"/>
      <c r="C10" s="681"/>
      <c r="D10" s="2427" t="s">
        <v>1702</v>
      </c>
      <c r="E10" s="2419"/>
      <c r="F10" s="684"/>
      <c r="G10" s="2427" t="s">
        <v>1703</v>
      </c>
      <c r="H10" s="2427"/>
      <c r="I10" s="687"/>
      <c r="J10" s="2423"/>
      <c r="V10" s="705"/>
    </row>
    <row r="11" spans="1:22" s="416" customFormat="1" ht="11.25" customHeight="1">
      <c r="A11" s="12"/>
      <c r="B11" s="681"/>
      <c r="C11" s="681"/>
      <c r="D11" s="687"/>
      <c r="E11" s="686" t="s">
        <v>1685</v>
      </c>
      <c r="F11" s="687"/>
      <c r="G11" s="687"/>
      <c r="H11" s="686" t="s">
        <v>837</v>
      </c>
      <c r="I11" s="687"/>
      <c r="J11" s="2423"/>
      <c r="V11" s="705"/>
    </row>
    <row r="12" spans="1:22" s="416" customFormat="1" ht="11.25" customHeight="1">
      <c r="A12" s="12"/>
      <c r="B12" s="681"/>
      <c r="E12" s="686" t="s">
        <v>1704</v>
      </c>
      <c r="F12" s="686"/>
      <c r="G12" s="688"/>
      <c r="H12" s="686" t="s">
        <v>1690</v>
      </c>
      <c r="I12" s="686"/>
      <c r="J12" s="2423"/>
    </row>
    <row r="13" spans="1:22" s="416" customFormat="1" ht="11.25" customHeight="1">
      <c r="A13" s="12"/>
      <c r="B13" s="1624" t="s">
        <v>308</v>
      </c>
      <c r="C13" s="1625"/>
      <c r="D13" s="1620" t="s">
        <v>847</v>
      </c>
      <c r="E13" s="1620" t="s">
        <v>851</v>
      </c>
      <c r="F13" s="1620"/>
      <c r="G13" s="1620" t="s">
        <v>853</v>
      </c>
      <c r="H13" s="1620" t="s">
        <v>857</v>
      </c>
      <c r="I13" s="699"/>
      <c r="J13" s="699"/>
    </row>
    <row r="14" spans="1:22" s="416" customFormat="1" ht="11.25" customHeight="1">
      <c r="A14" s="2"/>
      <c r="B14" s="961">
        <v>130</v>
      </c>
      <c r="C14" s="749" t="s">
        <v>1705</v>
      </c>
      <c r="D14" s="750">
        <v>99486.338143000001</v>
      </c>
      <c r="E14" s="750">
        <v>84339.419201000012</v>
      </c>
      <c r="F14" s="750"/>
      <c r="G14" s="750">
        <v>469170.60377699998</v>
      </c>
      <c r="H14" s="750">
        <v>339082.98518800002</v>
      </c>
      <c r="I14" s="693"/>
      <c r="J14" s="695"/>
    </row>
    <row r="15" spans="1:22" ht="11.25" customHeight="1">
      <c r="A15" s="12"/>
      <c r="B15" s="962">
        <v>140</v>
      </c>
      <c r="C15" s="706" t="s">
        <v>1706</v>
      </c>
      <c r="D15" s="499"/>
      <c r="E15" s="499"/>
      <c r="F15" s="499"/>
      <c r="G15" s="499"/>
      <c r="H15" s="499"/>
      <c r="I15" s="693"/>
      <c r="J15" s="695"/>
    </row>
    <row r="16" spans="1:22" ht="11.25" customHeight="1">
      <c r="A16" s="12"/>
      <c r="B16" s="962">
        <v>150</v>
      </c>
      <c r="C16" s="706" t="s">
        <v>1692</v>
      </c>
      <c r="D16" s="499">
        <v>14825.116686000001</v>
      </c>
      <c r="E16" s="499"/>
      <c r="F16" s="499"/>
      <c r="G16" s="499">
        <v>103845.38872800001</v>
      </c>
      <c r="H16" s="499"/>
      <c r="I16" s="693"/>
      <c r="J16" s="695"/>
    </row>
    <row r="17" spans="1:13" ht="11.25" customHeight="1">
      <c r="A17" s="12"/>
      <c r="B17" s="962">
        <v>160</v>
      </c>
      <c r="C17" s="94" t="s">
        <v>892</v>
      </c>
      <c r="D17" s="499">
        <v>84661.221457000007</v>
      </c>
      <c r="E17" s="499">
        <v>84339.419201000012</v>
      </c>
      <c r="F17" s="499"/>
      <c r="G17" s="499">
        <v>365325.21504900005</v>
      </c>
      <c r="H17" s="499">
        <v>339082.98518800002</v>
      </c>
      <c r="I17" s="693"/>
      <c r="J17" s="695"/>
    </row>
    <row r="18" spans="1:13" s="709" customFormat="1" ht="11.25" customHeight="1">
      <c r="A18" s="12"/>
      <c r="B18" s="963">
        <v>170</v>
      </c>
      <c r="C18" s="468" t="s">
        <v>1707</v>
      </c>
      <c r="D18" s="707">
        <v>43847.400777999996</v>
      </c>
      <c r="E18" s="707">
        <v>43847.400777999996</v>
      </c>
      <c r="F18" s="707"/>
      <c r="G18" s="707">
        <v>114691.91108400001</v>
      </c>
      <c r="H18" s="707">
        <v>114007.16429</v>
      </c>
      <c r="I18" s="708"/>
      <c r="J18" s="695"/>
    </row>
    <row r="19" spans="1:13" s="709" customFormat="1" ht="11.25" customHeight="1">
      <c r="A19" s="12"/>
      <c r="B19" s="963">
        <v>180</v>
      </c>
      <c r="C19" s="468" t="s">
        <v>1708</v>
      </c>
      <c r="D19" s="707"/>
      <c r="E19" s="707"/>
      <c r="F19" s="707"/>
      <c r="G19" s="707"/>
      <c r="H19" s="707"/>
      <c r="I19" s="708"/>
      <c r="J19" s="695"/>
    </row>
    <row r="20" spans="1:13" s="709" customFormat="1" ht="11.25" customHeight="1">
      <c r="A20" s="12"/>
      <c r="B20" s="963">
        <v>190</v>
      </c>
      <c r="C20" s="468" t="s">
        <v>1709</v>
      </c>
      <c r="D20" s="707">
        <v>7558.4681579999997</v>
      </c>
      <c r="E20" s="707">
        <v>7558.4681579999997</v>
      </c>
      <c r="F20" s="707"/>
      <c r="G20" s="707">
        <v>33773.010044000002</v>
      </c>
      <c r="H20" s="707">
        <v>31250.018962999999</v>
      </c>
      <c r="I20" s="708"/>
      <c r="J20" s="695"/>
    </row>
    <row r="21" spans="1:13" s="709" customFormat="1" ht="11.25" customHeight="1">
      <c r="A21" s="12"/>
      <c r="B21" s="963">
        <v>200</v>
      </c>
      <c r="C21" s="468" t="s">
        <v>1710</v>
      </c>
      <c r="D21" s="707">
        <v>76728.900420999998</v>
      </c>
      <c r="E21" s="707">
        <v>76485.326233999993</v>
      </c>
      <c r="F21" s="707"/>
      <c r="G21" s="707">
        <v>322347.85921700002</v>
      </c>
      <c r="H21" s="707">
        <v>305027.19905500003</v>
      </c>
      <c r="I21" s="708"/>
      <c r="J21" s="695"/>
    </row>
    <row r="22" spans="1:13" s="709" customFormat="1" ht="11.25" customHeight="1">
      <c r="A22" s="12"/>
      <c r="B22" s="963">
        <v>210</v>
      </c>
      <c r="C22" s="468" t="s">
        <v>1711</v>
      </c>
      <c r="D22" s="707">
        <v>373.85287800000003</v>
      </c>
      <c r="E22" s="707">
        <v>295.62480900000003</v>
      </c>
      <c r="F22" s="707"/>
      <c r="G22" s="707">
        <v>9204.3457880000005</v>
      </c>
      <c r="H22" s="707">
        <v>2805.7671700000001</v>
      </c>
      <c r="I22" s="708"/>
      <c r="J22" s="695"/>
    </row>
    <row r="23" spans="1:13" s="709" customFormat="1" ht="11.25" customHeight="1">
      <c r="A23" s="12"/>
      <c r="B23" s="962">
        <v>220</v>
      </c>
      <c r="C23" s="94" t="s">
        <v>1712</v>
      </c>
      <c r="D23" s="710"/>
      <c r="E23" s="710"/>
      <c r="F23" s="710"/>
      <c r="G23" s="710"/>
      <c r="H23" s="710"/>
      <c r="I23" s="708"/>
      <c r="J23" s="695"/>
    </row>
    <row r="24" spans="1:13" s="709" customFormat="1" ht="11.25" customHeight="1">
      <c r="A24" s="12"/>
      <c r="B24" s="962">
        <v>230</v>
      </c>
      <c r="C24" s="711" t="s">
        <v>1713</v>
      </c>
      <c r="D24" s="710"/>
      <c r="E24" s="710"/>
      <c r="F24" s="710"/>
      <c r="G24" s="710"/>
      <c r="H24" s="710"/>
      <c r="I24" s="708"/>
      <c r="J24" s="695"/>
    </row>
    <row r="25" spans="1:13" s="709" customFormat="1" ht="11.25" customHeight="1">
      <c r="A25" s="12"/>
      <c r="B25" s="1631">
        <v>240</v>
      </c>
      <c r="C25" s="1632" t="s">
        <v>1714</v>
      </c>
      <c r="D25" s="1633"/>
      <c r="E25" s="1633"/>
      <c r="F25" s="1633"/>
      <c r="G25" s="1634"/>
      <c r="H25" s="1634"/>
      <c r="I25" s="708"/>
      <c r="J25" s="695"/>
    </row>
    <row r="26" spans="1:13" s="709" customFormat="1" ht="11.25" customHeight="1">
      <c r="A26" s="12"/>
      <c r="B26" s="964">
        <v>241</v>
      </c>
      <c r="C26" s="753" t="s">
        <v>1715</v>
      </c>
      <c r="D26" s="1635"/>
      <c r="E26" s="1635"/>
      <c r="F26" s="1636"/>
      <c r="G26" s="1634"/>
      <c r="H26" s="1634"/>
      <c r="I26" s="696"/>
      <c r="J26" s="695"/>
    </row>
    <row r="27" spans="1:13" s="709" customFormat="1" ht="11.25" customHeight="1">
      <c r="A27" s="12"/>
      <c r="B27" s="965">
        <v>250</v>
      </c>
      <c r="C27" s="752" t="s">
        <v>1716</v>
      </c>
      <c r="D27" s="751">
        <v>563832.56190199999</v>
      </c>
      <c r="E27" s="751">
        <v>153781.18362299999</v>
      </c>
      <c r="F27" s="751"/>
      <c r="G27" s="1635"/>
      <c r="H27" s="1635"/>
      <c r="I27" s="695"/>
      <c r="J27" s="695"/>
      <c r="K27" s="682"/>
      <c r="L27" s="682"/>
    </row>
    <row r="28" spans="1:13" ht="11.25" customHeight="1">
      <c r="A28" s="12"/>
      <c r="B28" s="713"/>
      <c r="C28" s="714"/>
      <c r="D28" s="715"/>
      <c r="E28" s="715"/>
      <c r="F28" s="715"/>
      <c r="G28" s="716"/>
      <c r="H28" s="716"/>
      <c r="I28" s="696"/>
      <c r="J28" s="696"/>
      <c r="K28" s="684"/>
      <c r="L28" s="696"/>
    </row>
    <row r="29" spans="1:13" s="709" customFormat="1" ht="11.25" customHeight="1">
      <c r="A29" s="12"/>
      <c r="B29" s="682"/>
      <c r="C29" s="682"/>
      <c r="D29" s="682"/>
      <c r="E29" s="682"/>
      <c r="F29" s="682"/>
      <c r="G29" s="682"/>
      <c r="H29" s="682"/>
      <c r="I29" s="682"/>
      <c r="J29" s="682"/>
      <c r="K29" s="682"/>
      <c r="L29" s="682"/>
      <c r="M29" s="696"/>
    </row>
    <row r="30" spans="1:13" ht="11.25" customHeight="1">
      <c r="B30" s="683" t="s">
        <v>309</v>
      </c>
      <c r="C30" s="703"/>
      <c r="D30" s="418"/>
      <c r="E30" s="418"/>
      <c r="F30" s="684"/>
      <c r="G30" s="2424" t="s">
        <v>1699</v>
      </c>
      <c r="H30" s="2425"/>
    </row>
    <row r="31" spans="1:13" ht="11.25" customHeight="1">
      <c r="B31" s="681"/>
      <c r="C31" s="703"/>
      <c r="D31" s="2424" t="s">
        <v>1700</v>
      </c>
      <c r="E31" s="2426"/>
      <c r="F31" s="684"/>
      <c r="G31" s="2424" t="s">
        <v>1701</v>
      </c>
      <c r="H31" s="2424"/>
      <c r="I31" s="63"/>
      <c r="J31" s="63"/>
      <c r="K31" s="416"/>
      <c r="L31" s="704"/>
    </row>
    <row r="32" spans="1:13" s="416" customFormat="1" ht="11.25" customHeight="1">
      <c r="A32" s="12"/>
      <c r="B32" s="681"/>
      <c r="C32" s="681"/>
      <c r="D32" s="2427" t="s">
        <v>1702</v>
      </c>
      <c r="E32" s="2419"/>
      <c r="F32" s="684"/>
      <c r="G32" s="2427" t="s">
        <v>1703</v>
      </c>
      <c r="H32" s="2427"/>
      <c r="I32" s="63"/>
      <c r="J32" s="63"/>
      <c r="K32" s="704"/>
      <c r="L32" s="704"/>
    </row>
    <row r="33" spans="1:22" s="416" customFormat="1" ht="11.25" customHeight="1">
      <c r="A33" s="12"/>
      <c r="B33" s="681"/>
      <c r="C33" s="681"/>
      <c r="D33" s="687"/>
      <c r="E33" s="686" t="s">
        <v>1685</v>
      </c>
      <c r="F33" s="687"/>
      <c r="G33" s="687"/>
      <c r="H33" s="686" t="s">
        <v>837</v>
      </c>
      <c r="I33" s="687"/>
      <c r="J33" s="2423"/>
    </row>
    <row r="34" spans="1:22" s="416" customFormat="1" ht="11.25" customHeight="1">
      <c r="A34" s="12" t="s">
        <v>33</v>
      </c>
      <c r="B34" s="681"/>
      <c r="E34" s="686" t="s">
        <v>1704</v>
      </c>
      <c r="F34" s="686"/>
      <c r="G34" s="688"/>
      <c r="H34" s="686" t="s">
        <v>1690</v>
      </c>
      <c r="I34" s="687"/>
      <c r="J34" s="2423"/>
      <c r="V34" s="705"/>
    </row>
    <row r="35" spans="1:22" s="416" customFormat="1" ht="11.25" customHeight="1">
      <c r="A35" s="12"/>
      <c r="B35" s="1624" t="s">
        <v>308</v>
      </c>
      <c r="C35" s="1625"/>
      <c r="D35" s="1620" t="s">
        <v>847</v>
      </c>
      <c r="E35" s="1620" t="s">
        <v>851</v>
      </c>
      <c r="F35" s="1620"/>
      <c r="G35" s="1620" t="s">
        <v>853</v>
      </c>
      <c r="H35" s="1620" t="s">
        <v>857</v>
      </c>
      <c r="I35" s="687"/>
      <c r="J35" s="2423"/>
      <c r="V35" s="705"/>
    </row>
    <row r="36" spans="1:22" s="416" customFormat="1" ht="11.25" customHeight="1">
      <c r="A36" s="12"/>
      <c r="B36" s="961">
        <v>130</v>
      </c>
      <c r="C36" s="749" t="s">
        <v>1705</v>
      </c>
      <c r="D36" s="750">
        <v>90804.972041999994</v>
      </c>
      <c r="E36" s="750">
        <v>54823.394263999995</v>
      </c>
      <c r="F36" s="750"/>
      <c r="G36" s="750">
        <v>205605.52350000001</v>
      </c>
      <c r="H36" s="750">
        <v>117901.690713</v>
      </c>
      <c r="I36" s="686"/>
      <c r="J36" s="2423"/>
      <c r="V36" s="705"/>
    </row>
    <row r="37" spans="1:22" s="416" customFormat="1" ht="11.25" customHeight="1">
      <c r="A37" s="12"/>
      <c r="B37" s="962">
        <v>140</v>
      </c>
      <c r="C37" s="706" t="s">
        <v>1706</v>
      </c>
      <c r="D37" s="499"/>
      <c r="E37" s="499"/>
      <c r="F37" s="499"/>
      <c r="G37" s="499"/>
      <c r="H37" s="499"/>
      <c r="I37" s="699"/>
      <c r="J37" s="699"/>
    </row>
    <row r="38" spans="1:22" s="416" customFormat="1" ht="11.25" customHeight="1">
      <c r="A38" s="12"/>
      <c r="B38" s="962">
        <v>150</v>
      </c>
      <c r="C38" s="706" t="s">
        <v>1692</v>
      </c>
      <c r="D38" s="499">
        <v>29579.365999000001</v>
      </c>
      <c r="E38" s="499"/>
      <c r="F38" s="499"/>
      <c r="G38" s="499">
        <v>8442.9473460000008</v>
      </c>
      <c r="H38" s="499"/>
      <c r="I38" s="693"/>
      <c r="J38" s="695"/>
    </row>
    <row r="39" spans="1:22" s="416" customFormat="1" ht="11.25" customHeight="1">
      <c r="A39" s="2"/>
      <c r="B39" s="962">
        <v>160</v>
      </c>
      <c r="C39" s="94" t="s">
        <v>892</v>
      </c>
      <c r="D39" s="499">
        <v>61225.606043</v>
      </c>
      <c r="E39" s="499">
        <v>54823.394263999995</v>
      </c>
      <c r="F39" s="499"/>
      <c r="G39" s="499">
        <v>165666.73993700001</v>
      </c>
      <c r="H39" s="499">
        <v>117901.690713</v>
      </c>
      <c r="I39" s="693"/>
      <c r="J39" s="695"/>
      <c r="K39" s="682"/>
      <c r="L39" s="682"/>
    </row>
    <row r="40" spans="1:22" ht="11.25" customHeight="1">
      <c r="A40" s="12"/>
      <c r="B40" s="963">
        <v>170</v>
      </c>
      <c r="C40" s="468" t="s">
        <v>1707</v>
      </c>
      <c r="D40" s="707">
        <v>27925.016168000002</v>
      </c>
      <c r="E40" s="707">
        <v>22974.706376999999</v>
      </c>
      <c r="F40" s="707"/>
      <c r="G40" s="707">
        <v>77241.902109999995</v>
      </c>
      <c r="H40" s="707">
        <v>60658.659023999993</v>
      </c>
      <c r="I40" s="693"/>
      <c r="J40" s="695"/>
    </row>
    <row r="41" spans="1:22" ht="11.25" customHeight="1">
      <c r="A41" s="12"/>
      <c r="B41" s="963">
        <v>180</v>
      </c>
      <c r="C41" s="468" t="s">
        <v>1708</v>
      </c>
      <c r="D41" s="707"/>
      <c r="E41" s="707"/>
      <c r="F41" s="707"/>
      <c r="G41" s="707"/>
      <c r="H41" s="707"/>
      <c r="I41" s="693"/>
      <c r="J41" s="695"/>
    </row>
    <row r="42" spans="1:22" ht="11.25" customHeight="1">
      <c r="A42" s="12"/>
      <c r="B42" s="963">
        <v>190</v>
      </c>
      <c r="C42" s="468" t="s">
        <v>1709</v>
      </c>
      <c r="D42" s="707">
        <v>31196.377225</v>
      </c>
      <c r="E42" s="707">
        <v>31064.245758000001</v>
      </c>
      <c r="F42" s="707"/>
      <c r="G42" s="707">
        <v>73055.873366</v>
      </c>
      <c r="H42" s="707">
        <v>52778.828496000002</v>
      </c>
      <c r="I42" s="708"/>
      <c r="J42" s="695"/>
      <c r="K42" s="709"/>
      <c r="L42" s="709"/>
    </row>
    <row r="43" spans="1:22" s="709" customFormat="1" ht="11.25" customHeight="1">
      <c r="A43" s="12"/>
      <c r="B43" s="963">
        <v>200</v>
      </c>
      <c r="C43" s="468" t="s">
        <v>1710</v>
      </c>
      <c r="D43" s="707">
        <v>29908.140037000001</v>
      </c>
      <c r="E43" s="707">
        <v>23753.773462999998</v>
      </c>
      <c r="F43" s="707"/>
      <c r="G43" s="707">
        <v>91050.131844000003</v>
      </c>
      <c r="H43" s="707">
        <v>64862.565320000002</v>
      </c>
      <c r="I43" s="708"/>
      <c r="J43" s="695"/>
    </row>
    <row r="44" spans="1:22" s="709" customFormat="1" ht="11.25" customHeight="1">
      <c r="A44" s="12"/>
      <c r="B44" s="963">
        <v>210</v>
      </c>
      <c r="C44" s="468" t="s">
        <v>1711</v>
      </c>
      <c r="D44" s="707">
        <v>121.088781</v>
      </c>
      <c r="E44" s="707">
        <v>5.3750429999999998</v>
      </c>
      <c r="F44" s="707"/>
      <c r="G44" s="707">
        <v>1560.7347279999999</v>
      </c>
      <c r="H44" s="707">
        <v>260.296897</v>
      </c>
      <c r="I44" s="708"/>
      <c r="J44" s="695"/>
    </row>
    <row r="45" spans="1:22" s="709" customFormat="1" ht="11.25" customHeight="1">
      <c r="A45" s="12"/>
      <c r="B45" s="962">
        <v>220</v>
      </c>
      <c r="C45" s="94" t="s">
        <v>1712</v>
      </c>
      <c r="D45" s="710"/>
      <c r="E45" s="710"/>
      <c r="F45" s="710"/>
      <c r="G45" s="710"/>
      <c r="H45" s="710"/>
      <c r="I45" s="708"/>
      <c r="J45" s="695"/>
    </row>
    <row r="46" spans="1:22" s="709" customFormat="1" ht="11.25" customHeight="1">
      <c r="A46" s="12"/>
      <c r="B46" s="962">
        <v>230</v>
      </c>
      <c r="C46" s="711" t="s">
        <v>1713</v>
      </c>
      <c r="D46" s="710"/>
      <c r="E46" s="710"/>
      <c r="F46" s="710"/>
      <c r="G46" s="710">
        <v>31495.836217</v>
      </c>
      <c r="H46" s="710"/>
      <c r="I46" s="708"/>
      <c r="J46" s="695"/>
    </row>
    <row r="47" spans="1:22" s="709" customFormat="1" ht="11.25" customHeight="1">
      <c r="A47" s="12"/>
      <c r="B47" s="1631">
        <v>240</v>
      </c>
      <c r="C47" s="1632" t="s">
        <v>1714</v>
      </c>
      <c r="D47" s="1633"/>
      <c r="E47" s="1633"/>
      <c r="F47" s="1633"/>
      <c r="G47" s="1634">
        <v>5362.3022719999999</v>
      </c>
      <c r="H47" s="1634"/>
      <c r="I47" s="708"/>
      <c r="J47" s="695"/>
    </row>
    <row r="48" spans="1:22" s="709" customFormat="1" ht="11.25" customHeight="1">
      <c r="A48" s="12"/>
      <c r="B48" s="964">
        <v>241</v>
      </c>
      <c r="C48" s="753" t="s">
        <v>1715</v>
      </c>
      <c r="D48" s="1635"/>
      <c r="E48" s="1635"/>
      <c r="F48" s="1636"/>
      <c r="G48" s="1634"/>
      <c r="H48" s="1634"/>
      <c r="I48" s="708"/>
      <c r="J48" s="695"/>
    </row>
    <row r="49" spans="1:12" s="709" customFormat="1" ht="11.25" customHeight="1">
      <c r="A49" s="12"/>
      <c r="B49" s="965">
        <v>250</v>
      </c>
      <c r="C49" s="752" t="s">
        <v>1716</v>
      </c>
      <c r="D49" s="1160">
        <v>499575.18530800001</v>
      </c>
      <c r="E49" s="1160">
        <v>126826.967674</v>
      </c>
      <c r="F49" s="1160"/>
      <c r="G49" s="1161"/>
      <c r="H49" s="1635"/>
      <c r="I49" s="708"/>
      <c r="J49" s="695"/>
    </row>
    <row r="50" spans="1:12" s="709" customFormat="1">
      <c r="A50" s="12"/>
      <c r="B50" s="743"/>
      <c r="C50" s="711"/>
      <c r="D50" s="710"/>
      <c r="E50" s="710"/>
      <c r="F50" s="710"/>
      <c r="G50" s="707"/>
      <c r="H50" s="710"/>
      <c r="I50" s="708"/>
      <c r="J50" s="695"/>
    </row>
    <row r="51" spans="1:12" s="709" customFormat="1">
      <c r="A51" s="12"/>
      <c r="B51" s="743"/>
      <c r="C51" s="711"/>
      <c r="D51" s="744"/>
      <c r="E51" s="744"/>
      <c r="F51" s="744"/>
      <c r="G51" s="710"/>
      <c r="H51" s="710"/>
      <c r="I51" s="696"/>
      <c r="J51" s="695"/>
    </row>
    <row r="52" spans="1:12" s="709" customFormat="1" ht="22.5" customHeight="1">
      <c r="A52" s="12"/>
      <c r="B52" s="742"/>
      <c r="C52" s="711"/>
      <c r="D52" s="710"/>
      <c r="E52" s="710"/>
      <c r="F52" s="710"/>
      <c r="G52" s="710"/>
      <c r="H52" s="710"/>
      <c r="I52" s="695"/>
      <c r="J52" s="695"/>
      <c r="K52" s="682"/>
      <c r="L52" s="682"/>
    </row>
    <row r="53" spans="1:12" ht="11.25" customHeight="1">
      <c r="A53" s="12"/>
      <c r="B53" s="709"/>
      <c r="C53" s="709"/>
      <c r="D53" s="709"/>
      <c r="E53" s="709"/>
      <c r="F53" s="709"/>
      <c r="G53" s="709"/>
      <c r="H53" s="709"/>
    </row>
    <row r="54" spans="1:12">
      <c r="B54" s="709"/>
      <c r="C54" s="709"/>
      <c r="D54" s="709"/>
      <c r="E54" s="709"/>
      <c r="F54" s="709"/>
      <c r="G54" s="709"/>
      <c r="H54" s="709"/>
    </row>
    <row r="55" spans="1:12">
      <c r="B55" s="709"/>
      <c r="C55" s="709"/>
      <c r="D55" s="709"/>
      <c r="E55" s="709"/>
      <c r="F55" s="709"/>
      <c r="G55" s="709"/>
      <c r="H55" s="709"/>
    </row>
    <row r="56" spans="1:12">
      <c r="B56" s="709"/>
      <c r="C56" s="709"/>
      <c r="D56" s="709"/>
      <c r="E56" s="709"/>
      <c r="F56" s="709"/>
      <c r="G56" s="709"/>
      <c r="H56" s="709"/>
    </row>
    <row r="57" spans="1:12">
      <c r="B57" s="709"/>
      <c r="C57" s="709"/>
      <c r="D57" s="709"/>
      <c r="E57" s="709"/>
      <c r="F57" s="709"/>
      <c r="G57" s="709"/>
      <c r="H57" s="709"/>
    </row>
    <row r="58" spans="1:12">
      <c r="B58" s="709"/>
      <c r="C58" s="709"/>
      <c r="D58" s="709"/>
      <c r="E58" s="709"/>
      <c r="F58" s="709"/>
      <c r="G58" s="709"/>
      <c r="H58" s="709"/>
    </row>
  </sheetData>
  <mergeCells count="13">
    <mergeCell ref="J33:J36"/>
    <mergeCell ref="B3:J3"/>
    <mergeCell ref="G8:H8"/>
    <mergeCell ref="D9:E9"/>
    <mergeCell ref="G9:H9"/>
    <mergeCell ref="D10:E10"/>
    <mergeCell ref="G10:H10"/>
    <mergeCell ref="J10:J12"/>
    <mergeCell ref="G31:H31"/>
    <mergeCell ref="D32:E32"/>
    <mergeCell ref="G32:H32"/>
    <mergeCell ref="G30:H30"/>
    <mergeCell ref="D31:E31"/>
  </mergeCells>
  <conditionalFormatting sqref="D9:D23 G12:G24 E13:F23 H13:I24 J14:J27 D28:L28 M29">
    <cfRule type="cellIs" dxfId="16" priority="20" stopIfTrue="1" operator="lessThan">
      <formula>0</formula>
    </cfRule>
  </conditionalFormatting>
  <conditionalFormatting sqref="D31:D45 G34:G46 E35:F45 H35:H46">
    <cfRule type="cellIs" dxfId="15" priority="6" stopIfTrue="1" operator="lessThan">
      <formula>0</formula>
    </cfRule>
  </conditionalFormatting>
  <conditionalFormatting sqref="D24:F27">
    <cfRule type="cellIs" dxfId="14" priority="7" stopIfTrue="1" operator="lessThan">
      <formula>0</formula>
    </cfRule>
  </conditionalFormatting>
  <conditionalFormatting sqref="D46:F49">
    <cfRule type="cellIs" dxfId="13" priority="1" stopIfTrue="1" operator="lessThan">
      <formula>0</formula>
    </cfRule>
  </conditionalFormatting>
  <conditionalFormatting sqref="F8:G11">
    <cfRule type="cellIs" dxfId="12" priority="18" stopIfTrue="1" operator="lessThan">
      <formula>0</formula>
    </cfRule>
  </conditionalFormatting>
  <conditionalFormatting sqref="F30:G33">
    <cfRule type="cellIs" dxfId="11" priority="5" stopIfTrue="1" operator="lessThan">
      <formula>0</formula>
    </cfRule>
  </conditionalFormatting>
  <conditionalFormatting sqref="G47:H49">
    <cfRule type="cellIs" dxfId="10" priority="2" stopIfTrue="1" operator="lessThan">
      <formula>0</formula>
    </cfRule>
  </conditionalFormatting>
  <conditionalFormatting sqref="G25:I27">
    <cfRule type="cellIs" dxfId="9" priority="8" stopIfTrue="1" operator="lessThan">
      <formula>0</formula>
    </cfRule>
  </conditionalFormatting>
  <conditionalFormatting sqref="I37">
    <cfRule type="cellIs" dxfId="8" priority="16" stopIfTrue="1" operator="lessThan">
      <formula>0</formula>
    </cfRule>
  </conditionalFormatting>
  <conditionalFormatting sqref="I38:J49 D50:J52">
    <cfRule type="cellIs" dxfId="7" priority="9"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tabColor rgb="FF007272"/>
  </sheetPr>
  <dimension ref="A1:N35"/>
  <sheetViews>
    <sheetView showGridLines="0" showRowColHeaders="0" zoomScaleNormal="100" workbookViewId="0"/>
  </sheetViews>
  <sheetFormatPr baseColWidth="10" defaultColWidth="8.88671875" defaultRowHeight="10.199999999999999"/>
  <cols>
    <col min="1" max="1" width="2.6640625" style="19" customWidth="1"/>
    <col min="2" max="2" width="4.88671875" style="682" customWidth="1"/>
    <col min="3" max="3" width="50.88671875" style="682" customWidth="1"/>
    <col min="4" max="5" width="27" style="682" customWidth="1"/>
    <col min="6" max="6" width="2.88671875" style="682" customWidth="1"/>
    <col min="7" max="8" width="15.5546875" style="682" customWidth="1"/>
    <col min="9" max="9" width="2.88671875" style="682" customWidth="1"/>
    <col min="10" max="11" width="15.5546875" style="682" customWidth="1"/>
    <col min="12" max="12" width="2.88671875" style="682" customWidth="1"/>
    <col min="13" max="14" width="15.5546875" style="682" customWidth="1"/>
    <col min="15" max="15" width="37.5546875" style="682" customWidth="1"/>
    <col min="16" max="17" width="8.88671875" style="682"/>
    <col min="18" max="18" width="12.109375" style="682" bestFit="1" customWidth="1"/>
    <col min="19" max="25" width="11" style="682" bestFit="1" customWidth="1"/>
    <col min="26" max="16384" width="8.88671875" style="682"/>
  </cols>
  <sheetData>
    <row r="1" spans="1:14" s="10" customFormat="1" ht="11.25" customHeight="1">
      <c r="A1" s="7"/>
      <c r="B1" s="7"/>
      <c r="C1" s="7"/>
      <c r="D1" s="8"/>
      <c r="E1" s="8"/>
      <c r="F1" s="8"/>
      <c r="G1" s="9"/>
      <c r="H1" s="9"/>
      <c r="I1" s="9"/>
      <c r="J1" s="9"/>
    </row>
    <row r="2" spans="1:14" s="10" customFormat="1" ht="5.25" customHeight="1">
      <c r="A2" s="7"/>
      <c r="B2" s="7"/>
      <c r="C2" s="7"/>
      <c r="D2" s="8"/>
      <c r="E2" s="8"/>
      <c r="F2" s="8"/>
      <c r="G2" s="9"/>
      <c r="H2" s="9"/>
      <c r="I2" s="9"/>
      <c r="J2" s="9"/>
    </row>
    <row r="3" spans="1:14" s="12" customFormat="1" ht="12.9" customHeight="1">
      <c r="A3" s="11"/>
      <c r="B3" s="2217" t="s">
        <v>302</v>
      </c>
      <c r="C3" s="2217"/>
      <c r="D3" s="2217"/>
      <c r="E3" s="2217"/>
      <c r="F3" s="2217"/>
      <c r="G3" s="2217"/>
      <c r="H3" s="2217"/>
      <c r="I3" s="2217"/>
      <c r="J3" s="2217"/>
    </row>
    <row r="4" spans="1:14" s="10" customFormat="1" ht="5.25" customHeight="1">
      <c r="A4" s="7"/>
      <c r="B4" s="7"/>
      <c r="C4" s="7"/>
      <c r="D4" s="8"/>
      <c r="E4" s="8"/>
      <c r="F4" s="8"/>
      <c r="G4" s="9"/>
      <c r="H4" s="9"/>
      <c r="I4" s="9"/>
      <c r="J4" s="9"/>
      <c r="M4" s="7"/>
      <c r="N4" s="7"/>
    </row>
    <row r="5" spans="1:14" s="6" customFormat="1" ht="15.75" customHeight="1">
      <c r="A5" s="13"/>
      <c r="B5" s="1087" t="s">
        <v>1717</v>
      </c>
    </row>
    <row r="6" spans="1:14" s="6" customFormat="1" ht="11.25" customHeight="1">
      <c r="A6" s="13"/>
      <c r="B6" s="1087"/>
    </row>
    <row r="7" spans="1:14" s="416" customFormat="1" ht="11.25" customHeight="1">
      <c r="A7" s="12"/>
      <c r="B7" s="34"/>
      <c r="C7" s="681"/>
      <c r="D7" s="697"/>
      <c r="F7" s="686"/>
      <c r="G7" s="698"/>
      <c r="H7" s="698"/>
      <c r="I7" s="698"/>
    </row>
    <row r="8" spans="1:14" s="416" customFormat="1" ht="11.25" customHeight="1">
      <c r="A8" s="12"/>
      <c r="B8" s="683" t="s">
        <v>2761</v>
      </c>
      <c r="C8" s="681"/>
      <c r="D8" s="697"/>
      <c r="E8" s="745"/>
      <c r="F8" s="686"/>
      <c r="G8" s="698"/>
      <c r="H8" s="698"/>
      <c r="I8" s="698"/>
    </row>
    <row r="9" spans="1:14" s="416" customFormat="1" ht="11.25" customHeight="1">
      <c r="A9" s="12"/>
      <c r="B9" s="681"/>
      <c r="C9" s="681"/>
      <c r="D9" s="697"/>
      <c r="E9" s="745" t="s">
        <v>1718</v>
      </c>
      <c r="F9" s="686"/>
      <c r="G9" s="698"/>
      <c r="H9" s="698"/>
      <c r="I9" s="698"/>
      <c r="J9" s="698"/>
    </row>
    <row r="10" spans="1:14" s="416" customFormat="1" ht="11.25" customHeight="1">
      <c r="A10" s="12"/>
      <c r="B10" s="681"/>
      <c r="C10" s="681"/>
      <c r="D10" s="697"/>
      <c r="E10" s="745" t="s">
        <v>1719</v>
      </c>
      <c r="F10" s="686"/>
      <c r="G10" s="698"/>
      <c r="H10" s="698"/>
      <c r="I10" s="698"/>
      <c r="J10" s="698"/>
    </row>
    <row r="11" spans="1:14" s="416" customFormat="1" ht="11.25" customHeight="1">
      <c r="A11" s="12"/>
      <c r="B11" s="681"/>
      <c r="C11" s="681"/>
      <c r="D11" s="697" t="s">
        <v>1720</v>
      </c>
      <c r="E11" s="745" t="s">
        <v>1721</v>
      </c>
      <c r="F11" s="686"/>
      <c r="G11" s="698"/>
      <c r="H11" s="698"/>
      <c r="I11" s="698"/>
      <c r="J11" s="698"/>
    </row>
    <row r="12" spans="1:14" s="416" customFormat="1" ht="11.25" customHeight="1">
      <c r="A12" s="12"/>
      <c r="B12" s="681"/>
      <c r="C12" s="681"/>
      <c r="D12" s="697" t="s">
        <v>1722</v>
      </c>
      <c r="E12" s="745" t="s">
        <v>1723</v>
      </c>
      <c r="F12" s="686"/>
      <c r="G12" s="698"/>
      <c r="H12" s="698"/>
      <c r="I12" s="698"/>
      <c r="J12" s="698"/>
    </row>
    <row r="13" spans="1:14" s="416" customFormat="1" ht="11.25" customHeight="1">
      <c r="A13" s="12"/>
      <c r="B13" s="1637" t="s">
        <v>308</v>
      </c>
      <c r="C13" s="418"/>
      <c r="D13" s="1616" t="s">
        <v>847</v>
      </c>
      <c r="E13" s="1616" t="s">
        <v>851</v>
      </c>
      <c r="F13" s="699"/>
      <c r="G13" s="699"/>
      <c r="H13" s="698"/>
      <c r="I13" s="698"/>
      <c r="J13" s="698"/>
    </row>
    <row r="14" spans="1:14" s="416" customFormat="1">
      <c r="A14" s="2"/>
      <c r="B14" s="966" t="s">
        <v>847</v>
      </c>
      <c r="C14" s="712" t="s">
        <v>1724</v>
      </c>
      <c r="D14" s="748">
        <v>487356.03788200003</v>
      </c>
      <c r="E14" s="748">
        <v>536012.821108</v>
      </c>
      <c r="F14" s="693"/>
      <c r="G14" s="695"/>
      <c r="H14" s="698"/>
      <c r="I14" s="698"/>
      <c r="J14" s="698"/>
    </row>
    <row r="15" spans="1:14">
      <c r="A15" s="12"/>
      <c r="B15" s="700"/>
      <c r="C15" s="700"/>
      <c r="D15" s="700"/>
      <c r="E15" s="700"/>
      <c r="F15" s="700"/>
      <c r="G15" s="700"/>
      <c r="H15" s="698"/>
      <c r="I15" s="698"/>
      <c r="J15" s="698"/>
      <c r="K15" s="700"/>
      <c r="L15" s="701"/>
    </row>
    <row r="16" spans="1:14">
      <c r="A16" s="12"/>
      <c r="B16" s="709"/>
      <c r="C16" s="735"/>
      <c r="D16" s="709"/>
      <c r="E16" s="746"/>
      <c r="H16" s="698"/>
      <c r="I16" s="698"/>
      <c r="J16" s="698"/>
    </row>
    <row r="17" spans="1:12" ht="11.25" customHeight="1">
      <c r="A17" s="12"/>
      <c r="B17" s="683" t="s">
        <v>309</v>
      </c>
      <c r="C17" s="681"/>
      <c r="D17" s="697"/>
      <c r="E17" s="745"/>
      <c r="F17" s="238"/>
      <c r="G17" s="238"/>
      <c r="H17" s="698"/>
      <c r="I17" s="698"/>
      <c r="J17" s="698"/>
      <c r="K17" s="702"/>
      <c r="L17" s="702"/>
    </row>
    <row r="18" spans="1:12">
      <c r="A18" s="12"/>
      <c r="B18" s="681"/>
      <c r="C18" s="681"/>
      <c r="D18" s="697"/>
      <c r="E18" s="745" t="s">
        <v>1718</v>
      </c>
      <c r="F18" s="700"/>
      <c r="G18" s="700"/>
      <c r="H18" s="698"/>
      <c r="I18" s="698"/>
      <c r="J18" s="698"/>
      <c r="K18" s="702"/>
      <c r="L18" s="702"/>
    </row>
    <row r="19" spans="1:12">
      <c r="A19" s="12"/>
      <c r="B19" s="681"/>
      <c r="C19" s="681"/>
      <c r="D19" s="697"/>
      <c r="E19" s="745" t="s">
        <v>1719</v>
      </c>
      <c r="F19" s="700"/>
      <c r="G19" s="700"/>
      <c r="H19" s="698"/>
      <c r="I19" s="698"/>
      <c r="J19" s="698"/>
      <c r="K19" s="701"/>
      <c r="L19" s="701"/>
    </row>
    <row r="20" spans="1:12">
      <c r="A20" s="24"/>
      <c r="B20" s="681"/>
      <c r="C20" s="681"/>
      <c r="D20" s="697" t="s">
        <v>1720</v>
      </c>
      <c r="E20" s="745" t="s">
        <v>1721</v>
      </c>
      <c r="F20" s="736"/>
      <c r="G20" s="698"/>
      <c r="H20" s="698"/>
      <c r="I20" s="698"/>
      <c r="J20" s="416"/>
      <c r="K20" s="416" t="s">
        <v>33</v>
      </c>
      <c r="L20" s="416"/>
    </row>
    <row r="21" spans="1:12" ht="11.25" customHeight="1">
      <c r="A21" s="24"/>
      <c r="B21" s="681"/>
      <c r="C21" s="681"/>
      <c r="D21" s="697" t="s">
        <v>1722</v>
      </c>
      <c r="E21" s="745" t="s">
        <v>1723</v>
      </c>
      <c r="F21" s="736"/>
      <c r="G21" s="698"/>
      <c r="H21" s="698"/>
      <c r="I21" s="698"/>
      <c r="J21" s="416"/>
      <c r="K21" s="416"/>
      <c r="L21" s="416"/>
    </row>
    <row r="22" spans="1:12" ht="11.25" customHeight="1">
      <c r="A22" s="24"/>
      <c r="B22" s="1637" t="s">
        <v>308</v>
      </c>
      <c r="C22" s="418"/>
      <c r="D22" s="1616" t="s">
        <v>847</v>
      </c>
      <c r="E22" s="1616" t="s">
        <v>851</v>
      </c>
      <c r="F22" s="736"/>
      <c r="G22" s="698"/>
      <c r="H22" s="698"/>
      <c r="I22" s="698"/>
      <c r="J22" s="416"/>
      <c r="K22" s="416"/>
      <c r="L22" s="416"/>
    </row>
    <row r="23" spans="1:12" ht="11.25" customHeight="1">
      <c r="A23" s="24"/>
      <c r="B23" s="966" t="s">
        <v>847</v>
      </c>
      <c r="C23" s="712" t="s">
        <v>1724</v>
      </c>
      <c r="D23" s="748">
        <v>546265.26079299999</v>
      </c>
      <c r="E23" s="748">
        <v>499575.18530900002</v>
      </c>
      <c r="F23" s="736"/>
      <c r="G23" s="698"/>
      <c r="H23" s="698"/>
      <c r="I23" s="698"/>
      <c r="J23" s="416"/>
      <c r="K23" s="416"/>
      <c r="L23" s="416"/>
    </row>
    <row r="24" spans="1:12" ht="11.25" customHeight="1">
      <c r="A24" s="24"/>
      <c r="B24" s="738"/>
      <c r="C24" s="747"/>
      <c r="D24" s="710"/>
      <c r="E24" s="710"/>
      <c r="F24" s="736"/>
      <c r="G24" s="698"/>
      <c r="H24" s="698"/>
      <c r="I24" s="698"/>
      <c r="J24" s="416"/>
      <c r="K24" s="416"/>
      <c r="L24" s="416"/>
    </row>
    <row r="25" spans="1:12" ht="11.25" customHeight="1">
      <c r="A25" s="24"/>
      <c r="B25" s="12"/>
      <c r="C25" s="709"/>
      <c r="D25" s="710"/>
      <c r="E25" s="710"/>
      <c r="F25" s="736"/>
      <c r="G25" s="698"/>
      <c r="H25" s="698"/>
      <c r="I25" s="698"/>
      <c r="J25" s="416"/>
      <c r="K25" s="416"/>
      <c r="L25" s="416"/>
    </row>
    <row r="26" spans="1:12">
      <c r="A26" s="24"/>
      <c r="B26" s="747"/>
      <c r="C26" s="99"/>
      <c r="D26" s="710"/>
      <c r="E26" s="710"/>
      <c r="F26" s="738"/>
      <c r="G26" s="699"/>
      <c r="H26" s="699"/>
      <c r="I26" s="699"/>
      <c r="J26" s="416"/>
      <c r="K26" s="416"/>
      <c r="L26" s="416"/>
    </row>
    <row r="27" spans="1:12">
      <c r="A27" s="24"/>
      <c r="B27" s="747"/>
      <c r="C27" s="747"/>
      <c r="D27" s="710"/>
      <c r="E27" s="710"/>
      <c r="F27" s="708"/>
      <c r="G27" s="695"/>
      <c r="H27" s="695"/>
      <c r="I27" s="695"/>
      <c r="J27" s="416"/>
      <c r="K27" s="416"/>
      <c r="L27" s="416"/>
    </row>
    <row r="28" spans="1:12">
      <c r="B28" s="709"/>
      <c r="C28" s="709"/>
      <c r="D28" s="709"/>
      <c r="E28" s="709"/>
      <c r="F28" s="747"/>
      <c r="G28" s="700"/>
      <c r="H28" s="700"/>
      <c r="I28" s="700"/>
      <c r="J28" s="700"/>
      <c r="K28" s="700"/>
      <c r="L28" s="701"/>
    </row>
    <row r="29" spans="1:12">
      <c r="B29" s="709"/>
      <c r="C29" s="709"/>
      <c r="D29" s="709"/>
      <c r="E29" s="709"/>
      <c r="F29" s="709"/>
    </row>
    <row r="30" spans="1:12">
      <c r="B30" s="709"/>
      <c r="C30" s="709"/>
      <c r="D30" s="709"/>
      <c r="E30" s="709"/>
      <c r="F30" s="99"/>
      <c r="G30" s="238"/>
      <c r="H30" s="238"/>
      <c r="I30" s="238"/>
      <c r="J30" s="238"/>
      <c r="K30" s="702"/>
      <c r="L30" s="702"/>
    </row>
    <row r="31" spans="1:12">
      <c r="B31" s="709"/>
      <c r="C31" s="709"/>
      <c r="D31" s="709"/>
      <c r="E31" s="709"/>
      <c r="F31" s="747"/>
      <c r="G31" s="700"/>
      <c r="H31" s="700"/>
      <c r="I31" s="700"/>
      <c r="J31" s="700"/>
      <c r="K31" s="702"/>
      <c r="L31" s="702"/>
    </row>
    <row r="32" spans="1:12">
      <c r="F32" s="709"/>
    </row>
    <row r="33" spans="6:6">
      <c r="F33" s="709"/>
    </row>
    <row r="34" spans="6:6">
      <c r="F34" s="709"/>
    </row>
    <row r="35" spans="6:6">
      <c r="F35" s="709"/>
    </row>
  </sheetData>
  <mergeCells count="1">
    <mergeCell ref="B3:J3"/>
  </mergeCells>
  <conditionalFormatting sqref="D7:D13">
    <cfRule type="cellIs" dxfId="6" priority="1" stopIfTrue="1" operator="lessThan">
      <formula>0</formula>
    </cfRule>
  </conditionalFormatting>
  <conditionalFormatting sqref="D17:D21">
    <cfRule type="cellIs" dxfId="5" priority="3" stopIfTrue="1" operator="lessThan">
      <formula>0</formula>
    </cfRule>
  </conditionalFormatting>
  <conditionalFormatting sqref="D22:E27">
    <cfRule type="cellIs" dxfId="4" priority="2" stopIfTrue="1" operator="lessThan">
      <formula>0</formula>
    </cfRule>
  </conditionalFormatting>
  <conditionalFormatting sqref="E13:G13 D14:G14">
    <cfRule type="cellIs" dxfId="3" priority="6" stopIfTrue="1" operator="lessThan">
      <formula>0</formula>
    </cfRule>
  </conditionalFormatting>
  <conditionalFormatting sqref="F20:I20 G21:I25 F26:I27">
    <cfRule type="cellIs" dxfId="2" priority="10" stopIfTrue="1" operator="lessThan">
      <formula>0</formula>
    </cfRule>
  </conditionalFormatting>
  <conditionalFormatting sqref="G7:I8 G9:J10 G11:G12 H11:J19">
    <cfRule type="cellIs" dxfId="1" priority="11"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ignoredErrors>
    <ignoredError sqref="D22:E22 B23 B14 D13:E13"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204C-C4D0-4681-B6DC-11596F6BF6A4}">
  <sheetPr codeName="Sheet30">
    <tabColor rgb="FF007272"/>
  </sheetPr>
  <dimension ref="A1:O123"/>
  <sheetViews>
    <sheetView showGridLines="0" showRowColHeaders="0" zoomScaleNormal="100" workbookViewId="0"/>
  </sheetViews>
  <sheetFormatPr baseColWidth="10" defaultColWidth="13" defaultRowHeight="10.199999999999999"/>
  <cols>
    <col min="1" max="1" width="2.6640625" style="19" customWidth="1"/>
    <col min="2" max="2" width="45.5546875" style="12" customWidth="1"/>
    <col min="3" max="3" width="17.44140625" style="12" bestFit="1" customWidth="1"/>
    <col min="4" max="7" width="17.44140625" style="12" customWidth="1"/>
    <col min="8" max="8" width="13" style="12"/>
    <col min="9" max="9" width="16.109375" style="12" hidden="1" customWidth="1"/>
    <col min="10" max="10" width="13" style="12"/>
    <col min="11" max="13" width="13.6640625" style="12" bestFit="1" customWidth="1"/>
    <col min="14" max="16384" width="13" style="12"/>
  </cols>
  <sheetData>
    <row r="1" spans="1:12" s="10" customFormat="1" ht="11.25" customHeight="1">
      <c r="A1" s="7"/>
      <c r="B1" s="7"/>
      <c r="C1" s="7"/>
      <c r="D1" s="7"/>
      <c r="E1" s="7"/>
      <c r="F1" s="8"/>
      <c r="G1" s="8"/>
      <c r="H1" s="9"/>
    </row>
    <row r="2" spans="1:12" s="10" customFormat="1" ht="5.25" customHeight="1">
      <c r="A2" s="7"/>
      <c r="B2" s="7"/>
      <c r="C2" s="7"/>
      <c r="D2" s="7"/>
      <c r="E2" s="7"/>
      <c r="F2" s="8"/>
      <c r="G2" s="8"/>
      <c r="H2" s="9"/>
    </row>
    <row r="3" spans="1:12" ht="12.9" customHeight="1">
      <c r="A3" s="11"/>
      <c r="B3" s="2217" t="s">
        <v>302</v>
      </c>
      <c r="C3" s="2217"/>
      <c r="D3" s="2217"/>
      <c r="E3" s="2217"/>
      <c r="F3" s="2217"/>
      <c r="G3" s="2217"/>
      <c r="H3" s="2217"/>
    </row>
    <row r="4" spans="1:12" s="10" customFormat="1" ht="5.25" customHeight="1">
      <c r="A4" s="7"/>
      <c r="B4" s="7"/>
      <c r="C4" s="7"/>
      <c r="D4" s="7"/>
      <c r="E4" s="7"/>
      <c r="F4" s="8"/>
      <c r="G4" s="8"/>
      <c r="H4" s="9"/>
      <c r="I4" s="7"/>
      <c r="J4" s="7"/>
    </row>
    <row r="5" spans="1:12" s="6" customFormat="1" ht="15.75" customHeight="1">
      <c r="A5" s="13"/>
      <c r="B5" s="1087" t="s">
        <v>1725</v>
      </c>
    </row>
    <row r="6" spans="1:12" s="6" customFormat="1" ht="11.25" customHeight="1">
      <c r="A6" s="13"/>
      <c r="B6" s="14"/>
    </row>
    <row r="7" spans="1:12" s="6" customFormat="1" ht="11.25" customHeight="1">
      <c r="A7" s="13"/>
      <c r="B7" s="2326" t="s">
        <v>1726</v>
      </c>
      <c r="C7" s="2326"/>
      <c r="D7" s="2326"/>
      <c r="E7" s="2326"/>
      <c r="F7" s="2326"/>
      <c r="G7" s="2326"/>
      <c r="H7" s="2326"/>
    </row>
    <row r="8" spans="1:12" s="6" customFormat="1" ht="11.25" customHeight="1">
      <c r="A8" s="13"/>
      <c r="B8" s="210"/>
      <c r="C8" s="210"/>
      <c r="D8" s="210"/>
      <c r="E8" s="210"/>
      <c r="F8" s="210"/>
      <c r="G8" s="210"/>
      <c r="H8" s="210"/>
    </row>
    <row r="9" spans="1:12" s="717" customFormat="1" ht="11.25" customHeight="1">
      <c r="A9" s="27"/>
      <c r="B9" s="19"/>
      <c r="C9" s="12"/>
      <c r="D9" s="12"/>
      <c r="E9" s="12"/>
      <c r="F9" s="12"/>
      <c r="G9" s="11"/>
      <c r="H9" s="12"/>
    </row>
    <row r="10" spans="1:12" ht="9.75" customHeight="1">
      <c r="A10" s="12"/>
      <c r="B10" s="34" t="s">
        <v>107</v>
      </c>
      <c r="G10" s="22"/>
      <c r="H10" s="22" t="s">
        <v>0</v>
      </c>
    </row>
    <row r="11" spans="1:12">
      <c r="A11" s="12"/>
      <c r="B11" s="983" t="s">
        <v>2761</v>
      </c>
      <c r="C11" s="1167" t="s">
        <v>314</v>
      </c>
      <c r="D11" s="1167" t="s">
        <v>316</v>
      </c>
      <c r="E11" s="1167" t="s">
        <v>318</v>
      </c>
      <c r="F11" s="1167"/>
      <c r="G11" s="1382" t="s">
        <v>320</v>
      </c>
      <c r="H11" s="1167" t="s">
        <v>325</v>
      </c>
    </row>
    <row r="12" spans="1:12">
      <c r="A12" s="12"/>
      <c r="C12" s="2428" t="s">
        <v>1727</v>
      </c>
      <c r="D12" s="2428"/>
      <c r="E12" s="2428"/>
      <c r="F12" s="32" t="s">
        <v>1728</v>
      </c>
      <c r="G12" s="32" t="s">
        <v>32</v>
      </c>
      <c r="H12" s="32" t="s">
        <v>643</v>
      </c>
    </row>
    <row r="13" spans="1:12">
      <c r="A13" s="12"/>
      <c r="B13" s="1504" t="s">
        <v>308</v>
      </c>
      <c r="C13" s="1638" t="s">
        <v>1729</v>
      </c>
      <c r="D13" s="1638" t="s">
        <v>1730</v>
      </c>
      <c r="E13" s="1638" t="s">
        <v>1731</v>
      </c>
      <c r="F13" s="1638" t="s">
        <v>1015</v>
      </c>
      <c r="G13" s="1638" t="s">
        <v>1364</v>
      </c>
      <c r="H13" s="1639" t="s">
        <v>626</v>
      </c>
      <c r="I13" s="24"/>
      <c r="J13" s="24"/>
      <c r="K13" s="24"/>
      <c r="L13" s="24"/>
    </row>
    <row r="14" spans="1:12" ht="15" customHeight="1">
      <c r="A14" s="12"/>
      <c r="B14" s="718" t="s">
        <v>1732</v>
      </c>
      <c r="C14" s="719"/>
      <c r="D14" s="719"/>
      <c r="E14" s="719"/>
      <c r="F14" s="719"/>
      <c r="G14" s="719"/>
      <c r="H14" s="720"/>
      <c r="J14" s="24"/>
      <c r="K14" s="24"/>
      <c r="L14" s="24"/>
    </row>
    <row r="15" spans="1:12">
      <c r="A15" s="12"/>
      <c r="B15" s="128" t="s">
        <v>1733</v>
      </c>
      <c r="C15" s="24">
        <v>2033.5483100000001</v>
      </c>
      <c r="D15" s="24">
        <v>2085.9387461855504</v>
      </c>
      <c r="E15" s="24">
        <v>2582.273179607876</v>
      </c>
      <c r="F15" s="721">
        <v>18</v>
      </c>
      <c r="G15" s="722">
        <v>402.10561412210865</v>
      </c>
      <c r="H15" s="720">
        <v>5026.3201765263584</v>
      </c>
      <c r="J15" s="2097"/>
      <c r="K15" s="24"/>
      <c r="L15" s="24"/>
    </row>
    <row r="16" spans="1:12">
      <c r="A16" s="12"/>
      <c r="B16" s="128" t="s">
        <v>1734</v>
      </c>
      <c r="C16" s="24">
        <v>3966.4961800000001</v>
      </c>
      <c r="D16" s="24">
        <v>5036.815222491352</v>
      </c>
      <c r="E16" s="24">
        <v>4270.2215169631536</v>
      </c>
      <c r="F16" s="721">
        <v>18</v>
      </c>
      <c r="G16" s="722">
        <v>796.41197517570754</v>
      </c>
      <c r="H16" s="720">
        <v>9955.1496896963436</v>
      </c>
      <c r="J16" s="24"/>
      <c r="K16" s="24"/>
      <c r="L16" s="24"/>
    </row>
    <row r="17" spans="1:15">
      <c r="A17" s="12"/>
      <c r="B17" s="128" t="s">
        <v>1735</v>
      </c>
      <c r="C17" s="24">
        <v>35.383789999999998</v>
      </c>
      <c r="D17" s="24">
        <v>23.453512</v>
      </c>
      <c r="E17" s="24">
        <v>3.7600530000000001</v>
      </c>
      <c r="F17" s="721">
        <v>12</v>
      </c>
      <c r="G17" s="722">
        <v>2.5038940399999996</v>
      </c>
      <c r="H17" s="720">
        <v>31.298675499999998</v>
      </c>
      <c r="J17" s="24"/>
      <c r="K17" s="24"/>
      <c r="L17" s="24"/>
      <c r="M17" s="55"/>
      <c r="N17" s="55"/>
      <c r="O17" s="55"/>
    </row>
    <row r="18" spans="1:15">
      <c r="A18" s="12"/>
      <c r="B18" s="128" t="s">
        <v>1736</v>
      </c>
      <c r="C18" s="24">
        <v>37739.782700000003</v>
      </c>
      <c r="D18" s="24">
        <v>47926.009452846847</v>
      </c>
      <c r="E18" s="24">
        <v>51295.049145883262</v>
      </c>
      <c r="F18" s="721">
        <v>15</v>
      </c>
      <c r="G18" s="722">
        <v>6846.3347791821452</v>
      </c>
      <c r="H18" s="720">
        <v>85579.184739776814</v>
      </c>
      <c r="J18" s="24"/>
      <c r="K18" s="24"/>
      <c r="L18" s="24"/>
      <c r="M18" s="55"/>
      <c r="N18" s="55"/>
      <c r="O18" s="55"/>
    </row>
    <row r="19" spans="1:15">
      <c r="A19" s="12"/>
      <c r="B19" s="128" t="s">
        <v>1737</v>
      </c>
      <c r="C19" s="24">
        <v>15113.185380000001</v>
      </c>
      <c r="D19" s="24">
        <v>19239.190693710229</v>
      </c>
      <c r="E19" s="24">
        <v>19674.702450540157</v>
      </c>
      <c r="F19" s="721">
        <v>12</v>
      </c>
      <c r="G19" s="722">
        <v>2159.6613410635773</v>
      </c>
      <c r="H19" s="720">
        <v>26995.766763294716</v>
      </c>
      <c r="J19" s="24"/>
      <c r="K19" s="24"/>
      <c r="L19" s="24"/>
      <c r="M19" s="55"/>
      <c r="N19" s="55"/>
      <c r="O19" s="55"/>
    </row>
    <row r="20" spans="1:15">
      <c r="A20" s="12"/>
      <c r="B20" s="128" t="s">
        <v>1738</v>
      </c>
      <c r="C20" s="1258">
        <v>3301.9790200000002</v>
      </c>
      <c r="D20" s="1258">
        <v>3748.0145934095226</v>
      </c>
      <c r="E20" s="1258">
        <v>3946.3771713891215</v>
      </c>
      <c r="F20" s="723">
        <v>18</v>
      </c>
      <c r="G20" s="1259">
        <v>659.78224736246887</v>
      </c>
      <c r="H20" s="1260">
        <v>8247.2780920308596</v>
      </c>
      <c r="I20" s="2"/>
      <c r="J20" s="1258"/>
      <c r="K20" s="24"/>
      <c r="L20" s="24"/>
      <c r="M20" s="55"/>
      <c r="N20" s="55"/>
      <c r="O20" s="55"/>
    </row>
    <row r="21" spans="1:15">
      <c r="A21" s="12"/>
      <c r="B21" s="128" t="s">
        <v>1739</v>
      </c>
      <c r="C21" s="1258">
        <v>449.93622999999997</v>
      </c>
      <c r="D21" s="1258">
        <v>438.13050330081796</v>
      </c>
      <c r="E21" s="1258">
        <v>361.18384032318892</v>
      </c>
      <c r="F21" s="723">
        <v>15</v>
      </c>
      <c r="G21" s="1259">
        <v>62.462528659116046</v>
      </c>
      <c r="H21" s="1260">
        <v>780.78160823895064</v>
      </c>
      <c r="I21" s="1258"/>
      <c r="J21" s="1258"/>
      <c r="K21" s="24"/>
      <c r="L21" s="24"/>
      <c r="M21" s="55"/>
      <c r="N21" s="55"/>
      <c r="O21" s="55"/>
    </row>
    <row r="22" spans="1:15" ht="11.25" customHeight="1">
      <c r="A22" s="12"/>
      <c r="B22" s="128" t="s">
        <v>1740</v>
      </c>
      <c r="C22" s="1258">
        <v>2017.3131799999999</v>
      </c>
      <c r="D22" s="1258">
        <v>2195.5048576933873</v>
      </c>
      <c r="E22" s="1258">
        <v>2625.7136410411226</v>
      </c>
      <c r="F22" s="1640">
        <v>12</v>
      </c>
      <c r="G22" s="1641">
        <v>273.541267100092</v>
      </c>
      <c r="H22" s="1260">
        <v>3419.2658387511501</v>
      </c>
      <c r="I22" s="1258"/>
      <c r="J22" s="2"/>
      <c r="K22" s="24"/>
      <c r="L22" s="24"/>
      <c r="M22" s="55"/>
      <c r="N22" s="55"/>
      <c r="O22" s="55"/>
    </row>
    <row r="23" spans="1:15" ht="11.25" customHeight="1">
      <c r="A23" s="12"/>
      <c r="B23" s="514" t="s">
        <v>1741</v>
      </c>
      <c r="C23" s="1261"/>
      <c r="D23" s="1261"/>
      <c r="E23" s="1261"/>
      <c r="F23" s="725">
        <v>14.609794429489344</v>
      </c>
      <c r="G23" s="1263">
        <v>11202.803646705215</v>
      </c>
      <c r="H23" s="1264">
        <v>140035.0455838152</v>
      </c>
      <c r="I23" s="1258"/>
      <c r="J23" s="2"/>
      <c r="K23" s="24"/>
      <c r="L23" s="1234"/>
      <c r="M23" s="55"/>
      <c r="N23" s="55"/>
      <c r="O23" s="55"/>
    </row>
    <row r="24" spans="1:15" ht="11.25" customHeight="1">
      <c r="A24" s="12"/>
      <c r="B24" s="514"/>
      <c r="C24" s="1261"/>
      <c r="D24" s="1261"/>
      <c r="E24" s="1261"/>
      <c r="F24" s="726"/>
      <c r="G24" s="1261"/>
      <c r="H24" s="2"/>
      <c r="I24" s="1258"/>
      <c r="J24" s="1258"/>
      <c r="K24" s="24"/>
      <c r="L24" s="24"/>
      <c r="M24" s="55"/>
      <c r="N24" s="55"/>
      <c r="O24" s="55"/>
    </row>
    <row r="25" spans="1:15" s="717" customFormat="1">
      <c r="A25" s="27"/>
      <c r="B25" s="12"/>
      <c r="C25" s="1258"/>
      <c r="D25" s="1258"/>
      <c r="E25" s="1258"/>
      <c r="F25" s="2"/>
      <c r="G25" s="1258"/>
      <c r="H25" s="2"/>
      <c r="I25" s="1265"/>
      <c r="J25" s="1265"/>
      <c r="M25" s="55"/>
      <c r="N25" s="55"/>
      <c r="O25" s="55"/>
    </row>
    <row r="26" spans="1:15" ht="9.75" customHeight="1">
      <c r="A26" s="12"/>
      <c r="B26" s="34" t="s">
        <v>107</v>
      </c>
      <c r="C26" s="2"/>
      <c r="D26" s="2"/>
      <c r="E26" s="2"/>
      <c r="F26" s="2"/>
      <c r="G26" s="1266"/>
      <c r="H26" s="1266" t="s">
        <v>762</v>
      </c>
      <c r="I26" s="2"/>
      <c r="J26" s="2"/>
    </row>
    <row r="27" spans="1:15">
      <c r="A27" s="12"/>
      <c r="B27" s="983" t="s">
        <v>2761</v>
      </c>
      <c r="C27" s="1355" t="s">
        <v>314</v>
      </c>
      <c r="D27" s="1355" t="s">
        <v>316</v>
      </c>
      <c r="E27" s="1355" t="s">
        <v>318</v>
      </c>
      <c r="F27" s="1355"/>
      <c r="G27" s="1383" t="s">
        <v>320</v>
      </c>
      <c r="H27" s="1355" t="s">
        <v>325</v>
      </c>
      <c r="I27" s="2"/>
      <c r="J27" s="2"/>
    </row>
    <row r="28" spans="1:15">
      <c r="A28" s="12"/>
      <c r="C28" s="2378" t="s">
        <v>1727</v>
      </c>
      <c r="D28" s="2378"/>
      <c r="E28" s="2378"/>
      <c r="F28" s="385" t="s">
        <v>1728</v>
      </c>
      <c r="G28" s="385" t="s">
        <v>32</v>
      </c>
      <c r="H28" s="385" t="s">
        <v>643</v>
      </c>
      <c r="I28" s="2"/>
      <c r="J28" s="2"/>
    </row>
    <row r="29" spans="1:15">
      <c r="A29" s="12"/>
      <c r="B29" s="1504" t="s">
        <v>308</v>
      </c>
      <c r="C29" s="1642" t="s">
        <v>1729</v>
      </c>
      <c r="D29" s="1642" t="s">
        <v>1730</v>
      </c>
      <c r="E29" s="1642" t="s">
        <v>1731</v>
      </c>
      <c r="F29" s="1642" t="s">
        <v>1015</v>
      </c>
      <c r="G29" s="1642" t="s">
        <v>1364</v>
      </c>
      <c r="H29" s="1643" t="s">
        <v>626</v>
      </c>
      <c r="I29" s="2"/>
      <c r="J29" s="1258"/>
      <c r="K29" s="24"/>
      <c r="L29" s="24"/>
    </row>
    <row r="30" spans="1:15" ht="15" customHeight="1">
      <c r="A30" s="12"/>
      <c r="B30" s="718" t="s">
        <v>1732</v>
      </c>
      <c r="C30" s="727"/>
      <c r="D30" s="727"/>
      <c r="E30" s="727"/>
      <c r="F30" s="727"/>
      <c r="G30" s="727"/>
      <c r="H30" s="1260"/>
      <c r="I30" s="2"/>
      <c r="J30" s="1258"/>
      <c r="K30" s="24"/>
      <c r="L30" s="24"/>
    </row>
    <row r="31" spans="1:15">
      <c r="A31" s="12"/>
      <c r="B31" s="128" t="s">
        <v>1733</v>
      </c>
      <c r="C31" s="1258">
        <v>1694.41581</v>
      </c>
      <c r="D31" s="1258">
        <v>1752.6076517496283</v>
      </c>
      <c r="E31" s="1258">
        <v>2224.5031564120081</v>
      </c>
      <c r="F31" s="723">
        <v>18</v>
      </c>
      <c r="G31" s="1259">
        <v>340.29159682233887</v>
      </c>
      <c r="H31" s="1260">
        <v>4253.6449602792354</v>
      </c>
      <c r="I31" s="2"/>
      <c r="J31" s="1258"/>
      <c r="K31" s="24"/>
      <c r="L31" s="782"/>
      <c r="M31" s="782"/>
    </row>
    <row r="32" spans="1:15">
      <c r="A32" s="12"/>
      <c r="B32" s="128" t="s">
        <v>1734</v>
      </c>
      <c r="C32" s="1258">
        <v>2169.6126099999997</v>
      </c>
      <c r="D32" s="1258">
        <v>5535.995511006071</v>
      </c>
      <c r="E32" s="1258">
        <v>5709.0133377451502</v>
      </c>
      <c r="F32" s="723">
        <v>18</v>
      </c>
      <c r="G32" s="1259">
        <v>804.87728748139807</v>
      </c>
      <c r="H32" s="1260">
        <v>10060.966093517476</v>
      </c>
      <c r="I32" s="2"/>
      <c r="J32" s="1258"/>
      <c r="K32" s="24"/>
      <c r="L32" s="782"/>
      <c r="M32" s="782"/>
    </row>
    <row r="33" spans="1:13">
      <c r="A33" s="12"/>
      <c r="B33" s="128" t="s">
        <v>1735</v>
      </c>
      <c r="C33" s="1258">
        <v>13.569379999999999</v>
      </c>
      <c r="D33" s="1258">
        <v>14.827340999999999</v>
      </c>
      <c r="E33" s="1258">
        <v>3.7600530000000001</v>
      </c>
      <c r="F33" s="723">
        <v>12</v>
      </c>
      <c r="G33" s="1259">
        <v>1.2862709599999997</v>
      </c>
      <c r="H33" s="1260">
        <v>16.078386999999999</v>
      </c>
      <c r="I33" s="2"/>
      <c r="J33" s="1258"/>
      <c r="K33" s="24"/>
      <c r="L33" s="782"/>
      <c r="M33" s="782"/>
    </row>
    <row r="34" spans="1:13">
      <c r="A34" s="12"/>
      <c r="B34" s="128" t="s">
        <v>1736</v>
      </c>
      <c r="C34" s="1258">
        <v>31699.922910000001</v>
      </c>
      <c r="D34" s="1258">
        <v>38425.808987214354</v>
      </c>
      <c r="E34" s="1258">
        <v>41169.184869193239</v>
      </c>
      <c r="F34" s="723">
        <v>15</v>
      </c>
      <c r="G34" s="1259">
        <v>5564.7458383683716</v>
      </c>
      <c r="H34" s="1260">
        <v>69559.322979604636</v>
      </c>
      <c r="I34" s="2"/>
      <c r="J34" s="1258"/>
      <c r="K34" s="24"/>
      <c r="L34" s="782"/>
      <c r="M34" s="782"/>
    </row>
    <row r="35" spans="1:13">
      <c r="A35" s="12"/>
      <c r="B35" s="128" t="s">
        <v>1737</v>
      </c>
      <c r="C35" s="1258">
        <v>8714.0554300000003</v>
      </c>
      <c r="D35" s="1258">
        <v>13630.086268599865</v>
      </c>
      <c r="E35" s="1258">
        <v>11538.735878725856</v>
      </c>
      <c r="F35" s="723">
        <v>12</v>
      </c>
      <c r="G35" s="1259">
        <v>1355.3151029408409</v>
      </c>
      <c r="H35" s="1260">
        <v>16941.438786760511</v>
      </c>
      <c r="I35" s="2"/>
      <c r="J35" s="1258"/>
      <c r="K35" s="24"/>
      <c r="L35" s="782"/>
      <c r="M35" s="782"/>
    </row>
    <row r="36" spans="1:13">
      <c r="A36" s="12"/>
      <c r="B36" s="128" t="s">
        <v>1738</v>
      </c>
      <c r="C36" s="1258">
        <v>2546.2100499999997</v>
      </c>
      <c r="D36" s="1258">
        <v>2979.6197690721865</v>
      </c>
      <c r="E36" s="1258">
        <v>3167.2579727807911</v>
      </c>
      <c r="F36" s="723">
        <v>18</v>
      </c>
      <c r="G36" s="1259">
        <v>521.58526722647957</v>
      </c>
      <c r="H36" s="1260">
        <v>6519.8158403309944</v>
      </c>
      <c r="I36" s="2"/>
      <c r="J36" s="1258"/>
      <c r="K36" s="24"/>
      <c r="L36" s="782"/>
      <c r="M36" s="782"/>
    </row>
    <row r="37" spans="1:13">
      <c r="A37" s="12"/>
      <c r="B37" s="128" t="s">
        <v>1739</v>
      </c>
      <c r="C37" s="1258">
        <v>365.34127000000001</v>
      </c>
      <c r="D37" s="1258">
        <v>425.98693623774602</v>
      </c>
      <c r="E37" s="1258">
        <v>399.10420892888891</v>
      </c>
      <c r="F37" s="723">
        <v>15</v>
      </c>
      <c r="G37" s="1259">
        <v>59.521620552154708</v>
      </c>
      <c r="H37" s="1260">
        <v>744.02025690193386</v>
      </c>
      <c r="I37" s="2"/>
      <c r="J37" s="1258"/>
      <c r="K37" s="24"/>
      <c r="L37" s="782"/>
      <c r="M37" s="782"/>
    </row>
    <row r="38" spans="1:13" ht="11.25" customHeight="1">
      <c r="A38" s="12"/>
      <c r="B38" s="128" t="s">
        <v>1740</v>
      </c>
      <c r="C38" s="1258">
        <v>174.3629</v>
      </c>
      <c r="D38" s="1258">
        <v>197.73284350955603</v>
      </c>
      <c r="E38" s="1258">
        <v>416.29604046788296</v>
      </c>
      <c r="F38" s="1640">
        <v>12</v>
      </c>
      <c r="G38" s="1641">
        <v>31.535671266908437</v>
      </c>
      <c r="H38" s="1260">
        <v>394.19589083635543</v>
      </c>
      <c r="I38" s="2"/>
      <c r="J38" s="1258"/>
      <c r="K38" s="24"/>
      <c r="L38" s="782"/>
      <c r="M38" s="782"/>
    </row>
    <row r="39" spans="1:13" ht="11.25" customHeight="1">
      <c r="A39" s="12"/>
      <c r="B39" s="728" t="s">
        <v>1741</v>
      </c>
      <c r="C39" s="729">
        <v>47377.490359999996</v>
      </c>
      <c r="D39" s="729">
        <v>62962.66530838942</v>
      </c>
      <c r="E39" s="729">
        <v>64627.855517253825</v>
      </c>
      <c r="F39" s="725">
        <v>14.881277893755614</v>
      </c>
      <c r="G39" s="1263">
        <v>8679.1586556184902</v>
      </c>
      <c r="H39" s="1264">
        <v>108489.48319523114</v>
      </c>
      <c r="I39" s="2"/>
      <c r="J39" s="1258"/>
      <c r="K39" s="24"/>
      <c r="L39" s="1234"/>
    </row>
    <row r="40" spans="1:13">
      <c r="A40" s="16"/>
      <c r="C40" s="1258"/>
      <c r="D40" s="1258"/>
      <c r="E40" s="1258"/>
      <c r="F40" s="2"/>
      <c r="G40" s="1258"/>
      <c r="H40" s="2"/>
      <c r="I40" s="2"/>
      <c r="J40" s="2"/>
    </row>
    <row r="41" spans="1:13" ht="9.75" customHeight="1">
      <c r="A41" s="12"/>
      <c r="C41" s="1258"/>
      <c r="D41" s="1258"/>
      <c r="E41" s="1258"/>
      <c r="F41" s="2"/>
      <c r="G41" s="1258"/>
      <c r="H41" s="2"/>
      <c r="I41" s="2"/>
      <c r="J41" s="2"/>
    </row>
    <row r="42" spans="1:13">
      <c r="A42" s="12"/>
      <c r="B42" s="34" t="s">
        <v>107</v>
      </c>
      <c r="C42" s="2"/>
      <c r="D42" s="2"/>
      <c r="E42" s="2"/>
      <c r="F42" s="2"/>
      <c r="G42" s="1266"/>
      <c r="H42" s="1266" t="s">
        <v>770</v>
      </c>
      <c r="I42" s="2"/>
      <c r="J42" s="2"/>
    </row>
    <row r="43" spans="1:13">
      <c r="A43" s="12"/>
      <c r="B43" s="983" t="s">
        <v>2761</v>
      </c>
      <c r="C43" s="1355" t="s">
        <v>314</v>
      </c>
      <c r="D43" s="1355" t="s">
        <v>316</v>
      </c>
      <c r="E43" s="1355" t="s">
        <v>318</v>
      </c>
      <c r="F43" s="1355"/>
      <c r="G43" s="1383" t="s">
        <v>320</v>
      </c>
      <c r="H43" s="1355" t="s">
        <v>325</v>
      </c>
      <c r="I43" s="2"/>
      <c r="J43" s="2"/>
    </row>
    <row r="44" spans="1:13">
      <c r="A44" s="12"/>
      <c r="C44" s="2378" t="s">
        <v>1727</v>
      </c>
      <c r="D44" s="2378"/>
      <c r="E44" s="2378"/>
      <c r="F44" s="385" t="s">
        <v>1728</v>
      </c>
      <c r="G44" s="385" t="s">
        <v>32</v>
      </c>
      <c r="H44" s="385" t="s">
        <v>643</v>
      </c>
      <c r="I44" s="1258"/>
      <c r="J44" s="1258"/>
      <c r="K44" s="24"/>
      <c r="L44" s="24"/>
    </row>
    <row r="45" spans="1:13">
      <c r="A45" s="12"/>
      <c r="B45" s="1504" t="s">
        <v>308</v>
      </c>
      <c r="C45" s="1642" t="s">
        <v>1729</v>
      </c>
      <c r="D45" s="1642" t="s">
        <v>1730</v>
      </c>
      <c r="E45" s="1642" t="s">
        <v>1731</v>
      </c>
      <c r="F45" s="1642" t="s">
        <v>1015</v>
      </c>
      <c r="G45" s="1642" t="s">
        <v>1364</v>
      </c>
      <c r="H45" s="1643" t="s">
        <v>626</v>
      </c>
      <c r="I45" s="2"/>
      <c r="J45" s="1258"/>
      <c r="K45" s="24"/>
      <c r="L45" s="24"/>
    </row>
    <row r="46" spans="1:13" ht="15" customHeight="1">
      <c r="A46" s="12"/>
      <c r="B46" s="718" t="s">
        <v>1732</v>
      </c>
      <c r="C46" s="727"/>
      <c r="D46" s="727"/>
      <c r="E46" s="727"/>
      <c r="F46" s="727"/>
      <c r="G46" s="727"/>
      <c r="H46" s="1260"/>
      <c r="I46" s="1258"/>
      <c r="J46" s="1258"/>
      <c r="K46" s="24"/>
      <c r="L46" s="24"/>
    </row>
    <row r="47" spans="1:13">
      <c r="A47" s="12"/>
      <c r="B47" s="128" t="s">
        <v>1733</v>
      </c>
      <c r="C47" s="1258"/>
      <c r="D47" s="1258"/>
      <c r="E47" s="1258"/>
      <c r="F47" s="723">
        <v>18</v>
      </c>
      <c r="G47" s="1259"/>
      <c r="H47" s="1260"/>
      <c r="I47" s="2"/>
      <c r="J47" s="1258"/>
      <c r="K47" s="24"/>
      <c r="L47" s="24"/>
    </row>
    <row r="48" spans="1:13">
      <c r="A48" s="12"/>
      <c r="B48" s="128" t="s">
        <v>1734</v>
      </c>
      <c r="C48" s="1258"/>
      <c r="D48" s="1258"/>
      <c r="E48" s="1258"/>
      <c r="F48" s="723">
        <v>18</v>
      </c>
      <c r="G48" s="1259"/>
      <c r="H48" s="1260"/>
      <c r="I48" s="2"/>
      <c r="J48" s="1258"/>
      <c r="K48" s="24"/>
      <c r="L48" s="24"/>
    </row>
    <row r="49" spans="1:12">
      <c r="A49" s="12"/>
      <c r="B49" s="128" t="s">
        <v>1735</v>
      </c>
      <c r="C49" s="1258"/>
      <c r="D49" s="1258"/>
      <c r="E49" s="1258"/>
      <c r="F49" s="723">
        <v>12</v>
      </c>
      <c r="G49" s="1259"/>
      <c r="H49" s="1260"/>
      <c r="I49" s="2"/>
      <c r="J49" s="1258"/>
      <c r="K49" s="24"/>
      <c r="L49" s="24"/>
    </row>
    <row r="50" spans="1:12">
      <c r="A50" s="12"/>
      <c r="B50" s="128" t="s">
        <v>1736</v>
      </c>
      <c r="C50" s="1258"/>
      <c r="D50" s="1258"/>
      <c r="E50" s="1258"/>
      <c r="F50" s="723">
        <v>15</v>
      </c>
      <c r="G50" s="1259"/>
      <c r="H50" s="1260"/>
      <c r="I50" s="2"/>
      <c r="J50" s="1258"/>
      <c r="K50" s="24"/>
      <c r="L50" s="24"/>
    </row>
    <row r="51" spans="1:12">
      <c r="A51" s="12"/>
      <c r="B51" s="128" t="s">
        <v>1737</v>
      </c>
      <c r="C51" s="1258">
        <v>4344.6359900000025</v>
      </c>
      <c r="D51" s="1258">
        <v>2149.3960899999997</v>
      </c>
      <c r="E51" s="1258">
        <v>3295.9650900000006</v>
      </c>
      <c r="F51" s="723">
        <v>12</v>
      </c>
      <c r="G51" s="1267">
        <v>391.59988680000009</v>
      </c>
      <c r="H51" s="1260">
        <v>4894.9985850000012</v>
      </c>
      <c r="I51" s="2"/>
      <c r="J51" s="1258"/>
      <c r="K51" s="24"/>
      <c r="L51" s="24"/>
    </row>
    <row r="52" spans="1:12">
      <c r="A52" s="12"/>
      <c r="B52" s="128" t="s">
        <v>1738</v>
      </c>
      <c r="C52" s="1258"/>
      <c r="D52" s="1258"/>
      <c r="E52" s="1258"/>
      <c r="F52" s="723">
        <v>18</v>
      </c>
      <c r="G52" s="1259"/>
      <c r="H52" s="1260"/>
      <c r="I52" s="1258"/>
      <c r="J52" s="1258"/>
      <c r="K52" s="24"/>
      <c r="L52" s="24"/>
    </row>
    <row r="53" spans="1:12" ht="11.25" customHeight="1">
      <c r="A53" s="12"/>
      <c r="B53" s="128" t="s">
        <v>1739</v>
      </c>
      <c r="C53" s="1258"/>
      <c r="D53" s="1258"/>
      <c r="E53" s="1258"/>
      <c r="F53" s="723">
        <v>15</v>
      </c>
      <c r="G53" s="1259"/>
      <c r="H53" s="1260"/>
      <c r="I53" s="2"/>
      <c r="J53" s="1258"/>
      <c r="L53" s="24"/>
    </row>
    <row r="54" spans="1:12" ht="11.25" customHeight="1">
      <c r="A54" s="12"/>
      <c r="B54" s="128" t="s">
        <v>1740</v>
      </c>
      <c r="C54" s="1258"/>
      <c r="D54" s="1258"/>
      <c r="E54" s="1258"/>
      <c r="F54" s="1640">
        <v>12</v>
      </c>
      <c r="G54" s="1267"/>
      <c r="H54" s="1260"/>
      <c r="I54" s="2"/>
      <c r="J54" s="1258"/>
      <c r="L54" s="24"/>
    </row>
    <row r="55" spans="1:12">
      <c r="A55" s="12"/>
      <c r="B55" s="728" t="s">
        <v>1741</v>
      </c>
      <c r="C55" s="729">
        <v>4344.6359900000025</v>
      </c>
      <c r="D55" s="729">
        <v>2149.3960899999997</v>
      </c>
      <c r="E55" s="729">
        <v>3295.9650900000006</v>
      </c>
      <c r="F55" s="725">
        <v>12</v>
      </c>
      <c r="G55" s="1263">
        <v>391.59988680000009</v>
      </c>
      <c r="H55" s="1264">
        <v>4894.9985850000012</v>
      </c>
      <c r="I55" s="2"/>
      <c r="J55" s="1258"/>
      <c r="L55" s="24"/>
    </row>
    <row r="56" spans="1:12" ht="11.25" customHeight="1">
      <c r="C56" s="1258"/>
      <c r="D56" s="1258"/>
      <c r="E56" s="1258"/>
      <c r="F56" s="2"/>
      <c r="G56" s="1258"/>
      <c r="H56" s="2"/>
      <c r="I56" s="2"/>
      <c r="J56" s="1258"/>
      <c r="L56" s="24"/>
    </row>
    <row r="57" spans="1:12" ht="11.25" customHeight="1">
      <c r="A57" s="12"/>
      <c r="C57" s="1258"/>
      <c r="D57" s="1258"/>
      <c r="E57" s="1258"/>
      <c r="F57" s="2"/>
      <c r="G57" s="1258"/>
      <c r="H57" s="2"/>
      <c r="I57" s="2"/>
      <c r="J57" s="1258"/>
      <c r="L57" s="24"/>
    </row>
    <row r="58" spans="1:12" ht="9.75" customHeight="1">
      <c r="A58" s="12"/>
      <c r="B58" s="34" t="s">
        <v>107</v>
      </c>
      <c r="G58" s="22"/>
      <c r="H58" s="22" t="s">
        <v>0</v>
      </c>
    </row>
    <row r="59" spans="1:12">
      <c r="A59" s="12"/>
      <c r="B59" s="983" t="s">
        <v>309</v>
      </c>
      <c r="C59" s="1167" t="s">
        <v>314</v>
      </c>
      <c r="D59" s="1167" t="s">
        <v>316</v>
      </c>
      <c r="E59" s="1167" t="s">
        <v>318</v>
      </c>
      <c r="F59" s="1167"/>
      <c r="G59" s="1382" t="s">
        <v>320</v>
      </c>
      <c r="H59" s="1167" t="s">
        <v>325</v>
      </c>
    </row>
    <row r="60" spans="1:12">
      <c r="A60" s="12"/>
      <c r="C60" s="2428" t="s">
        <v>1727</v>
      </c>
      <c r="D60" s="2428"/>
      <c r="E60" s="2428"/>
      <c r="F60" s="32" t="s">
        <v>1728</v>
      </c>
      <c r="G60" s="32" t="s">
        <v>32</v>
      </c>
      <c r="H60" s="32" t="s">
        <v>643</v>
      </c>
    </row>
    <row r="61" spans="1:12">
      <c r="A61" s="12"/>
      <c r="B61" s="1504" t="s">
        <v>308</v>
      </c>
      <c r="C61" s="1638" t="s">
        <v>1729</v>
      </c>
      <c r="D61" s="1638" t="s">
        <v>1730</v>
      </c>
      <c r="E61" s="1638" t="s">
        <v>1731</v>
      </c>
      <c r="F61" s="1638" t="s">
        <v>1015</v>
      </c>
      <c r="G61" s="1638" t="s">
        <v>1364</v>
      </c>
      <c r="H61" s="1639" t="s">
        <v>626</v>
      </c>
      <c r="I61" s="24"/>
      <c r="J61" s="24"/>
      <c r="K61" s="24"/>
      <c r="L61" s="24"/>
    </row>
    <row r="62" spans="1:12" ht="15" customHeight="1">
      <c r="A62" s="12"/>
      <c r="B62" s="718" t="s">
        <v>1732</v>
      </c>
      <c r="C62" s="719"/>
      <c r="D62" s="719"/>
      <c r="E62" s="719"/>
      <c r="F62" s="719"/>
      <c r="G62" s="719"/>
      <c r="H62" s="720"/>
      <c r="J62" s="24"/>
      <c r="K62" s="24"/>
      <c r="L62" s="24"/>
    </row>
    <row r="63" spans="1:12">
      <c r="A63" s="12"/>
      <c r="B63" s="128" t="s">
        <v>1733</v>
      </c>
      <c r="C63" s="24">
        <v>2381.8519999999999</v>
      </c>
      <c r="D63" s="24">
        <v>2033.5483100000001</v>
      </c>
      <c r="E63" s="24">
        <v>2085.9387461855504</v>
      </c>
      <c r="F63" s="721">
        <v>18</v>
      </c>
      <c r="G63" s="722">
        <v>390.08034337113298</v>
      </c>
      <c r="H63" s="720">
        <v>4876.0042921391623</v>
      </c>
      <c r="J63" s="24"/>
      <c r="K63" s="24"/>
      <c r="L63" s="24"/>
    </row>
    <row r="64" spans="1:12">
      <c r="A64" s="12"/>
      <c r="B64" s="128" t="s">
        <v>1734</v>
      </c>
      <c r="C64" s="24">
        <v>3437.5830000000001</v>
      </c>
      <c r="D64" s="24">
        <v>3966.4961800000001</v>
      </c>
      <c r="E64" s="24">
        <v>5036.815222491352</v>
      </c>
      <c r="F64" s="721">
        <v>18</v>
      </c>
      <c r="G64" s="722">
        <v>746.45366414948114</v>
      </c>
      <c r="H64" s="720">
        <v>9330.6708018685149</v>
      </c>
      <c r="J64" s="24"/>
      <c r="K64" s="24"/>
      <c r="L64" s="24"/>
    </row>
    <row r="65" spans="1:15">
      <c r="A65" s="12"/>
      <c r="B65" s="128" t="s">
        <v>1735</v>
      </c>
      <c r="C65" s="24">
        <v>21.518000000000001</v>
      </c>
      <c r="D65" s="24">
        <v>35.383789999999998</v>
      </c>
      <c r="E65" s="24">
        <v>23.453512</v>
      </c>
      <c r="F65" s="721">
        <v>12</v>
      </c>
      <c r="G65" s="722">
        <v>3.2142120799999998</v>
      </c>
      <c r="H65" s="720">
        <v>40.177650999999997</v>
      </c>
      <c r="J65" s="24"/>
      <c r="K65" s="24"/>
      <c r="L65" s="24"/>
      <c r="M65" s="55"/>
      <c r="N65" s="55"/>
      <c r="O65" s="55"/>
    </row>
    <row r="66" spans="1:15">
      <c r="A66" s="12"/>
      <c r="B66" s="128" t="s">
        <v>1736</v>
      </c>
      <c r="C66" s="24">
        <v>29237.379000000001</v>
      </c>
      <c r="D66" s="24">
        <v>37739.782700000003</v>
      </c>
      <c r="E66" s="24">
        <v>47926.009452846847</v>
      </c>
      <c r="F66" s="721">
        <v>15</v>
      </c>
      <c r="G66" s="722">
        <v>5745.1585576423422</v>
      </c>
      <c r="H66" s="720">
        <v>71814.481970529276</v>
      </c>
      <c r="J66" s="24"/>
      <c r="K66" s="24"/>
      <c r="L66" s="24"/>
      <c r="M66" s="55"/>
      <c r="N66" s="55"/>
      <c r="O66" s="55"/>
    </row>
    <row r="67" spans="1:15">
      <c r="A67" s="12"/>
      <c r="B67" s="128" t="s">
        <v>1737</v>
      </c>
      <c r="C67" s="24">
        <v>14058.557000000001</v>
      </c>
      <c r="D67" s="24">
        <v>15113.185380000001</v>
      </c>
      <c r="E67" s="24">
        <v>19239.190693710229</v>
      </c>
      <c r="F67" s="721">
        <v>12</v>
      </c>
      <c r="G67" s="722">
        <v>1936.437322948409</v>
      </c>
      <c r="H67" s="720">
        <v>24205.466536855114</v>
      </c>
      <c r="J67" s="24"/>
      <c r="K67" s="24"/>
      <c r="L67" s="24"/>
      <c r="M67" s="55"/>
      <c r="N67" s="55"/>
      <c r="O67" s="55"/>
    </row>
    <row r="68" spans="1:15">
      <c r="A68" s="12"/>
      <c r="B68" s="128" t="s">
        <v>1738</v>
      </c>
      <c r="C68" s="1258">
        <v>2400.0540000000001</v>
      </c>
      <c r="D68" s="1258">
        <v>3301.9790200000002</v>
      </c>
      <c r="E68" s="1258">
        <v>3748.0145934095226</v>
      </c>
      <c r="F68" s="723">
        <v>18</v>
      </c>
      <c r="G68" s="1259">
        <v>567.00285680457137</v>
      </c>
      <c r="H68" s="1260">
        <v>7087.5357100571418</v>
      </c>
      <c r="J68" s="24"/>
      <c r="K68" s="24"/>
      <c r="L68" s="24"/>
      <c r="M68" s="55"/>
      <c r="N68" s="55"/>
      <c r="O68" s="55"/>
    </row>
    <row r="69" spans="1:15">
      <c r="A69" s="12"/>
      <c r="B69" s="128" t="s">
        <v>1739</v>
      </c>
      <c r="C69" s="1258">
        <v>267.89400000000001</v>
      </c>
      <c r="D69" s="1258">
        <v>449.93622999999997</v>
      </c>
      <c r="E69" s="1258">
        <v>438.13050330081796</v>
      </c>
      <c r="F69" s="723">
        <v>15</v>
      </c>
      <c r="G69" s="1259">
        <v>57.798036665040897</v>
      </c>
      <c r="H69" s="1260">
        <v>722.47545831301125</v>
      </c>
      <c r="I69" s="24"/>
      <c r="J69" s="24"/>
      <c r="K69" s="24"/>
      <c r="L69" s="24"/>
      <c r="M69" s="55"/>
      <c r="N69" s="55"/>
      <c r="O69" s="55"/>
    </row>
    <row r="70" spans="1:15" ht="11.25" customHeight="1">
      <c r="A70" s="12"/>
      <c r="B70" s="128" t="s">
        <v>1740</v>
      </c>
      <c r="C70" s="1258">
        <v>2013.6</v>
      </c>
      <c r="D70" s="1258">
        <v>2017.3131799999999</v>
      </c>
      <c r="E70" s="1258">
        <v>2195.5048576933873</v>
      </c>
      <c r="F70" s="1640">
        <v>12</v>
      </c>
      <c r="G70" s="1641">
        <v>249.05672150773549</v>
      </c>
      <c r="H70" s="1260">
        <v>3113.2090188466937</v>
      </c>
      <c r="I70" s="24"/>
      <c r="K70" s="24"/>
      <c r="L70" s="24"/>
      <c r="M70" s="55"/>
      <c r="N70" s="55"/>
      <c r="O70" s="55"/>
    </row>
    <row r="71" spans="1:15" ht="11.25" customHeight="1">
      <c r="A71" s="12"/>
      <c r="B71" s="514" t="s">
        <v>1741</v>
      </c>
      <c r="C71" s="1261">
        <v>53818.436999999998</v>
      </c>
      <c r="D71" s="1261">
        <v>64657.624790000009</v>
      </c>
      <c r="E71" s="1261">
        <v>80693.05758163771</v>
      </c>
      <c r="F71" s="1262">
        <v>14.603471279718885</v>
      </c>
      <c r="G71" s="1263">
        <v>9695.2017151687123</v>
      </c>
      <c r="H71" s="1264">
        <v>121190.0214396089</v>
      </c>
      <c r="I71" s="24"/>
      <c r="K71" s="24"/>
      <c r="L71" s="1234"/>
      <c r="M71" s="55"/>
      <c r="N71" s="55"/>
      <c r="O71" s="55"/>
    </row>
    <row r="72" spans="1:15" ht="11.25" customHeight="1">
      <c r="A72" s="12"/>
      <c r="B72" s="514"/>
      <c r="C72" s="724"/>
      <c r="D72" s="724"/>
      <c r="E72" s="724"/>
      <c r="F72" s="726"/>
      <c r="G72" s="724"/>
      <c r="I72" s="24"/>
      <c r="J72" s="24"/>
      <c r="K72" s="24"/>
      <c r="L72" s="24"/>
      <c r="M72" s="55"/>
      <c r="N72" s="55"/>
      <c r="O72" s="55"/>
    </row>
    <row r="73" spans="1:15" s="717" customFormat="1">
      <c r="A73" s="27"/>
      <c r="B73" s="12"/>
      <c r="C73" s="24"/>
      <c r="D73" s="24"/>
      <c r="E73" s="24"/>
      <c r="F73" s="2"/>
      <c r="G73" s="24"/>
      <c r="H73" s="12"/>
      <c r="M73" s="55"/>
      <c r="N73" s="55"/>
      <c r="O73" s="55"/>
    </row>
    <row r="74" spans="1:15" ht="9.75" customHeight="1">
      <c r="A74" s="12"/>
      <c r="B74" s="34" t="s">
        <v>107</v>
      </c>
      <c r="F74" s="2"/>
      <c r="G74" s="22"/>
      <c r="H74" s="22" t="s">
        <v>762</v>
      </c>
    </row>
    <row r="75" spans="1:15">
      <c r="A75" s="12"/>
      <c r="B75" s="983" t="s">
        <v>309</v>
      </c>
      <c r="C75" s="1167" t="s">
        <v>314</v>
      </c>
      <c r="D75" s="1167" t="s">
        <v>316</v>
      </c>
      <c r="E75" s="1167" t="s">
        <v>318</v>
      </c>
      <c r="F75" s="1355"/>
      <c r="G75" s="1382" t="s">
        <v>320</v>
      </c>
      <c r="H75" s="1167" t="s">
        <v>325</v>
      </c>
    </row>
    <row r="76" spans="1:15">
      <c r="A76" s="12"/>
      <c r="C76" s="2428" t="s">
        <v>1727</v>
      </c>
      <c r="D76" s="2428"/>
      <c r="E76" s="2428"/>
      <c r="F76" s="385" t="s">
        <v>1728</v>
      </c>
      <c r="G76" s="32" t="s">
        <v>32</v>
      </c>
      <c r="H76" s="32" t="s">
        <v>643</v>
      </c>
    </row>
    <row r="77" spans="1:15">
      <c r="A77" s="12"/>
      <c r="B77" s="1504" t="s">
        <v>308</v>
      </c>
      <c r="C77" s="1638" t="s">
        <v>1729</v>
      </c>
      <c r="D77" s="1638" t="s">
        <v>1730</v>
      </c>
      <c r="E77" s="1638" t="s">
        <v>1731</v>
      </c>
      <c r="F77" s="1642" t="s">
        <v>1015</v>
      </c>
      <c r="G77" s="1638" t="s">
        <v>1364</v>
      </c>
      <c r="H77" s="1639" t="s">
        <v>626</v>
      </c>
      <c r="J77" s="24"/>
      <c r="K77" s="24"/>
      <c r="L77" s="24"/>
    </row>
    <row r="78" spans="1:15" ht="15" customHeight="1">
      <c r="A78" s="12"/>
      <c r="B78" s="718" t="s">
        <v>1732</v>
      </c>
      <c r="C78" s="719"/>
      <c r="D78" s="719"/>
      <c r="E78" s="719"/>
      <c r="F78" s="727"/>
      <c r="G78" s="719"/>
      <c r="H78" s="720"/>
      <c r="J78" s="24"/>
      <c r="K78" s="24"/>
      <c r="L78" s="24"/>
    </row>
    <row r="79" spans="1:15">
      <c r="A79" s="12"/>
      <c r="B79" s="128" t="s">
        <v>1733</v>
      </c>
      <c r="C79" s="1258">
        <v>2112.2040000000002</v>
      </c>
      <c r="D79" s="1258">
        <v>1694.41581</v>
      </c>
      <c r="E79" s="1258">
        <v>1752.6076517496283</v>
      </c>
      <c r="F79" s="723">
        <v>18</v>
      </c>
      <c r="G79" s="1259">
        <v>333.56258743761833</v>
      </c>
      <c r="H79" s="1260">
        <f t="shared" ref="H79:H86" si="0">G79*12.5</f>
        <v>4169.5323429702294</v>
      </c>
      <c r="J79" s="24"/>
      <c r="K79" s="24"/>
      <c r="L79" s="24"/>
    </row>
    <row r="80" spans="1:15">
      <c r="A80" s="12"/>
      <c r="B80" s="128" t="s">
        <v>1734</v>
      </c>
      <c r="C80" s="1258">
        <v>3193.8679999999999</v>
      </c>
      <c r="D80" s="1258">
        <v>2169.6126099999997</v>
      </c>
      <c r="E80" s="1258">
        <v>5535.995511006071</v>
      </c>
      <c r="F80" s="723">
        <v>18</v>
      </c>
      <c r="G80" s="1259">
        <v>653.96856721668894</v>
      </c>
      <c r="H80" s="1260">
        <f t="shared" si="0"/>
        <v>8174.6070902086121</v>
      </c>
      <c r="J80" s="24"/>
      <c r="K80" s="24"/>
      <c r="L80" s="24"/>
    </row>
    <row r="81" spans="1:12">
      <c r="A81" s="12"/>
      <c r="B81" s="128" t="s">
        <v>1735</v>
      </c>
      <c r="C81" s="1258">
        <v>21.518000000000001</v>
      </c>
      <c r="D81" s="1258">
        <v>13.569379999999999</v>
      </c>
      <c r="E81" s="1258">
        <v>14.827340999999999</v>
      </c>
      <c r="F81" s="723">
        <v>12</v>
      </c>
      <c r="G81" s="1259">
        <v>1.9965888399999996</v>
      </c>
      <c r="H81" s="1260">
        <f t="shared" si="0"/>
        <v>24.957360499999997</v>
      </c>
      <c r="J81" s="24"/>
      <c r="K81" s="24"/>
      <c r="L81" s="24"/>
    </row>
    <row r="82" spans="1:12">
      <c r="A82" s="12"/>
      <c r="B82" s="128" t="s">
        <v>1736</v>
      </c>
      <c r="C82" s="1258">
        <v>31751.807000000001</v>
      </c>
      <c r="D82" s="1258">
        <v>31699.922910000001</v>
      </c>
      <c r="E82" s="1258">
        <v>38425.808987214354</v>
      </c>
      <c r="F82" s="723">
        <v>15</v>
      </c>
      <c r="G82" s="1259">
        <v>5093.8769449087085</v>
      </c>
      <c r="H82" s="1260">
        <f t="shared" si="0"/>
        <v>63673.461811358859</v>
      </c>
      <c r="J82" s="24"/>
      <c r="K82" s="24"/>
      <c r="L82" s="24"/>
    </row>
    <row r="83" spans="1:12">
      <c r="A83" s="12"/>
      <c r="B83" s="128" t="s">
        <v>1737</v>
      </c>
      <c r="C83" s="1258">
        <v>4173.1840000000002</v>
      </c>
      <c r="D83" s="1258">
        <v>8714.0554300000003</v>
      </c>
      <c r="E83" s="1258">
        <v>13630.086268599865</v>
      </c>
      <c r="F83" s="723">
        <v>12</v>
      </c>
      <c r="G83" s="1259">
        <v>1060.693027791807</v>
      </c>
      <c r="H83" s="1260">
        <f t="shared" si="0"/>
        <v>13258.662847397587</v>
      </c>
      <c r="J83" s="24"/>
      <c r="K83" s="24"/>
      <c r="L83" s="24"/>
    </row>
    <row r="84" spans="1:12">
      <c r="A84" s="12"/>
      <c r="B84" s="128" t="s">
        <v>1738</v>
      </c>
      <c r="C84" s="1258">
        <v>1949.79</v>
      </c>
      <c r="D84" s="1258">
        <v>2546.2100499999997</v>
      </c>
      <c r="E84" s="1258">
        <v>2979.6197690721865</v>
      </c>
      <c r="F84" s="723">
        <v>18</v>
      </c>
      <c r="G84" s="1259">
        <v>448.53718885963201</v>
      </c>
      <c r="H84" s="1260">
        <f t="shared" si="0"/>
        <v>5606.7148607454001</v>
      </c>
      <c r="J84" s="24"/>
      <c r="K84" s="24"/>
      <c r="L84" s="24"/>
    </row>
    <row r="85" spans="1:12">
      <c r="A85" s="12"/>
      <c r="B85" s="128" t="s">
        <v>1739</v>
      </c>
      <c r="C85" s="1258">
        <v>297.97399999999999</v>
      </c>
      <c r="D85" s="1258">
        <v>365.34127000000001</v>
      </c>
      <c r="E85" s="1258">
        <v>425.98693623774602</v>
      </c>
      <c r="F85" s="723">
        <v>15</v>
      </c>
      <c r="G85" s="1259">
        <v>54.465110105710259</v>
      </c>
      <c r="H85" s="1260">
        <f t="shared" si="0"/>
        <v>680.81387632137819</v>
      </c>
      <c r="J85" s="24"/>
      <c r="K85" s="24"/>
      <c r="L85" s="24"/>
    </row>
    <row r="86" spans="1:12" ht="11.25" customHeight="1">
      <c r="A86" s="12"/>
      <c r="B86" s="128" t="s">
        <v>1740</v>
      </c>
      <c r="C86" s="1258">
        <v>169.69</v>
      </c>
      <c r="D86" s="1258">
        <v>174.3629</v>
      </c>
      <c r="E86" s="1258">
        <v>197.73284350955603</v>
      </c>
      <c r="F86" s="1640">
        <v>12</v>
      </c>
      <c r="G86" s="1641">
        <v>21.671429648193122</v>
      </c>
      <c r="H86" s="1260">
        <f t="shared" si="0"/>
        <v>270.89287060241401</v>
      </c>
      <c r="J86" s="24"/>
      <c r="K86" s="24"/>
      <c r="L86" s="24"/>
    </row>
    <row r="87" spans="1:12" ht="11.25" customHeight="1">
      <c r="A87" s="12"/>
      <c r="B87" s="728" t="s">
        <v>1741</v>
      </c>
      <c r="C87" s="729">
        <v>43670.035000000003</v>
      </c>
      <c r="D87" s="729">
        <v>47377.490359999996</v>
      </c>
      <c r="E87" s="729">
        <v>62962.66530838942</v>
      </c>
      <c r="F87" s="725">
        <v>14.938176645701095</v>
      </c>
      <c r="G87" s="1263">
        <v>7668.7714448083589</v>
      </c>
      <c r="H87" s="1264">
        <f>SUM(H79:H86)</f>
        <v>95859.643060104485</v>
      </c>
      <c r="J87" s="24"/>
      <c r="K87" s="24"/>
      <c r="L87" s="1234"/>
    </row>
    <row r="88" spans="1:12">
      <c r="A88" s="16"/>
      <c r="C88" s="24"/>
      <c r="D88" s="24"/>
      <c r="E88" s="24"/>
      <c r="G88" s="24"/>
    </row>
    <row r="89" spans="1:12" ht="9.75" customHeight="1">
      <c r="A89" s="12"/>
      <c r="C89" s="24"/>
      <c r="D89" s="24"/>
      <c r="E89" s="24"/>
      <c r="G89" s="24"/>
    </row>
    <row r="90" spans="1:12">
      <c r="A90" s="12"/>
      <c r="B90" s="34" t="s">
        <v>107</v>
      </c>
      <c r="G90" s="22"/>
      <c r="H90" s="22" t="s">
        <v>770</v>
      </c>
    </row>
    <row r="91" spans="1:12">
      <c r="A91" s="12"/>
      <c r="B91" s="983" t="s">
        <v>309</v>
      </c>
      <c r="C91" s="1167" t="s">
        <v>314</v>
      </c>
      <c r="D91" s="1167" t="s">
        <v>316</v>
      </c>
      <c r="E91" s="1167" t="s">
        <v>318</v>
      </c>
      <c r="F91" s="1167"/>
      <c r="G91" s="1382" t="s">
        <v>320</v>
      </c>
      <c r="H91" s="1167" t="s">
        <v>325</v>
      </c>
    </row>
    <row r="92" spans="1:12">
      <c r="A92" s="12"/>
      <c r="C92" s="2428" t="s">
        <v>1727</v>
      </c>
      <c r="D92" s="2428"/>
      <c r="E92" s="2428"/>
      <c r="F92" s="32" t="s">
        <v>1728</v>
      </c>
      <c r="G92" s="32" t="s">
        <v>32</v>
      </c>
      <c r="H92" s="32" t="s">
        <v>643</v>
      </c>
      <c r="I92" s="24"/>
      <c r="J92" s="24"/>
      <c r="K92" s="24"/>
      <c r="L92" s="24"/>
    </row>
    <row r="93" spans="1:12">
      <c r="A93" s="12"/>
      <c r="B93" s="1504" t="s">
        <v>308</v>
      </c>
      <c r="C93" s="1638" t="s">
        <v>1729</v>
      </c>
      <c r="D93" s="1638" t="s">
        <v>1730</v>
      </c>
      <c r="E93" s="1638" t="s">
        <v>1731</v>
      </c>
      <c r="F93" s="1638" t="s">
        <v>1015</v>
      </c>
      <c r="G93" s="1638" t="s">
        <v>1364</v>
      </c>
      <c r="H93" s="1639" t="s">
        <v>626</v>
      </c>
      <c r="J93" s="24"/>
      <c r="K93" s="24"/>
      <c r="L93" s="24"/>
    </row>
    <row r="94" spans="1:12" ht="15" customHeight="1">
      <c r="A94" s="12"/>
      <c r="B94" s="718" t="s">
        <v>1732</v>
      </c>
      <c r="C94" s="727"/>
      <c r="D94" s="727"/>
      <c r="E94" s="727"/>
      <c r="F94" s="727"/>
      <c r="G94" s="727"/>
      <c r="H94" s="1260"/>
      <c r="I94" s="24"/>
      <c r="J94" s="24"/>
      <c r="K94" s="24"/>
      <c r="L94" s="24"/>
    </row>
    <row r="95" spans="1:12">
      <c r="A95" s="12"/>
      <c r="B95" s="128" t="s">
        <v>1733</v>
      </c>
      <c r="C95" s="1258"/>
      <c r="D95" s="1258"/>
      <c r="E95" s="1258"/>
      <c r="F95" s="723">
        <v>18</v>
      </c>
      <c r="G95" s="1259"/>
      <c r="H95" s="1260"/>
      <c r="J95" s="24"/>
      <c r="K95" s="24"/>
      <c r="L95" s="24"/>
    </row>
    <row r="96" spans="1:12">
      <c r="A96" s="12"/>
      <c r="B96" s="128" t="s">
        <v>1734</v>
      </c>
      <c r="C96" s="1258"/>
      <c r="D96" s="1258"/>
      <c r="E96" s="1258"/>
      <c r="F96" s="723">
        <v>18</v>
      </c>
      <c r="G96" s="1259"/>
      <c r="H96" s="1260"/>
      <c r="J96" s="24"/>
      <c r="K96" s="24"/>
      <c r="L96" s="24"/>
    </row>
    <row r="97" spans="1:12">
      <c r="A97" s="12"/>
      <c r="B97" s="128" t="s">
        <v>1735</v>
      </c>
      <c r="C97" s="1258"/>
      <c r="D97" s="1258"/>
      <c r="E97" s="1258"/>
      <c r="F97" s="723">
        <v>12</v>
      </c>
      <c r="G97" s="1259"/>
      <c r="H97" s="1260"/>
      <c r="J97" s="24"/>
      <c r="K97" s="24"/>
      <c r="L97" s="24"/>
    </row>
    <row r="98" spans="1:12">
      <c r="A98" s="12"/>
      <c r="B98" s="128" t="s">
        <v>1736</v>
      </c>
      <c r="C98" s="1258"/>
      <c r="D98" s="1258"/>
      <c r="E98" s="1258"/>
      <c r="F98" s="723">
        <v>15</v>
      </c>
      <c r="G98" s="1259"/>
      <c r="H98" s="1260"/>
      <c r="J98" s="24"/>
      <c r="K98" s="24"/>
      <c r="L98" s="24"/>
    </row>
    <row r="99" spans="1:12">
      <c r="A99" s="12"/>
      <c r="B99" s="128" t="s">
        <v>1737</v>
      </c>
      <c r="C99" s="1258">
        <v>5730.7971200000002</v>
      </c>
      <c r="D99" s="1258">
        <v>4344.6359900000025</v>
      </c>
      <c r="E99" s="1258">
        <v>2149.3960899999997</v>
      </c>
      <c r="F99" s="723">
        <v>12</v>
      </c>
      <c r="G99" s="1267">
        <v>488.99316800000014</v>
      </c>
      <c r="H99" s="1260">
        <f>G99*12.5</f>
        <v>6112.4146000000019</v>
      </c>
      <c r="J99" s="24"/>
      <c r="K99" s="24"/>
      <c r="L99" s="24"/>
    </row>
    <row r="100" spans="1:12">
      <c r="A100" s="12"/>
      <c r="B100" s="128" t="s">
        <v>1738</v>
      </c>
      <c r="C100" s="1258"/>
      <c r="D100" s="1258"/>
      <c r="E100" s="1258"/>
      <c r="F100" s="723">
        <v>18</v>
      </c>
      <c r="G100" s="1259"/>
      <c r="H100" s="1260"/>
      <c r="I100" s="24"/>
      <c r="J100" s="24"/>
      <c r="K100" s="24"/>
      <c r="L100" s="24"/>
    </row>
    <row r="101" spans="1:12" ht="11.25" customHeight="1">
      <c r="A101" s="12"/>
      <c r="B101" s="128" t="s">
        <v>1739</v>
      </c>
      <c r="C101" s="1258"/>
      <c r="D101" s="1258"/>
      <c r="E101" s="1258"/>
      <c r="F101" s="723">
        <v>15</v>
      </c>
      <c r="G101" s="1259"/>
      <c r="H101" s="1260"/>
      <c r="J101" s="24"/>
      <c r="L101" s="24"/>
    </row>
    <row r="102" spans="1:12" ht="11.25" customHeight="1">
      <c r="A102" s="12"/>
      <c r="B102" s="128" t="s">
        <v>1740</v>
      </c>
      <c r="C102" s="1258"/>
      <c r="D102" s="1258"/>
      <c r="E102" s="1258"/>
      <c r="F102" s="1640">
        <v>12</v>
      </c>
      <c r="G102" s="1267"/>
      <c r="H102" s="1260"/>
      <c r="J102" s="24"/>
      <c r="L102" s="24"/>
    </row>
    <row r="103" spans="1:12">
      <c r="A103" s="12"/>
      <c r="B103" s="728" t="s">
        <v>1741</v>
      </c>
      <c r="C103" s="729">
        <v>5730.7971200000002</v>
      </c>
      <c r="D103" s="729">
        <v>4344.6359900000025</v>
      </c>
      <c r="E103" s="729">
        <v>2149.3960899999997</v>
      </c>
      <c r="F103" s="725">
        <v>12</v>
      </c>
      <c r="G103" s="1263">
        <v>488.99316800000003</v>
      </c>
      <c r="H103" s="1264">
        <f>G103*12.5</f>
        <v>6112.4146000000001</v>
      </c>
      <c r="J103" s="24"/>
      <c r="L103" s="24"/>
    </row>
    <row r="104" spans="1:12" ht="11.25" customHeight="1"/>
    <row r="105" spans="1:12" ht="11.25" customHeight="1"/>
    <row r="106" spans="1:12" ht="11.25" customHeight="1"/>
    <row r="107" spans="1:12" ht="11.25" customHeight="1"/>
    <row r="108" spans="1:12" ht="11.25" customHeight="1"/>
    <row r="109" spans="1:12" ht="11.25" customHeight="1"/>
    <row r="110" spans="1:12" ht="11.25" customHeight="1"/>
    <row r="111" spans="1:12" ht="11.25" customHeight="1"/>
    <row r="112" spans="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sheetData>
  <sheetProtection formatCells="0" formatColumns="0" formatRows="0" insertColumns="0" insertRows="0" insertHyperlinks="0" deleteColumns="0" deleteRows="0" sort="0" autoFilter="0" pivotTables="0"/>
  <mergeCells count="8">
    <mergeCell ref="C76:E76"/>
    <mergeCell ref="C92:E92"/>
    <mergeCell ref="B3:H3"/>
    <mergeCell ref="B7:H7"/>
    <mergeCell ref="C12:E12"/>
    <mergeCell ref="C28:E28"/>
    <mergeCell ref="C44:E44"/>
    <mergeCell ref="C60:E60"/>
  </mergeCells>
  <hyperlinks>
    <hyperlink ref="B3" location="Contents!A1" display="Back to index page" xr:uid="{C4593DA3-8338-4ED6-89F0-54417E382707}"/>
    <hyperlink ref="B3:H3" location="CONTENTS!A1" display="Back to contents page" xr:uid="{B118091C-DF78-461A-8A89-55AC6C5310E5}"/>
  </hyperlinks>
  <pageMargins left="0.23622047244094491" right="0.23622047244094491" top="0.74803149606299213" bottom="0.74803149606299213" header="0.31496062992125984" footer="0.31496062992125984"/>
  <pageSetup paperSize="9" scale="62" orientation="landscape" r:id="rId1"/>
  <rowBreaks count="1" manualBreakCount="1">
    <brk id="57" max="8" man="1"/>
  </rowBreaks>
  <customProperties>
    <customPr name="EpmWorksheetKeyString_GU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tabColor rgb="FF007272"/>
  </sheetPr>
  <dimension ref="A1:M19"/>
  <sheetViews>
    <sheetView showGridLines="0" showRowColHeaders="0" zoomScaleNormal="100" workbookViewId="0"/>
  </sheetViews>
  <sheetFormatPr baseColWidth="10" defaultColWidth="11.44140625" defaultRowHeight="14.4"/>
  <cols>
    <col min="1" max="1" width="2.6640625" customWidth="1"/>
    <col min="2" max="2" width="183.44140625" customWidth="1"/>
    <col min="3" max="3" width="25.44140625" customWidth="1"/>
  </cols>
  <sheetData>
    <row r="1" spans="1:13" s="10" customFormat="1" ht="11.25" customHeight="1">
      <c r="A1" s="7"/>
      <c r="B1" s="7"/>
      <c r="C1" s="7"/>
      <c r="D1" s="7"/>
      <c r="E1" s="7"/>
      <c r="F1" s="8"/>
      <c r="G1" s="8"/>
      <c r="H1" s="9"/>
    </row>
    <row r="2" spans="1:13" s="10" customFormat="1" ht="5.25" customHeight="1">
      <c r="A2" s="7"/>
      <c r="B2" s="7"/>
      <c r="C2" s="7"/>
      <c r="D2" s="7"/>
      <c r="E2" s="7"/>
      <c r="F2" s="8"/>
      <c r="G2" s="8"/>
      <c r="H2" s="9"/>
    </row>
    <row r="3" spans="1:13" s="12" customFormat="1" ht="12.9" customHeight="1">
      <c r="A3" s="11"/>
      <c r="B3" s="2217" t="s">
        <v>302</v>
      </c>
      <c r="C3" s="2217"/>
      <c r="D3" s="2217"/>
      <c r="E3" s="2217"/>
      <c r="F3" s="2217"/>
      <c r="G3" s="2217"/>
      <c r="H3" s="2217"/>
    </row>
    <row r="4" spans="1:13" s="10" customFormat="1" ht="5.25" customHeight="1">
      <c r="A4" s="7"/>
      <c r="B4" s="7"/>
      <c r="C4" s="7"/>
      <c r="D4" s="7"/>
      <c r="E4" s="7"/>
      <c r="F4" s="8"/>
      <c r="G4" s="8"/>
      <c r="H4" s="9"/>
      <c r="I4" s="7"/>
      <c r="J4" s="7"/>
    </row>
    <row r="5" spans="1:13" s="307" customFormat="1" ht="15.75" customHeight="1">
      <c r="B5" s="1087" t="s">
        <v>1742</v>
      </c>
    </row>
    <row r="6" spans="1:13" s="307" customFormat="1" ht="15.75" customHeight="1">
      <c r="A6" s="933"/>
      <c r="B6" s="933"/>
      <c r="C6" s="14"/>
      <c r="K6" s="306"/>
      <c r="L6" s="306"/>
      <c r="M6" s="306"/>
    </row>
    <row r="7" spans="1:13" ht="21.9" customHeight="1">
      <c r="A7" s="934"/>
      <c r="B7" s="1281" t="s">
        <v>1743</v>
      </c>
    </row>
    <row r="8" spans="1:13" ht="95.25" customHeight="1">
      <c r="A8" s="934"/>
      <c r="B8" s="248" t="s">
        <v>2961</v>
      </c>
    </row>
    <row r="9" spans="1:13" ht="21.9" customHeight="1">
      <c r="A9" s="934"/>
      <c r="B9" s="1281" t="s">
        <v>1744</v>
      </c>
    </row>
    <row r="10" spans="1:13" ht="100.5" customHeight="1">
      <c r="A10" s="934"/>
      <c r="B10" s="248" t="s">
        <v>1745</v>
      </c>
    </row>
    <row r="11" spans="1:13" ht="21.9" customHeight="1">
      <c r="A11" s="934"/>
      <c r="B11" s="1281" t="s">
        <v>1746</v>
      </c>
    </row>
    <row r="12" spans="1:13" ht="70.650000000000006" customHeight="1">
      <c r="A12" s="934"/>
      <c r="B12" s="248" t="s">
        <v>2962</v>
      </c>
    </row>
    <row r="13" spans="1:13" ht="21.9" customHeight="1">
      <c r="A13" s="934"/>
      <c r="B13" s="1282" t="s">
        <v>1747</v>
      </c>
    </row>
    <row r="14" spans="1:13" ht="117.75" customHeight="1">
      <c r="A14" s="934"/>
      <c r="B14" s="248" t="s">
        <v>1748</v>
      </c>
    </row>
    <row r="15" spans="1:13" ht="21.9" customHeight="1">
      <c r="A15" s="934"/>
      <c r="B15" s="1282" t="s">
        <v>1749</v>
      </c>
    </row>
    <row r="16" spans="1:13" ht="140.25" customHeight="1">
      <c r="A16" s="934"/>
      <c r="B16" s="248" t="s">
        <v>2963</v>
      </c>
    </row>
    <row r="17" spans="1:2" ht="19.8">
      <c r="A17" s="934"/>
      <c r="B17" s="935"/>
    </row>
    <row r="18" spans="1:2" ht="19.8">
      <c r="A18" s="934"/>
      <c r="B18" s="936"/>
    </row>
    <row r="19" spans="1:2" ht="19.8">
      <c r="A19" s="934"/>
      <c r="B19" s="936"/>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scale="70" fitToHeight="2" orientation="landscape" verticalDpi="1200" r:id="rId1"/>
  <rowBreaks count="1" manualBreakCount="1">
    <brk id="10" max="1" man="1"/>
  </rowBreaks>
  <customProperties>
    <customPr name="EpmWorksheetKeyString_GU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tabColor rgb="FF007272"/>
  </sheetPr>
  <dimension ref="A1:H34"/>
  <sheetViews>
    <sheetView showGridLines="0" showRowColHeaders="0" zoomScaleNormal="100" workbookViewId="0"/>
  </sheetViews>
  <sheetFormatPr baseColWidth="10" defaultColWidth="11.44140625" defaultRowHeight="14.4"/>
  <cols>
    <col min="1" max="1" width="2.6640625" customWidth="1"/>
    <col min="2" max="2" width="4.88671875" customWidth="1"/>
    <col min="3" max="3" width="20.33203125" customWidth="1"/>
    <col min="4" max="4" width="57.88671875" customWidth="1"/>
    <col min="5" max="8" width="16.5546875" customWidth="1"/>
  </cols>
  <sheetData>
    <row r="1" spans="1:8" ht="11.25" customHeight="1"/>
    <row r="2" spans="1:8" ht="5.25" customHeight="1"/>
    <row r="3" spans="1:8" ht="12.9" customHeight="1">
      <c r="B3" s="2217" t="s">
        <v>302</v>
      </c>
      <c r="C3" s="2217"/>
      <c r="D3" s="2217"/>
      <c r="E3" s="2217"/>
      <c r="F3" s="2217"/>
      <c r="G3" s="2217"/>
    </row>
    <row r="4" spans="1:8" ht="5.25" customHeight="1"/>
    <row r="5" spans="1:8" s="6" customFormat="1" ht="15.75" customHeight="1">
      <c r="A5" s="13"/>
      <c r="B5" s="1087" t="s">
        <v>1750</v>
      </c>
      <c r="G5"/>
    </row>
    <row r="6" spans="1:8" s="6" customFormat="1" ht="11.25" customHeight="1">
      <c r="A6" s="13"/>
      <c r="B6" s="1087"/>
      <c r="G6"/>
    </row>
    <row r="7" spans="1:8" s="3" customFormat="1" ht="11.25" customHeight="1"/>
    <row r="8" spans="1:8" s="3" customFormat="1" ht="11.25" customHeight="1">
      <c r="B8" s="983" t="s">
        <v>2761</v>
      </c>
      <c r="C8" s="618"/>
      <c r="D8" s="618"/>
      <c r="E8" s="1355" t="s">
        <v>314</v>
      </c>
      <c r="F8" s="1355" t="s">
        <v>316</v>
      </c>
      <c r="G8" s="1355" t="s">
        <v>318</v>
      </c>
      <c r="H8" s="1355" t="s">
        <v>320</v>
      </c>
    </row>
    <row r="9" spans="1:8" s="3" customFormat="1" ht="11.25" customHeight="1">
      <c r="E9" s="204" t="s">
        <v>2611</v>
      </c>
      <c r="F9" s="204" t="s">
        <v>2612</v>
      </c>
      <c r="G9" s="204" t="s">
        <v>2614</v>
      </c>
      <c r="H9" s="204"/>
    </row>
    <row r="10" spans="1:8" s="3" customFormat="1" ht="11.25" customHeight="1">
      <c r="B10" s="2430" t="s">
        <v>1753</v>
      </c>
      <c r="C10" s="2290"/>
      <c r="D10" s="1644"/>
      <c r="E10" s="1548" t="s">
        <v>1755</v>
      </c>
      <c r="F10" s="1548" t="s">
        <v>2613</v>
      </c>
      <c r="G10" s="1548" t="s">
        <v>2615</v>
      </c>
      <c r="H10" s="1548" t="s">
        <v>2616</v>
      </c>
    </row>
    <row r="11" spans="1:8" s="3" customFormat="1" ht="11.25" customHeight="1">
      <c r="B11" s="385">
        <v>1</v>
      </c>
      <c r="C11" s="210" t="s">
        <v>1757</v>
      </c>
      <c r="D11" s="2" t="s">
        <v>1758</v>
      </c>
      <c r="E11" s="2173">
        <v>8</v>
      </c>
      <c r="F11" s="2173"/>
      <c r="G11" s="2173">
        <v>13</v>
      </c>
      <c r="H11" s="2173">
        <v>168</v>
      </c>
    </row>
    <row r="12" spans="1:8" s="3" customFormat="1" ht="11.25" customHeight="1">
      <c r="B12" s="385">
        <v>2</v>
      </c>
      <c r="C12" s="210"/>
      <c r="D12" s="2" t="s">
        <v>1759</v>
      </c>
      <c r="E12" s="2173">
        <v>5436</v>
      </c>
      <c r="F12" s="2173"/>
      <c r="G12" s="2173">
        <v>81221.368739999991</v>
      </c>
      <c r="H12" s="2173">
        <v>479133.36977413495</v>
      </c>
    </row>
    <row r="13" spans="1:8" s="3" customFormat="1" ht="11.25" customHeight="1">
      <c r="B13" s="385">
        <v>3</v>
      </c>
      <c r="C13" s="210"/>
      <c r="D13" s="939" t="s">
        <v>1760</v>
      </c>
      <c r="E13" s="2174">
        <v>5436</v>
      </c>
      <c r="F13" s="2174"/>
      <c r="G13" s="2174">
        <v>68409.995999999985</v>
      </c>
      <c r="H13" s="2174">
        <v>426689.21526014915</v>
      </c>
    </row>
    <row r="14" spans="1:8" s="3" customFormat="1" ht="11.25" customHeight="1">
      <c r="B14" s="385">
        <v>4</v>
      </c>
      <c r="C14" s="210"/>
      <c r="D14" s="937" t="s">
        <v>1761</v>
      </c>
      <c r="E14" s="2175"/>
      <c r="F14" s="2175"/>
      <c r="G14" s="2175"/>
      <c r="H14" s="2175"/>
    </row>
    <row r="15" spans="1:8" s="3" customFormat="1" ht="11.25" customHeight="1">
      <c r="B15" s="385" t="s">
        <v>1762</v>
      </c>
      <c r="C15" s="210"/>
      <c r="D15" s="941" t="s">
        <v>1763</v>
      </c>
      <c r="E15" s="2174"/>
      <c r="F15" s="2174"/>
      <c r="G15" s="2174">
        <v>5660.076</v>
      </c>
      <c r="H15" s="2174">
        <v>0</v>
      </c>
    </row>
    <row r="16" spans="1:8" s="3" customFormat="1" ht="11.25" customHeight="1">
      <c r="B16" s="385">
        <v>5</v>
      </c>
      <c r="C16" s="210"/>
      <c r="D16" s="941" t="s">
        <v>1764</v>
      </c>
      <c r="E16" s="2174"/>
      <c r="F16" s="2174"/>
      <c r="G16" s="2174"/>
      <c r="H16" s="2174"/>
    </row>
    <row r="17" spans="2:8" s="3" customFormat="1" ht="11.25" customHeight="1">
      <c r="B17" s="385" t="s">
        <v>1765</v>
      </c>
      <c r="C17" s="210"/>
      <c r="D17" s="939" t="s">
        <v>1766</v>
      </c>
      <c r="E17" s="2174"/>
      <c r="F17" s="2174"/>
      <c r="G17" s="2174"/>
      <c r="H17" s="2174"/>
    </row>
    <row r="18" spans="2:8" s="3" customFormat="1" ht="11.25" customHeight="1">
      <c r="B18" s="385">
        <v>6</v>
      </c>
      <c r="C18" s="210"/>
      <c r="D18" s="937" t="s">
        <v>1761</v>
      </c>
      <c r="E18" s="2175"/>
      <c r="F18" s="2175"/>
      <c r="G18" s="2175"/>
      <c r="H18" s="2175"/>
    </row>
    <row r="19" spans="2:8" s="3" customFormat="1" ht="11.25" customHeight="1">
      <c r="B19" s="385">
        <v>7</v>
      </c>
      <c r="C19" s="210"/>
      <c r="D19" s="939" t="s">
        <v>1767</v>
      </c>
      <c r="E19" s="2174"/>
      <c r="F19" s="2174"/>
      <c r="G19" s="2174">
        <v>7151.2967399999998</v>
      </c>
      <c r="H19" s="2174">
        <v>52444.154513985777</v>
      </c>
    </row>
    <row r="20" spans="2:8" s="3" customFormat="1" ht="11.25" customHeight="1">
      <c r="B20" s="385">
        <v>8</v>
      </c>
      <c r="C20" s="210"/>
      <c r="D20" s="937" t="s">
        <v>1761</v>
      </c>
      <c r="E20" s="2175"/>
      <c r="F20" s="2175"/>
      <c r="G20" s="2175"/>
      <c r="H20" s="2175"/>
    </row>
    <row r="21" spans="2:8" s="3" customFormat="1" ht="11.25" customHeight="1">
      <c r="B21" s="651">
        <v>9</v>
      </c>
      <c r="C21" s="938" t="s">
        <v>1744</v>
      </c>
      <c r="D21" s="726" t="s">
        <v>1758</v>
      </c>
      <c r="E21" s="2176">
        <v>0</v>
      </c>
      <c r="F21" s="2176"/>
      <c r="G21" s="2176">
        <v>10</v>
      </c>
      <c r="H21" s="2176">
        <v>86</v>
      </c>
    </row>
    <row r="22" spans="2:8" s="3" customFormat="1" ht="11.25" customHeight="1">
      <c r="B22" s="385">
        <v>10</v>
      </c>
      <c r="C22" s="210"/>
      <c r="D22" s="2" t="s">
        <v>1768</v>
      </c>
      <c r="E22" s="2173"/>
      <c r="F22" s="2173"/>
      <c r="G22" s="2173">
        <v>21851.702705849271</v>
      </c>
      <c r="H22" s="2173">
        <v>125711.49212460396</v>
      </c>
    </row>
    <row r="23" spans="2:8" s="3" customFormat="1" ht="11.25" customHeight="1">
      <c r="B23" s="385">
        <v>11</v>
      </c>
      <c r="C23" s="210"/>
      <c r="D23" s="939" t="s">
        <v>1760</v>
      </c>
      <c r="E23" s="2174"/>
      <c r="F23" s="2174"/>
      <c r="G23" s="2174">
        <v>8868.2805058492686</v>
      </c>
      <c r="H23" s="2174">
        <v>61792.652380904212</v>
      </c>
    </row>
    <row r="24" spans="2:8" s="3" customFormat="1" ht="11.25" customHeight="1">
      <c r="B24" s="385">
        <v>12</v>
      </c>
      <c r="C24" s="210"/>
      <c r="D24" s="942" t="s">
        <v>1769</v>
      </c>
      <c r="E24" s="2174"/>
      <c r="F24" s="2174"/>
      <c r="G24" s="2174"/>
      <c r="H24" s="2174"/>
    </row>
    <row r="25" spans="2:8" s="3" customFormat="1" ht="11.25" customHeight="1">
      <c r="B25" s="385" t="s">
        <v>1649</v>
      </c>
      <c r="C25" s="210"/>
      <c r="D25" s="941" t="s">
        <v>1763</v>
      </c>
      <c r="E25" s="2174"/>
      <c r="F25" s="2174"/>
      <c r="G25" s="2174"/>
      <c r="H25" s="2174"/>
    </row>
    <row r="26" spans="2:8" s="3" customFormat="1" ht="11.25" customHeight="1">
      <c r="B26" s="385" t="s">
        <v>1770</v>
      </c>
      <c r="C26" s="210"/>
      <c r="D26" s="942" t="s">
        <v>1769</v>
      </c>
      <c r="E26" s="2174"/>
      <c r="F26" s="2174"/>
      <c r="G26" s="2174"/>
      <c r="H26" s="2174"/>
    </row>
    <row r="27" spans="2:8" s="3" customFormat="1" ht="11.25" customHeight="1">
      <c r="B27" s="385" t="s">
        <v>1771</v>
      </c>
      <c r="C27" s="210"/>
      <c r="D27" s="941" t="s">
        <v>1764</v>
      </c>
      <c r="E27" s="2174"/>
      <c r="F27" s="2174"/>
      <c r="G27" s="2174">
        <v>12983.422199999999</v>
      </c>
      <c r="H27" s="2174">
        <v>62418.839743699995</v>
      </c>
    </row>
    <row r="28" spans="2:8" s="3" customFormat="1" ht="11.25" customHeight="1">
      <c r="B28" s="385" t="s">
        <v>1772</v>
      </c>
      <c r="C28" s="210"/>
      <c r="D28" s="942" t="s">
        <v>1769</v>
      </c>
      <c r="E28" s="2174"/>
      <c r="F28" s="2174"/>
      <c r="G28" s="2174">
        <v>12983.422199999999</v>
      </c>
      <c r="H28" s="2174">
        <v>62418.839743699995</v>
      </c>
    </row>
    <row r="29" spans="2:8" s="3" customFormat="1" ht="11.25" customHeight="1">
      <c r="B29" s="385" t="s">
        <v>1773</v>
      </c>
      <c r="C29" s="210"/>
      <c r="D29" s="939" t="s">
        <v>1766</v>
      </c>
      <c r="E29" s="2174"/>
      <c r="F29" s="2174"/>
      <c r="G29" s="2174"/>
      <c r="H29" s="2174"/>
    </row>
    <row r="30" spans="2:8" s="3" customFormat="1" ht="11.25" customHeight="1">
      <c r="B30" s="385" t="s">
        <v>1774</v>
      </c>
      <c r="C30" s="210"/>
      <c r="D30" s="942" t="s">
        <v>1769</v>
      </c>
      <c r="E30" s="2174"/>
      <c r="F30" s="2174"/>
      <c r="G30" s="2174"/>
      <c r="H30" s="2174"/>
    </row>
    <row r="31" spans="2:8" s="3" customFormat="1" ht="11.25" customHeight="1">
      <c r="B31" s="385">
        <v>15</v>
      </c>
      <c r="C31" s="210"/>
      <c r="D31" s="939" t="s">
        <v>1767</v>
      </c>
      <c r="E31" s="2174"/>
      <c r="F31" s="2174"/>
      <c r="G31" s="2174"/>
      <c r="H31" s="2174">
        <v>1500</v>
      </c>
    </row>
    <row r="32" spans="2:8" s="3" customFormat="1" ht="11.25" customHeight="1">
      <c r="B32" s="385">
        <v>16</v>
      </c>
      <c r="C32" s="210"/>
      <c r="D32" s="942" t="s">
        <v>1769</v>
      </c>
      <c r="E32" s="2174"/>
      <c r="F32" s="2174"/>
      <c r="G32" s="2174"/>
      <c r="H32" s="2174">
        <v>1500</v>
      </c>
    </row>
    <row r="33" spans="2:8" s="3" customFormat="1" ht="11.25" customHeight="1">
      <c r="B33" s="926">
        <v>17</v>
      </c>
      <c r="C33" s="2429" t="s">
        <v>1775</v>
      </c>
      <c r="D33" s="2429"/>
      <c r="E33" s="2177">
        <v>5436</v>
      </c>
      <c r="F33" s="2177"/>
      <c r="G33" s="2177">
        <v>103073.07144584926</v>
      </c>
      <c r="H33" s="2177">
        <v>604844.86189873889</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scale="87" orientation="landscape" verticalDpi="1200"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tabColor rgb="FF007272"/>
  </sheetPr>
  <dimension ref="A1:L68"/>
  <sheetViews>
    <sheetView showGridLines="0" showRowColHeaders="0" zoomScaleNormal="100" workbookViewId="0"/>
  </sheetViews>
  <sheetFormatPr baseColWidth="10" defaultColWidth="11.44140625" defaultRowHeight="13.8"/>
  <cols>
    <col min="1" max="1" width="2.6640625" style="68" customWidth="1"/>
    <col min="2" max="2" width="56.88671875" style="68" customWidth="1"/>
    <col min="3" max="4" width="18.33203125" style="68" customWidth="1"/>
    <col min="5" max="5" width="0.6640625" style="68" customWidth="1"/>
    <col min="6" max="7" width="18.33203125" style="68" customWidth="1"/>
    <col min="8" max="8" width="18.33203125" style="125" customWidth="1"/>
    <col min="9" max="16384" width="11.44140625" style="68"/>
  </cols>
  <sheetData>
    <row r="1" spans="1:12" ht="11.25" customHeight="1"/>
    <row r="2" spans="1:12" ht="5.25" customHeight="1"/>
    <row r="3" spans="1:12" ht="12.9" customHeight="1">
      <c r="B3" s="2217" t="s">
        <v>302</v>
      </c>
      <c r="C3" s="2217"/>
      <c r="D3" s="2217"/>
      <c r="E3" s="2217"/>
      <c r="F3" s="2217"/>
      <c r="G3" s="2217"/>
      <c r="H3" s="2217"/>
      <c r="I3" s="2217"/>
      <c r="J3" s="2217"/>
      <c r="K3" s="2217"/>
    </row>
    <row r="4" spans="1:12" ht="5.25" customHeight="1"/>
    <row r="5" spans="1:12" ht="15.6">
      <c r="B5" s="1087" t="s">
        <v>446</v>
      </c>
    </row>
    <row r="6" spans="1:12" ht="11.25" customHeight="1"/>
    <row r="7" spans="1:12" ht="22.5" customHeight="1">
      <c r="B7" s="2226" t="s">
        <v>447</v>
      </c>
      <c r="C7" s="2226"/>
      <c r="D7" s="2226"/>
      <c r="E7" s="2226"/>
      <c r="F7" s="2226"/>
      <c r="G7" s="2226"/>
      <c r="H7" s="2226"/>
    </row>
    <row r="8" spans="1:12" ht="11.25" customHeight="1">
      <c r="B8" s="264"/>
      <c r="C8" s="264"/>
      <c r="D8" s="264"/>
      <c r="E8" s="264"/>
      <c r="F8" s="264"/>
      <c r="G8" s="264"/>
      <c r="H8" s="264"/>
    </row>
    <row r="9" spans="1:12" ht="11.25" customHeight="1">
      <c r="B9" s="264"/>
      <c r="C9" s="264"/>
      <c r="D9" s="264"/>
      <c r="E9" s="264"/>
      <c r="F9" s="264"/>
      <c r="G9" s="264"/>
      <c r="H9" s="264"/>
    </row>
    <row r="10" spans="1:12" ht="11.25" customHeight="1">
      <c r="C10" s="2227" t="s">
        <v>2761</v>
      </c>
      <c r="D10" s="2227"/>
      <c r="E10" s="610"/>
      <c r="F10" s="2227" t="s">
        <v>27</v>
      </c>
      <c r="G10" s="2227"/>
    </row>
    <row r="11" spans="1:12" s="29" customFormat="1" ht="10.199999999999999">
      <c r="A11" s="16"/>
      <c r="B11" s="251"/>
      <c r="C11" s="70" t="s">
        <v>448</v>
      </c>
      <c r="D11" s="70" t="s">
        <v>448</v>
      </c>
      <c r="E11" s="70"/>
      <c r="F11" s="70" t="s">
        <v>448</v>
      </c>
      <c r="G11" s="70" t="s">
        <v>448</v>
      </c>
      <c r="H11" s="70"/>
      <c r="K11" s="2228"/>
      <c r="L11" s="2228"/>
    </row>
    <row r="12" spans="1:12" s="29" customFormat="1" ht="10.199999999999999">
      <c r="A12" s="16"/>
      <c r="B12" s="43"/>
      <c r="C12" s="70" t="s">
        <v>449</v>
      </c>
      <c r="D12" s="70" t="s">
        <v>450</v>
      </c>
      <c r="E12" s="70"/>
      <c r="F12" s="70" t="s">
        <v>449</v>
      </c>
      <c r="G12" s="70" t="s">
        <v>450</v>
      </c>
      <c r="H12" s="70"/>
    </row>
    <row r="13" spans="1:12" s="29" customFormat="1" ht="10.199999999999999">
      <c r="A13" s="16"/>
      <c r="B13" s="1497" t="s">
        <v>308</v>
      </c>
      <c r="C13" s="1498" t="s">
        <v>451</v>
      </c>
      <c r="D13" s="1498" t="s">
        <v>452</v>
      </c>
      <c r="E13" s="1498"/>
      <c r="F13" s="1498" t="s">
        <v>451</v>
      </c>
      <c r="G13" s="1498" t="s">
        <v>452</v>
      </c>
      <c r="H13" s="1498" t="s">
        <v>453</v>
      </c>
    </row>
    <row r="14" spans="1:12" s="29" customFormat="1" ht="15" customHeight="1">
      <c r="A14" s="12"/>
      <c r="B14" s="336" t="s">
        <v>454</v>
      </c>
      <c r="C14" s="261"/>
      <c r="D14" s="261"/>
      <c r="E14" s="261"/>
      <c r="F14" s="261"/>
      <c r="G14" s="261"/>
      <c r="H14" s="124"/>
    </row>
    <row r="15" spans="1:12" s="29" customFormat="1" ht="10.199999999999999">
      <c r="A15" s="12"/>
      <c r="B15" s="188" t="s">
        <v>455</v>
      </c>
      <c r="C15" s="100">
        <v>147943.79998526498</v>
      </c>
      <c r="D15" s="100">
        <v>155512.64211657699</v>
      </c>
      <c r="E15" s="100"/>
      <c r="F15" s="100">
        <v>542410.30786532105</v>
      </c>
      <c r="G15" s="100">
        <v>550160.0414160809</v>
      </c>
      <c r="H15" s="59"/>
    </row>
    <row r="16" spans="1:12" s="29" customFormat="1" ht="12" customHeight="1">
      <c r="A16" s="12"/>
      <c r="B16" s="188" t="s">
        <v>456</v>
      </c>
      <c r="C16" s="100">
        <v>165562.73689007101</v>
      </c>
      <c r="D16" s="100">
        <v>166100.125406526</v>
      </c>
      <c r="E16" s="100"/>
      <c r="F16" s="100">
        <v>181925.639579979</v>
      </c>
      <c r="G16" s="100">
        <v>182045.25417016802</v>
      </c>
      <c r="H16" s="59"/>
    </row>
    <row r="17" spans="1:10" s="29" customFormat="1" ht="10.199999999999999">
      <c r="A17" s="12"/>
      <c r="B17" s="188" t="s">
        <v>457</v>
      </c>
      <c r="C17" s="100">
        <v>2251512.84098804</v>
      </c>
      <c r="D17" s="100">
        <v>2277905.9575675</v>
      </c>
      <c r="E17" s="100"/>
      <c r="F17" s="100">
        <v>2011601.63887366</v>
      </c>
      <c r="G17" s="100">
        <v>2036848.7336291298</v>
      </c>
      <c r="H17" s="59"/>
    </row>
    <row r="18" spans="1:10" s="29" customFormat="1" ht="10.199999999999999">
      <c r="A18" s="12"/>
      <c r="B18" s="188" t="s">
        <v>458</v>
      </c>
      <c r="C18" s="100">
        <v>574896.15293568803</v>
      </c>
      <c r="D18" s="100">
        <v>417794.26918905502</v>
      </c>
      <c r="E18" s="100"/>
      <c r="F18" s="100">
        <v>468962.201974797</v>
      </c>
      <c r="G18" s="100">
        <v>308807.24739002698</v>
      </c>
      <c r="H18" s="59"/>
    </row>
    <row r="19" spans="1:10" s="29" customFormat="1" ht="10.199999999999999">
      <c r="A19" s="12"/>
      <c r="B19" s="188" t="s">
        <v>2619</v>
      </c>
      <c r="C19" s="100">
        <v>33107.137802487698</v>
      </c>
      <c r="D19" s="100">
        <v>10065.831703609001</v>
      </c>
      <c r="E19" s="100"/>
      <c r="F19" s="100">
        <v>31385.554767277597</v>
      </c>
      <c r="G19" s="100">
        <v>8977.2330048842086</v>
      </c>
      <c r="H19" s="59"/>
    </row>
    <row r="20" spans="1:10" s="29" customFormat="1" ht="10.199999999999999">
      <c r="A20" s="12"/>
      <c r="B20" s="188" t="s">
        <v>2620</v>
      </c>
      <c r="C20" s="100">
        <v>202254.88160299999</v>
      </c>
      <c r="D20" s="100">
        <v>0</v>
      </c>
      <c r="E20" s="100"/>
      <c r="F20" s="100">
        <v>187007.474915</v>
      </c>
      <c r="G20" s="100">
        <v>0</v>
      </c>
      <c r="H20" s="59"/>
    </row>
    <row r="21" spans="1:10" s="29" customFormat="1" ht="10.199999999999999">
      <c r="A21" s="12"/>
      <c r="B21" s="188" t="s">
        <v>459</v>
      </c>
      <c r="C21" s="100">
        <v>159853.28092835899</v>
      </c>
      <c r="D21" s="100">
        <v>161187.124434639</v>
      </c>
      <c r="E21" s="100"/>
      <c r="F21" s="100">
        <v>162546.58232513801</v>
      </c>
      <c r="G21" s="100">
        <v>163414.52171247598</v>
      </c>
      <c r="H21" s="59"/>
    </row>
    <row r="22" spans="1:10" s="29" customFormat="1" ht="10.199999999999999">
      <c r="A22" s="12"/>
      <c r="B22" s="188" t="s">
        <v>2621</v>
      </c>
      <c r="C22" s="100">
        <v>8204.5928380000005</v>
      </c>
      <c r="D22" s="100">
        <v>0</v>
      </c>
      <c r="E22" s="100"/>
      <c r="F22" s="100">
        <v>8945.4033600000002</v>
      </c>
      <c r="G22" s="100">
        <v>0</v>
      </c>
      <c r="H22" s="59"/>
    </row>
    <row r="23" spans="1:10" s="29" customFormat="1" ht="10.199999999999999">
      <c r="A23" s="12"/>
      <c r="B23" s="188" t="s">
        <v>2618</v>
      </c>
      <c r="C23" s="100">
        <v>19462.4440874951</v>
      </c>
      <c r="D23" s="100">
        <v>7118.2751753814691</v>
      </c>
      <c r="E23" s="100"/>
      <c r="F23" s="100">
        <v>18187.433891120003</v>
      </c>
      <c r="G23" s="100">
        <v>6912.2143258512597</v>
      </c>
      <c r="H23" s="59" t="s">
        <v>368</v>
      </c>
    </row>
    <row r="24" spans="1:10" s="29" customFormat="1" ht="10.199999999999999">
      <c r="A24" s="12"/>
      <c r="B24" s="188" t="s">
        <v>460</v>
      </c>
      <c r="C24" s="100">
        <v>4.9699999392032606E-4</v>
      </c>
      <c r="D24" s="100">
        <v>18858.809616999999</v>
      </c>
      <c r="E24" s="100"/>
      <c r="F24" s="100">
        <v>-2.2100000805221501E-4</v>
      </c>
      <c r="G24" s="100">
        <v>18858.809238999998</v>
      </c>
      <c r="H24" s="59" t="s">
        <v>368</v>
      </c>
    </row>
    <row r="25" spans="1:10" s="29" customFormat="1" ht="10.199999999999999">
      <c r="A25" s="12"/>
      <c r="B25" s="188" t="s">
        <v>461</v>
      </c>
      <c r="C25" s="100">
        <v>10734.714984294302</v>
      </c>
      <c r="D25" s="100">
        <v>12661.712715865298</v>
      </c>
      <c r="E25" s="100"/>
      <c r="F25" s="100">
        <v>10460.6332659412</v>
      </c>
      <c r="G25" s="100">
        <v>12323.301190567401</v>
      </c>
      <c r="H25" s="59" t="s">
        <v>332</v>
      </c>
    </row>
    <row r="26" spans="1:10" s="29" customFormat="1" ht="10.199999999999999">
      <c r="A26" s="12"/>
      <c r="B26" s="188" t="s">
        <v>462</v>
      </c>
      <c r="C26" s="100">
        <v>686.75742630423611</v>
      </c>
      <c r="D26" s="100">
        <v>697.11067100899402</v>
      </c>
      <c r="E26" s="100"/>
      <c r="F26" s="100">
        <v>389.62009616602398</v>
      </c>
      <c r="G26" s="100">
        <v>406.636398709194</v>
      </c>
      <c r="H26" s="59" t="s">
        <v>334</v>
      </c>
    </row>
    <row r="27" spans="1:10" s="29" customFormat="1" ht="10.199999999999999">
      <c r="A27" s="12"/>
      <c r="B27" s="188" t="s">
        <v>463</v>
      </c>
      <c r="C27" s="100">
        <v>21006.477082508602</v>
      </c>
      <c r="D27" s="100">
        <v>17532.504787241898</v>
      </c>
      <c r="E27" s="100"/>
      <c r="F27" s="100">
        <v>21635.471155306601</v>
      </c>
      <c r="G27" s="100">
        <v>18341.799512952399</v>
      </c>
      <c r="H27" s="59"/>
    </row>
    <row r="28" spans="1:10" s="29" customFormat="1" ht="10.199999999999999">
      <c r="A28" s="12"/>
      <c r="B28" s="188" t="s">
        <v>2622</v>
      </c>
      <c r="C28" s="100">
        <v>1398.5311999999999</v>
      </c>
      <c r="D28" s="100">
        <v>140.415133476037</v>
      </c>
      <c r="E28" s="100"/>
      <c r="F28" s="100">
        <v>1197.3900000000001</v>
      </c>
      <c r="G28" s="100">
        <v>2.6160828015000002</v>
      </c>
      <c r="H28" s="59"/>
    </row>
    <row r="29" spans="1:10" s="29" customFormat="1" ht="10.199999999999999">
      <c r="A29" s="12"/>
      <c r="B29" s="188" t="s">
        <v>464</v>
      </c>
      <c r="C29" s="100">
        <v>17500.645290348501</v>
      </c>
      <c r="D29" s="100">
        <v>14486.1660880494</v>
      </c>
      <c r="E29" s="100"/>
      <c r="F29" s="100">
        <v>30732.422854358501</v>
      </c>
      <c r="G29" s="100">
        <v>27806.557148186501</v>
      </c>
      <c r="H29" s="1499" t="s">
        <v>345</v>
      </c>
      <c r="J29" s="37"/>
    </row>
    <row r="30" spans="1:10" s="29" customFormat="1" ht="10.199999999999999">
      <c r="A30" s="12"/>
      <c r="B30" s="627" t="s">
        <v>465</v>
      </c>
      <c r="C30" s="640">
        <v>3614124.9945388599</v>
      </c>
      <c r="D30" s="640">
        <v>3260060.9446059298</v>
      </c>
      <c r="E30" s="640"/>
      <c r="F30" s="640">
        <v>3677387.7747030603</v>
      </c>
      <c r="G30" s="640">
        <v>3334904.9652208299</v>
      </c>
      <c r="H30" s="629"/>
      <c r="I30" s="575"/>
    </row>
    <row r="31" spans="1:10" s="29" customFormat="1" ht="15" customHeight="1">
      <c r="A31" s="12"/>
      <c r="B31" s="336" t="s">
        <v>466</v>
      </c>
      <c r="C31" s="100">
        <v>0</v>
      </c>
      <c r="D31" s="100">
        <v>0</v>
      </c>
      <c r="E31" s="257"/>
      <c r="F31" s="257"/>
      <c r="G31" s="257"/>
      <c r="H31" s="189"/>
    </row>
    <row r="32" spans="1:10" s="29" customFormat="1" ht="10.199999999999999">
      <c r="A32" s="12"/>
      <c r="B32" s="267" t="s">
        <v>467</v>
      </c>
      <c r="C32" s="100">
        <v>237089.008498234</v>
      </c>
      <c r="D32" s="100">
        <v>263497.77195422596</v>
      </c>
      <c r="E32" s="100"/>
      <c r="F32" s="100">
        <v>331847.48991941399</v>
      </c>
      <c r="G32" s="100">
        <v>357732.61364345002</v>
      </c>
      <c r="H32" s="59"/>
      <c r="I32" s="575"/>
    </row>
    <row r="33" spans="1:11" s="29" customFormat="1" ht="10.199999999999999">
      <c r="A33" s="12"/>
      <c r="B33" s="267" t="s">
        <v>468</v>
      </c>
      <c r="C33" s="100">
        <v>1487762.8678454999</v>
      </c>
      <c r="D33" s="100">
        <v>1491100.4110539199</v>
      </c>
      <c r="E33" s="100"/>
      <c r="F33" s="100">
        <v>1565330.3963350698</v>
      </c>
      <c r="G33" s="100">
        <v>1568229.8136553098</v>
      </c>
      <c r="H33" s="59"/>
    </row>
    <row r="34" spans="1:11" s="29" customFormat="1" ht="10.199999999999999">
      <c r="A34" s="12"/>
      <c r="B34" s="267" t="s">
        <v>459</v>
      </c>
      <c r="C34" s="100">
        <v>163111.74583254202</v>
      </c>
      <c r="D34" s="100">
        <v>163173.274136942</v>
      </c>
      <c r="E34" s="100"/>
      <c r="F34" s="100">
        <v>167980.35549091001</v>
      </c>
      <c r="G34" s="100">
        <v>168096.328176546</v>
      </c>
      <c r="H34" s="59"/>
      <c r="I34" s="575"/>
    </row>
    <row r="35" spans="1:11" s="29" customFormat="1" ht="10.199999999999999">
      <c r="A35" s="12"/>
      <c r="B35" s="267" t="s">
        <v>469</v>
      </c>
      <c r="C35" s="100">
        <v>854765.065808221</v>
      </c>
      <c r="D35" s="100">
        <v>860390.02714770997</v>
      </c>
      <c r="E35" s="100"/>
      <c r="F35" s="100">
        <v>773132.88319075096</v>
      </c>
      <c r="G35" s="100">
        <v>778026.44289602607</v>
      </c>
      <c r="H35" s="59"/>
    </row>
    <row r="36" spans="1:11" s="29" customFormat="1" ht="10.199999999999999">
      <c r="A36" s="12"/>
      <c r="B36" s="267" t="s">
        <v>470</v>
      </c>
      <c r="C36" s="100">
        <v>202254.88160299999</v>
      </c>
      <c r="D36" s="100">
        <v>0</v>
      </c>
      <c r="E36" s="100"/>
      <c r="F36" s="100">
        <v>187007.474915</v>
      </c>
      <c r="G36" s="100">
        <v>0</v>
      </c>
      <c r="H36" s="59"/>
      <c r="I36" s="575"/>
    </row>
    <row r="37" spans="1:11" s="29" customFormat="1" ht="10.199999999999999">
      <c r="A37" s="12"/>
      <c r="B37" s="267" t="s">
        <v>471</v>
      </c>
      <c r="C37" s="100">
        <v>189876.83043</v>
      </c>
      <c r="D37" s="100">
        <v>0</v>
      </c>
      <c r="E37" s="100"/>
      <c r="F37" s="100">
        <v>192598.20538100001</v>
      </c>
      <c r="G37" s="100">
        <v>0</v>
      </c>
      <c r="H37" s="59"/>
    </row>
    <row r="38" spans="1:11" s="29" customFormat="1" ht="10.199999999999999">
      <c r="A38" s="12"/>
      <c r="B38" s="258" t="s">
        <v>472</v>
      </c>
      <c r="C38" s="100">
        <v>3115.4493880069499</v>
      </c>
      <c r="D38" s="100">
        <v>1965.0982439719398</v>
      </c>
      <c r="E38" s="100"/>
      <c r="F38" s="100">
        <v>4760.0742581138102</v>
      </c>
      <c r="G38" s="100">
        <v>3552.3834264986499</v>
      </c>
      <c r="H38" s="59"/>
      <c r="I38" s="575"/>
    </row>
    <row r="39" spans="1:11" s="29" customFormat="1" ht="10.199999999999999">
      <c r="A39" s="12"/>
      <c r="B39" s="267" t="s">
        <v>473</v>
      </c>
      <c r="C39" s="100">
        <v>4822.7856673350898</v>
      </c>
      <c r="D39" s="100">
        <v>7192.6756301821597</v>
      </c>
      <c r="E39" s="100"/>
      <c r="F39" s="100">
        <v>2699.9077046006901</v>
      </c>
      <c r="G39" s="100">
        <v>5096.8921230936794</v>
      </c>
      <c r="H39" s="59"/>
    </row>
    <row r="40" spans="1:11" s="29" customFormat="1" ht="10.199999999999999">
      <c r="A40" s="12"/>
      <c r="B40" s="258" t="s">
        <v>474</v>
      </c>
      <c r="C40" s="100">
        <v>24508.8201714979</v>
      </c>
      <c r="D40" s="100">
        <v>24719.241667898699</v>
      </c>
      <c r="E40" s="100"/>
      <c r="F40" s="100">
        <v>39368.946023508499</v>
      </c>
      <c r="G40" s="100">
        <v>39252.831500935798</v>
      </c>
      <c r="H40" s="59"/>
      <c r="I40" s="575"/>
    </row>
    <row r="41" spans="1:11" s="29" customFormat="1" ht="10.199999999999999">
      <c r="A41" s="12"/>
      <c r="B41" s="267" t="s">
        <v>475</v>
      </c>
      <c r="C41" s="100">
        <v>548.24800000000005</v>
      </c>
      <c r="D41" s="100">
        <v>0</v>
      </c>
      <c r="E41" s="100"/>
      <c r="F41" s="100">
        <v>386.81400000000002</v>
      </c>
      <c r="G41" s="100">
        <v>0</v>
      </c>
      <c r="H41" s="59"/>
    </row>
    <row r="42" spans="1:11" s="29" customFormat="1" ht="11.25" customHeight="1">
      <c r="A42" s="12"/>
      <c r="B42" s="267" t="s">
        <v>476</v>
      </c>
      <c r="C42" s="100">
        <v>1597.59271197268</v>
      </c>
      <c r="D42" s="100">
        <v>1668.57214531507</v>
      </c>
      <c r="E42" s="100"/>
      <c r="F42" s="100">
        <v>1213.11967603212</v>
      </c>
      <c r="G42" s="100">
        <v>1276.8956110475799</v>
      </c>
      <c r="H42" s="59"/>
      <c r="I42" s="575"/>
    </row>
    <row r="43" spans="1:11" s="29" customFormat="1" ht="11.25" customHeight="1">
      <c r="A43" s="12"/>
      <c r="B43" s="267" t="s">
        <v>477</v>
      </c>
      <c r="C43" s="100">
        <v>5594.2455387049995</v>
      </c>
      <c r="D43" s="100">
        <v>5300.1552837049994</v>
      </c>
      <c r="E43" s="100"/>
      <c r="F43" s="100">
        <v>5698.34138368604</v>
      </c>
      <c r="G43" s="100">
        <v>5407.66260168604</v>
      </c>
      <c r="H43" s="59"/>
    </row>
    <row r="44" spans="1:11" s="29" customFormat="1" ht="11.25" customHeight="1">
      <c r="A44" s="12"/>
      <c r="B44" s="267" t="s">
        <v>478</v>
      </c>
      <c r="C44" s="100">
        <v>119483.50534</v>
      </c>
      <c r="D44" s="100">
        <v>119483.50534</v>
      </c>
      <c r="E44" s="100"/>
      <c r="F44" s="100">
        <v>102363.33054000001</v>
      </c>
      <c r="G44" s="100">
        <v>102363.33054000001</v>
      </c>
      <c r="H44" s="59"/>
      <c r="I44" s="575"/>
    </row>
    <row r="45" spans="1:11" s="29" customFormat="1" ht="11.25" customHeight="1">
      <c r="A45" s="12"/>
      <c r="B45" s="267" t="s">
        <v>479</v>
      </c>
      <c r="C45" s="2086">
        <v>36269.184340000007</v>
      </c>
      <c r="D45" s="2086">
        <v>36269.184340000007</v>
      </c>
      <c r="E45" s="100"/>
      <c r="F45" s="100">
        <v>33575.275229999999</v>
      </c>
      <c r="G45" s="100">
        <v>33575.275229999999</v>
      </c>
      <c r="H45" s="59" t="s">
        <v>866</v>
      </c>
    </row>
    <row r="46" spans="1:11" s="29" customFormat="1" ht="11.25" customHeight="1">
      <c r="A46" s="12"/>
      <c r="B46" s="632" t="s">
        <v>480</v>
      </c>
      <c r="C46" s="2087">
        <v>3330800.2311750101</v>
      </c>
      <c r="D46" s="2087">
        <v>2974759.9169438803</v>
      </c>
      <c r="E46" s="640"/>
      <c r="F46" s="640">
        <v>3407962.6140480898</v>
      </c>
      <c r="G46" s="640">
        <v>3062610.4694045903</v>
      </c>
      <c r="H46" s="634"/>
      <c r="I46" s="575"/>
    </row>
    <row r="47" spans="1:11" ht="15" customHeight="1">
      <c r="B47" s="1375" t="s">
        <v>481</v>
      </c>
      <c r="C47" s="100"/>
      <c r="D47" s="100"/>
      <c r="E47" s="100"/>
      <c r="F47" s="100"/>
      <c r="G47" s="100"/>
      <c r="I47" s="29"/>
      <c r="J47" s="29"/>
      <c r="K47" s="29"/>
    </row>
    <row r="48" spans="1:11" ht="11.25" customHeight="1">
      <c r="B48" s="267" t="s">
        <v>2623</v>
      </c>
      <c r="C48" s="100">
        <v>217.874</v>
      </c>
      <c r="D48" s="100">
        <v>168.40100000000001</v>
      </c>
      <c r="E48" s="100"/>
      <c r="F48" s="100">
        <v>156.66399999999999</v>
      </c>
      <c r="G48" s="100">
        <v>127.215</v>
      </c>
      <c r="H48" s="125" t="s">
        <v>392</v>
      </c>
      <c r="I48" s="575"/>
      <c r="J48" s="29"/>
      <c r="K48" s="29"/>
    </row>
    <row r="49" spans="1:11" ht="11.25" customHeight="1">
      <c r="B49" s="267" t="s">
        <v>483</v>
      </c>
      <c r="C49" s="100">
        <v>18533.494839999999</v>
      </c>
      <c r="D49" s="100">
        <v>18533.494839999999</v>
      </c>
      <c r="E49" s="100"/>
      <c r="F49" s="100">
        <v>18637.88234</v>
      </c>
      <c r="G49" s="100">
        <v>18637.88234</v>
      </c>
      <c r="H49" s="125" t="s">
        <v>325</v>
      </c>
      <c r="I49" s="29"/>
      <c r="J49" s="29"/>
      <c r="K49" s="29"/>
    </row>
    <row r="50" spans="1:11" ht="11.25" customHeight="1">
      <c r="B50" s="267" t="s">
        <v>484</v>
      </c>
      <c r="C50" s="100">
        <v>18733.016070000001</v>
      </c>
      <c r="D50" s="100">
        <v>18733.016070000001</v>
      </c>
      <c r="E50" s="100"/>
      <c r="F50" s="100">
        <v>18733.016070000001</v>
      </c>
      <c r="G50" s="100">
        <v>18733.016070000001</v>
      </c>
      <c r="H50" s="125" t="s">
        <v>314</v>
      </c>
      <c r="I50" s="575"/>
      <c r="J50" s="29"/>
      <c r="K50" s="29"/>
    </row>
    <row r="51" spans="1:11" ht="11.25" customHeight="1">
      <c r="B51" s="267" t="s">
        <v>482</v>
      </c>
      <c r="C51" s="100">
        <v>21915.55704</v>
      </c>
      <c r="D51" s="100">
        <v>21915.55704</v>
      </c>
      <c r="E51" s="100"/>
      <c r="F51" s="100">
        <v>30176.3033</v>
      </c>
      <c r="G51" s="100">
        <v>30176.3033</v>
      </c>
      <c r="H51" s="125" t="s">
        <v>316</v>
      </c>
      <c r="I51" s="29"/>
      <c r="J51" s="29"/>
      <c r="K51" s="29"/>
    </row>
    <row r="52" spans="1:11" ht="11.25" customHeight="1">
      <c r="B52" s="267" t="s">
        <v>485</v>
      </c>
      <c r="C52" s="100">
        <v>223924.869750685</v>
      </c>
      <c r="D52" s="100">
        <v>225950.60106842499</v>
      </c>
      <c r="E52" s="100"/>
      <c r="F52" s="100">
        <v>201721.32163733299</v>
      </c>
      <c r="G52" s="100">
        <v>204620.102297498</v>
      </c>
      <c r="H52" s="125" t="s">
        <v>486</v>
      </c>
      <c r="I52" s="575"/>
      <c r="J52" s="29"/>
      <c r="K52" s="29"/>
    </row>
    <row r="53" spans="1:11" ht="11.25" customHeight="1">
      <c r="B53" s="632" t="s">
        <v>487</v>
      </c>
      <c r="C53" s="640">
        <v>283324.811700686</v>
      </c>
      <c r="D53" s="640">
        <v>285301.070018425</v>
      </c>
      <c r="E53" s="640"/>
      <c r="F53" s="640">
        <v>269425.18734733301</v>
      </c>
      <c r="G53" s="640">
        <v>272294.51900749898</v>
      </c>
      <c r="H53" s="814"/>
      <c r="I53" s="29"/>
      <c r="J53" s="29"/>
      <c r="K53" s="29"/>
    </row>
    <row r="54" spans="1:11" s="29" customFormat="1" ht="11.25" customHeight="1">
      <c r="A54" s="12"/>
      <c r="B54" s="632" t="s">
        <v>488</v>
      </c>
      <c r="C54" s="640">
        <v>3614125.0428757002</v>
      </c>
      <c r="D54" s="640">
        <v>3260060.9869622998</v>
      </c>
      <c r="E54" s="640"/>
      <c r="F54" s="640">
        <v>3677387.80139542</v>
      </c>
      <c r="G54" s="640">
        <v>3334904.9884120896</v>
      </c>
      <c r="H54" s="634"/>
      <c r="I54" s="575"/>
    </row>
    <row r="55" spans="1:11">
      <c r="D55" s="1719"/>
      <c r="G55" s="1719"/>
      <c r="I55" s="29"/>
      <c r="J55" s="29"/>
      <c r="K55" s="29"/>
    </row>
    <row r="56" spans="1:11">
      <c r="I56" s="575"/>
      <c r="J56" s="29"/>
      <c r="K56" s="29"/>
    </row>
    <row r="57" spans="1:11">
      <c r="D57" s="182"/>
      <c r="E57" s="182"/>
      <c r="G57" s="182"/>
      <c r="I57" s="29"/>
      <c r="J57" s="29"/>
      <c r="K57" s="29"/>
    </row>
    <row r="58" spans="1:11">
      <c r="B58" s="267"/>
      <c r="I58" s="575"/>
      <c r="J58" s="29"/>
      <c r="K58" s="29"/>
    </row>
    <row r="66" spans="2:2">
      <c r="B66" s="267"/>
    </row>
    <row r="67" spans="2:2">
      <c r="B67" s="267"/>
    </row>
    <row r="68" spans="2:2">
      <c r="B68" s="267"/>
    </row>
  </sheetData>
  <mergeCells count="5">
    <mergeCell ref="B3:K3"/>
    <mergeCell ref="B7:H7"/>
    <mergeCell ref="C10:D10"/>
    <mergeCell ref="F10:G10"/>
    <mergeCell ref="K11:L11"/>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25" right="0.25" top="0.75" bottom="0.75" header="0.3" footer="0.3"/>
  <pageSetup paperSize="9" scale="84" fitToWidth="0" fitToHeight="0" orientation="landscape" r:id="rId1"/>
  <customProperties>
    <customPr name="EpmWorksheetKeyString_GU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tabColor rgb="FF007272"/>
  </sheetPr>
  <dimension ref="A1:H28"/>
  <sheetViews>
    <sheetView showGridLines="0" showRowColHeaders="0" zoomScaleNormal="100" workbookViewId="0"/>
  </sheetViews>
  <sheetFormatPr baseColWidth="10" defaultColWidth="11.44140625" defaultRowHeight="14.4"/>
  <cols>
    <col min="1" max="1" width="2.6640625" customWidth="1"/>
    <col min="2" max="2" width="4.88671875" customWidth="1"/>
    <col min="3" max="3" width="59.109375" customWidth="1"/>
    <col min="4" max="4" width="42" customWidth="1"/>
    <col min="5" max="8" width="14.6640625" customWidth="1"/>
  </cols>
  <sheetData>
    <row r="1" spans="1:8" ht="11.25" customHeight="1"/>
    <row r="2" spans="1:8" ht="5.25" customHeight="1"/>
    <row r="3" spans="1:8" ht="12.9" customHeight="1">
      <c r="B3" s="2217" t="s">
        <v>302</v>
      </c>
      <c r="C3" s="2217"/>
      <c r="D3" s="2217"/>
      <c r="E3" s="2217"/>
      <c r="F3" s="2217"/>
      <c r="G3" s="2217"/>
      <c r="H3" s="2217"/>
    </row>
    <row r="4" spans="1:8" ht="5.25" customHeight="1"/>
    <row r="5" spans="1:8" s="6" customFormat="1" ht="15.75" customHeight="1">
      <c r="A5" s="13"/>
      <c r="B5" s="1087" t="s">
        <v>1776</v>
      </c>
      <c r="F5"/>
    </row>
    <row r="6" spans="1:8" ht="11.25" customHeight="1"/>
    <row r="7" spans="1:8" s="3" customFormat="1" ht="11.25" customHeight="1"/>
    <row r="8" spans="1:8" s="3" customFormat="1" ht="11.25" customHeight="1">
      <c r="B8" s="983" t="s">
        <v>2761</v>
      </c>
      <c r="C8" s="618"/>
      <c r="D8" s="618"/>
      <c r="E8" s="1355" t="s">
        <v>314</v>
      </c>
      <c r="F8" s="1355" t="s">
        <v>316</v>
      </c>
      <c r="G8" s="1355" t="s">
        <v>318</v>
      </c>
      <c r="H8" s="1355" t="s">
        <v>320</v>
      </c>
    </row>
    <row r="9" spans="1:8" s="3" customFormat="1" ht="20.399999999999999">
      <c r="B9" s="940" t="s">
        <v>1753</v>
      </c>
      <c r="E9" s="204" t="s">
        <v>1777</v>
      </c>
      <c r="F9" s="204" t="s">
        <v>1778</v>
      </c>
      <c r="G9" s="204" t="s">
        <v>1779</v>
      </c>
      <c r="H9" s="204" t="s">
        <v>1756</v>
      </c>
    </row>
    <row r="10" spans="1:8" s="3" customFormat="1" ht="11.25" customHeight="1">
      <c r="B10" s="943"/>
      <c r="C10" s="2434" t="s">
        <v>1780</v>
      </c>
      <c r="D10" s="2434"/>
      <c r="E10" s="2434"/>
      <c r="F10" s="2434"/>
      <c r="G10" s="2434"/>
      <c r="H10" s="2434"/>
    </row>
    <row r="11" spans="1:8" s="3" customFormat="1" ht="11.25" customHeight="1">
      <c r="B11" s="385">
        <v>1</v>
      </c>
      <c r="C11" s="2326" t="s">
        <v>1781</v>
      </c>
      <c r="D11" s="2326"/>
      <c r="E11" s="2"/>
      <c r="F11" s="2"/>
      <c r="G11" s="2"/>
      <c r="H11" s="2"/>
    </row>
    <row r="12" spans="1:8" s="3" customFormat="1" ht="11.25" customHeight="1">
      <c r="B12" s="385">
        <v>2</v>
      </c>
      <c r="C12" s="2326" t="s">
        <v>1782</v>
      </c>
      <c r="D12" s="2326"/>
      <c r="E12" s="2"/>
      <c r="F12" s="2"/>
      <c r="G12" s="2"/>
      <c r="H12" s="2"/>
    </row>
    <row r="13" spans="1:8" s="3" customFormat="1" ht="11.25" customHeight="1">
      <c r="B13" s="385">
        <v>3</v>
      </c>
      <c r="C13" s="2431" t="s">
        <v>1783</v>
      </c>
      <c r="D13" s="2431"/>
      <c r="E13" s="940"/>
      <c r="F13" s="940"/>
      <c r="G13" s="940"/>
      <c r="H13" s="940"/>
    </row>
    <row r="14" spans="1:8" s="3" customFormat="1" ht="11.25" customHeight="1">
      <c r="B14" s="385"/>
      <c r="C14" s="2433" t="s">
        <v>1784</v>
      </c>
      <c r="D14" s="2433"/>
      <c r="E14" s="2433"/>
      <c r="F14" s="2433"/>
      <c r="G14" s="2433"/>
      <c r="H14" s="2433"/>
    </row>
    <row r="15" spans="1:8" s="3" customFormat="1" ht="11.25" customHeight="1">
      <c r="B15" s="385">
        <v>4</v>
      </c>
      <c r="C15" s="2326" t="s">
        <v>1785</v>
      </c>
      <c r="D15" s="2326"/>
      <c r="E15" s="2"/>
      <c r="F15" s="2"/>
      <c r="G15" s="2"/>
      <c r="H15" s="2"/>
    </row>
    <row r="16" spans="1:8" s="3" customFormat="1" ht="11.25" customHeight="1">
      <c r="B16" s="385">
        <v>5</v>
      </c>
      <c r="C16" s="2326" t="s">
        <v>1786</v>
      </c>
      <c r="D16" s="2326"/>
      <c r="E16" s="971"/>
      <c r="F16" s="971"/>
      <c r="G16" s="971"/>
      <c r="H16" s="971"/>
    </row>
    <row r="17" spans="2:8" s="3" customFormat="1" ht="11.25" customHeight="1">
      <c r="B17" s="385"/>
      <c r="C17" s="2433" t="s">
        <v>1787</v>
      </c>
      <c r="D17" s="2433"/>
      <c r="E17" s="2433"/>
      <c r="F17" s="2433"/>
      <c r="G17" s="2433"/>
      <c r="H17" s="2433"/>
    </row>
    <row r="18" spans="2:8" s="3" customFormat="1" ht="11.25" customHeight="1">
      <c r="B18" s="385">
        <v>6</v>
      </c>
      <c r="C18" s="2326" t="s">
        <v>1788</v>
      </c>
      <c r="D18" s="2326"/>
      <c r="E18" s="2"/>
      <c r="F18" s="2"/>
      <c r="G18" s="1049">
        <v>2</v>
      </c>
      <c r="H18" s="1049">
        <v>1</v>
      </c>
    </row>
    <row r="19" spans="2:8" s="3" customFormat="1" ht="11.25" customHeight="1">
      <c r="B19" s="385">
        <v>7</v>
      </c>
      <c r="C19" s="2326" t="s">
        <v>1789</v>
      </c>
      <c r="D19" s="2326"/>
      <c r="E19" s="2"/>
      <c r="F19" s="2"/>
      <c r="G19" s="1049">
        <v>3977</v>
      </c>
      <c r="H19" s="1049">
        <v>1627</v>
      </c>
    </row>
    <row r="20" spans="2:8" s="3" customFormat="1" ht="11.25" customHeight="1">
      <c r="B20" s="385">
        <v>8</v>
      </c>
      <c r="C20" s="2431" t="s">
        <v>1790</v>
      </c>
      <c r="D20" s="2431"/>
      <c r="E20" s="940"/>
      <c r="F20" s="940"/>
      <c r="G20" s="2178">
        <v>2050</v>
      </c>
      <c r="H20" s="2178">
        <v>1627</v>
      </c>
    </row>
    <row r="21" spans="2:8" s="3" customFormat="1" ht="11.25" customHeight="1">
      <c r="B21" s="385">
        <v>9</v>
      </c>
      <c r="C21" s="2431" t="s">
        <v>1791</v>
      </c>
      <c r="D21" s="2431"/>
      <c r="E21" s="940"/>
      <c r="F21" s="940"/>
      <c r="G21" s="2178">
        <v>1927</v>
      </c>
      <c r="H21" s="2178"/>
    </row>
    <row r="22" spans="2:8" s="3" customFormat="1" ht="11.25" customHeight="1">
      <c r="B22" s="385">
        <v>10</v>
      </c>
      <c r="C22" s="2431" t="s">
        <v>1792</v>
      </c>
      <c r="D22" s="2431"/>
      <c r="E22" s="940"/>
      <c r="F22" s="940"/>
      <c r="G22" s="2178"/>
      <c r="H22" s="2178"/>
    </row>
    <row r="23" spans="2:8" s="3" customFormat="1" ht="11.25" customHeight="1">
      <c r="B23" s="1549">
        <v>11</v>
      </c>
      <c r="C23" s="2432" t="s">
        <v>1793</v>
      </c>
      <c r="D23" s="2432"/>
      <c r="E23" s="1645"/>
      <c r="F23" s="1645"/>
      <c r="G23" s="2179">
        <v>2312</v>
      </c>
      <c r="H23" s="2179">
        <v>1627</v>
      </c>
    </row>
    <row r="24" spans="2:8" ht="11.25" customHeight="1"/>
    <row r="25" spans="2:8" ht="11.25" customHeight="1"/>
    <row r="26" spans="2:8" ht="11.25" customHeight="1"/>
    <row r="27" spans="2:8" ht="11.25" customHeight="1"/>
    <row r="28" spans="2:8" ht="11.25" customHeight="1"/>
  </sheetData>
  <mergeCells count="15">
    <mergeCell ref="C14:H14"/>
    <mergeCell ref="B3:H3"/>
    <mergeCell ref="C10:H10"/>
    <mergeCell ref="C11:D11"/>
    <mergeCell ref="C12:D12"/>
    <mergeCell ref="C13:D13"/>
    <mergeCell ref="C21:D21"/>
    <mergeCell ref="C22:D22"/>
    <mergeCell ref="C23:D23"/>
    <mergeCell ref="C15:D15"/>
    <mergeCell ref="C16:D16"/>
    <mergeCell ref="C17:H17"/>
    <mergeCell ref="C18:D18"/>
    <mergeCell ref="C19:D19"/>
    <mergeCell ref="C20:D20"/>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scale="73" orientation="landscape" verticalDpi="1200" r:id="rId1"/>
  <customProperties>
    <customPr name="EpmWorksheetKeyString_GU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tabColor rgb="FF007272"/>
  </sheetPr>
  <dimension ref="A1:K43"/>
  <sheetViews>
    <sheetView showGridLines="0" showRowColHeaders="0" zoomScaleNormal="100" workbookViewId="0"/>
  </sheetViews>
  <sheetFormatPr baseColWidth="10" defaultColWidth="11.44140625" defaultRowHeight="14.4"/>
  <cols>
    <col min="1" max="1" width="2.6640625" customWidth="1"/>
    <col min="2" max="2" width="4.88671875" customWidth="1"/>
    <col min="3" max="3" width="47.109375" customWidth="1"/>
    <col min="4" max="11" width="19.44140625" customWidth="1"/>
  </cols>
  <sheetData>
    <row r="1" spans="1:11" ht="11.25" customHeight="1"/>
    <row r="2" spans="1:11" ht="5.25" customHeight="1"/>
    <row r="3" spans="1:11" ht="12.9" customHeight="1">
      <c r="B3" s="2217" t="s">
        <v>302</v>
      </c>
      <c r="C3" s="2217"/>
      <c r="D3" s="2217"/>
      <c r="E3" s="2217"/>
      <c r="F3" s="2217"/>
      <c r="G3" s="2217"/>
      <c r="H3" s="2217"/>
    </row>
    <row r="4" spans="1:11" ht="5.25" customHeight="1"/>
    <row r="5" spans="1:11" s="6" customFormat="1" ht="15.75" customHeight="1">
      <c r="A5" s="13"/>
      <c r="B5" s="1087" t="s">
        <v>1794</v>
      </c>
      <c r="E5"/>
    </row>
    <row r="6" spans="1:11" s="6" customFormat="1" ht="11.25" customHeight="1">
      <c r="A6" s="13"/>
      <c r="B6" s="1087"/>
      <c r="E6"/>
    </row>
    <row r="7" spans="1:11" ht="11.25" customHeight="1"/>
    <row r="8" spans="1:11" s="3" customFormat="1" ht="11.55" customHeight="1">
      <c r="B8" s="983" t="s">
        <v>2761</v>
      </c>
      <c r="C8" s="618"/>
      <c r="D8" s="1355" t="s">
        <v>314</v>
      </c>
      <c r="E8" s="1355" t="s">
        <v>316</v>
      </c>
      <c r="F8" s="1355" t="s">
        <v>318</v>
      </c>
      <c r="G8" s="1355" t="s">
        <v>320</v>
      </c>
      <c r="H8" s="1355" t="s">
        <v>325</v>
      </c>
      <c r="I8" s="1355" t="s">
        <v>332</v>
      </c>
      <c r="J8" s="1355" t="s">
        <v>1795</v>
      </c>
      <c r="K8" s="1355" t="s">
        <v>1796</v>
      </c>
    </row>
    <row r="9" spans="1:11" s="3" customFormat="1" ht="11.25" customHeight="1">
      <c r="E9" s="385"/>
      <c r="F9" s="385"/>
      <c r="I9" s="211" t="s">
        <v>1797</v>
      </c>
    </row>
    <row r="10" spans="1:11" s="3" customFormat="1" ht="11.25" customHeight="1">
      <c r="D10" s="385"/>
      <c r="E10" s="385"/>
      <c r="F10" s="385"/>
      <c r="G10" s="211"/>
      <c r="H10" s="211"/>
      <c r="I10" s="211" t="s">
        <v>1798</v>
      </c>
    </row>
    <row r="11" spans="1:11" s="3" customFormat="1" ht="11.25" customHeight="1">
      <c r="D11" s="385"/>
      <c r="E11" s="385"/>
      <c r="F11" s="385"/>
      <c r="G11" s="211"/>
      <c r="H11" s="211" t="s">
        <v>1799</v>
      </c>
      <c r="I11" s="211" t="s">
        <v>1800</v>
      </c>
      <c r="J11" s="211"/>
      <c r="K11" s="211" t="s">
        <v>1801</v>
      </c>
    </row>
    <row r="12" spans="1:11" s="3" customFormat="1" ht="11.25" customHeight="1">
      <c r="D12" s="385"/>
      <c r="E12" s="385"/>
      <c r="F12" s="385"/>
      <c r="G12" s="211" t="s">
        <v>1799</v>
      </c>
      <c r="H12" s="211" t="s">
        <v>1802</v>
      </c>
      <c r="I12" s="211" t="s">
        <v>1803</v>
      </c>
      <c r="J12" s="211" t="s">
        <v>1804</v>
      </c>
      <c r="K12" s="211" t="s">
        <v>1805</v>
      </c>
    </row>
    <row r="13" spans="1:11" s="3" customFormat="1" ht="11.25" customHeight="1">
      <c r="D13" s="211" t="s">
        <v>1797</v>
      </c>
      <c r="E13" s="385"/>
      <c r="F13" s="385"/>
      <c r="G13" s="211" t="s">
        <v>1806</v>
      </c>
      <c r="H13" s="211" t="s">
        <v>1807</v>
      </c>
      <c r="I13" s="211" t="s">
        <v>1808</v>
      </c>
      <c r="J13" s="211" t="s">
        <v>1809</v>
      </c>
      <c r="K13" s="211" t="s">
        <v>1810</v>
      </c>
    </row>
    <row r="14" spans="1:11" s="3" customFormat="1" ht="11.25" customHeight="1">
      <c r="D14" s="211" t="s">
        <v>1805</v>
      </c>
      <c r="E14" s="385" t="s">
        <v>837</v>
      </c>
      <c r="F14" s="211" t="s">
        <v>837</v>
      </c>
      <c r="G14" s="211" t="s">
        <v>1811</v>
      </c>
      <c r="H14" s="211" t="s">
        <v>1805</v>
      </c>
      <c r="I14" s="211" t="s">
        <v>1812</v>
      </c>
      <c r="J14" s="211" t="s">
        <v>1813</v>
      </c>
      <c r="K14" s="211" t="s">
        <v>1814</v>
      </c>
    </row>
    <row r="15" spans="1:11" s="3" customFormat="1" ht="11.25" customHeight="1">
      <c r="D15" s="211" t="s">
        <v>1810</v>
      </c>
      <c r="E15" s="211" t="s">
        <v>1815</v>
      </c>
      <c r="F15" s="211" t="s">
        <v>1816</v>
      </c>
      <c r="G15" s="211" t="s">
        <v>1817</v>
      </c>
      <c r="H15" s="211" t="s">
        <v>1818</v>
      </c>
      <c r="I15" s="211" t="s">
        <v>1819</v>
      </c>
      <c r="J15" s="211" t="s">
        <v>1820</v>
      </c>
      <c r="K15" s="211" t="s">
        <v>1821</v>
      </c>
    </row>
    <row r="16" spans="1:11" s="3" customFormat="1" ht="11.25" customHeight="1">
      <c r="B16" s="2384" t="s">
        <v>1753</v>
      </c>
      <c r="C16" s="2302"/>
      <c r="D16" s="211" t="s">
        <v>1822</v>
      </c>
      <c r="E16" s="211" t="s">
        <v>1823</v>
      </c>
      <c r="F16" s="211" t="s">
        <v>1824</v>
      </c>
      <c r="G16" s="211" t="s">
        <v>1825</v>
      </c>
      <c r="H16" s="211" t="s">
        <v>1826</v>
      </c>
      <c r="I16" s="211" t="s">
        <v>1827</v>
      </c>
      <c r="J16" s="211" t="s">
        <v>1828</v>
      </c>
      <c r="K16" s="211" t="s">
        <v>1829</v>
      </c>
    </row>
    <row r="17" spans="2:11" s="3" customFormat="1" ht="11.25" customHeight="1">
      <c r="B17" s="651">
        <v>1</v>
      </c>
      <c r="C17" s="938" t="s">
        <v>1777</v>
      </c>
      <c r="D17" s="726"/>
      <c r="E17" s="726"/>
      <c r="F17" s="726"/>
      <c r="G17" s="726"/>
      <c r="H17" s="726"/>
      <c r="I17" s="945"/>
      <c r="J17" s="726"/>
      <c r="K17" s="726"/>
    </row>
    <row r="18" spans="2:11" s="3" customFormat="1" ht="11.25" customHeight="1">
      <c r="B18" s="385">
        <v>2</v>
      </c>
      <c r="C18" s="946" t="s">
        <v>1830</v>
      </c>
      <c r="D18" s="2"/>
      <c r="E18" s="2"/>
      <c r="F18" s="2"/>
      <c r="G18" s="2"/>
      <c r="H18" s="2"/>
      <c r="I18" s="944"/>
      <c r="J18" s="2"/>
      <c r="K18" s="2"/>
    </row>
    <row r="19" spans="2:11" s="3" customFormat="1" ht="11.25" customHeight="1">
      <c r="B19" s="385">
        <v>3</v>
      </c>
      <c r="C19" s="946" t="s">
        <v>1831</v>
      </c>
      <c r="D19" s="2"/>
      <c r="E19" s="2"/>
      <c r="F19" s="2"/>
      <c r="G19" s="2"/>
      <c r="H19" s="2"/>
      <c r="I19" s="944"/>
      <c r="J19" s="2"/>
      <c r="K19" s="2"/>
    </row>
    <row r="20" spans="2:11" s="3" customFormat="1" ht="11.25" customHeight="1">
      <c r="B20" s="385">
        <v>4</v>
      </c>
      <c r="C20" s="946" t="s">
        <v>1832</v>
      </c>
      <c r="D20" s="2"/>
      <c r="E20" s="2"/>
      <c r="F20" s="2"/>
      <c r="G20" s="2"/>
      <c r="H20" s="2"/>
      <c r="I20" s="944"/>
      <c r="J20" s="2"/>
      <c r="K20" s="2"/>
    </row>
    <row r="21" spans="2:11" s="3" customFormat="1" ht="11.25" customHeight="1">
      <c r="B21" s="385">
        <v>5</v>
      </c>
      <c r="C21" s="946" t="s">
        <v>1833</v>
      </c>
      <c r="D21" s="2"/>
      <c r="E21" s="2"/>
      <c r="F21" s="2"/>
      <c r="G21" s="2"/>
      <c r="H21" s="2"/>
      <c r="I21" s="944"/>
      <c r="J21" s="2"/>
      <c r="K21" s="2"/>
    </row>
    <row r="22" spans="2:11" s="3" customFormat="1" ht="11.25" customHeight="1">
      <c r="B22" s="385">
        <v>6</v>
      </c>
      <c r="C22" s="946" t="s">
        <v>1834</v>
      </c>
      <c r="D22" s="2"/>
      <c r="E22" s="2"/>
      <c r="F22" s="2"/>
      <c r="G22" s="2"/>
      <c r="H22" s="2"/>
      <c r="I22" s="944"/>
      <c r="J22" s="2"/>
      <c r="K22" s="2"/>
    </row>
    <row r="23" spans="2:11" s="3" customFormat="1" ht="11.25" customHeight="1">
      <c r="B23" s="125">
        <v>7</v>
      </c>
      <c r="C23" s="210" t="s">
        <v>1835</v>
      </c>
      <c r="D23" s="2"/>
      <c r="E23" s="2"/>
      <c r="F23" s="2"/>
      <c r="G23" s="2"/>
      <c r="H23" s="2"/>
      <c r="I23" s="944"/>
      <c r="J23" s="2"/>
      <c r="K23" s="2"/>
    </row>
    <row r="24" spans="2:11" s="3" customFormat="1" ht="11.25" customHeight="1">
      <c r="B24" s="125">
        <v>8</v>
      </c>
      <c r="C24" s="946" t="s">
        <v>1830</v>
      </c>
      <c r="D24" s="2"/>
      <c r="E24" s="2"/>
      <c r="F24" s="2"/>
      <c r="G24" s="2"/>
      <c r="H24" s="2"/>
      <c r="I24" s="944"/>
      <c r="J24" s="2"/>
      <c r="K24" s="2"/>
    </row>
    <row r="25" spans="2:11" s="3" customFormat="1" ht="11.25" customHeight="1">
      <c r="B25" s="125">
        <v>9</v>
      </c>
      <c r="C25" s="946" t="s">
        <v>1836</v>
      </c>
      <c r="D25" s="2"/>
      <c r="E25" s="2"/>
      <c r="F25" s="2"/>
      <c r="G25" s="2"/>
      <c r="H25" s="2"/>
      <c r="I25" s="944"/>
      <c r="J25" s="2"/>
      <c r="K25" s="2"/>
    </row>
    <row r="26" spans="2:11" s="3" customFormat="1" ht="11.25" customHeight="1">
      <c r="B26" s="125">
        <v>10</v>
      </c>
      <c r="C26" s="946" t="s">
        <v>1832</v>
      </c>
      <c r="D26" s="2"/>
      <c r="E26" s="2"/>
      <c r="F26" s="2"/>
      <c r="G26" s="2"/>
      <c r="H26" s="2"/>
      <c r="I26" s="944"/>
      <c r="J26" s="2"/>
      <c r="K26" s="2"/>
    </row>
    <row r="27" spans="2:11" s="3" customFormat="1" ht="11.25" customHeight="1">
      <c r="B27" s="125">
        <v>11</v>
      </c>
      <c r="C27" s="946" t="s">
        <v>1833</v>
      </c>
      <c r="D27" s="2"/>
      <c r="E27" s="2"/>
      <c r="F27" s="2"/>
      <c r="G27" s="2"/>
      <c r="H27" s="2"/>
      <c r="I27" s="944"/>
      <c r="J27" s="2"/>
      <c r="K27" s="2"/>
    </row>
    <row r="28" spans="2:11" s="3" customFormat="1" ht="11.25" customHeight="1">
      <c r="B28" s="125">
        <v>12</v>
      </c>
      <c r="C28" s="946" t="s">
        <v>1834</v>
      </c>
      <c r="D28" s="2"/>
      <c r="E28" s="2"/>
      <c r="F28" s="2"/>
      <c r="G28" s="2"/>
      <c r="H28" s="2"/>
      <c r="I28" s="944"/>
      <c r="J28" s="2"/>
      <c r="K28" s="2"/>
    </row>
    <row r="29" spans="2:11" s="3" customFormat="1" ht="11.25" customHeight="1">
      <c r="B29" s="125">
        <v>13</v>
      </c>
      <c r="C29" s="2" t="s">
        <v>1779</v>
      </c>
      <c r="D29" s="1049">
        <v>14875.879499999999</v>
      </c>
      <c r="E29" s="1049">
        <v>7131.5286666666652</v>
      </c>
      <c r="F29" s="1049">
        <v>7744.350833333333</v>
      </c>
      <c r="G29" s="1049"/>
      <c r="H29" s="1049"/>
      <c r="I29" s="2180"/>
      <c r="J29" s="1049">
        <v>7131.5286666666652</v>
      </c>
      <c r="K29" s="1049">
        <v>7744.350833333333</v>
      </c>
    </row>
    <row r="30" spans="2:11" s="3" customFormat="1" ht="11.25" customHeight="1">
      <c r="B30" s="125">
        <v>14</v>
      </c>
      <c r="C30" s="946" t="s">
        <v>1830</v>
      </c>
      <c r="D30" s="1049"/>
      <c r="E30" s="1049"/>
      <c r="F30" s="1049"/>
      <c r="G30" s="1049"/>
      <c r="H30" s="1049"/>
      <c r="I30" s="2180"/>
      <c r="J30" s="1049"/>
      <c r="K30" s="1049"/>
    </row>
    <row r="31" spans="2:11" s="3" customFormat="1" ht="11.25" customHeight="1">
      <c r="B31" s="125">
        <v>15</v>
      </c>
      <c r="C31" s="946" t="s">
        <v>1831</v>
      </c>
      <c r="D31" s="1049">
        <v>14875.879499999999</v>
      </c>
      <c r="E31" s="1049">
        <v>7131.5286666666652</v>
      </c>
      <c r="F31" s="1049">
        <v>7744.350833333333</v>
      </c>
      <c r="G31" s="1049"/>
      <c r="H31" s="1049"/>
      <c r="I31" s="2180"/>
      <c r="J31" s="1049">
        <v>7131.5286666666652</v>
      </c>
      <c r="K31" s="1049">
        <v>7744.350833333333</v>
      </c>
    </row>
    <row r="32" spans="2:11" s="3" customFormat="1" ht="11.25" customHeight="1">
      <c r="B32" s="125">
        <v>16</v>
      </c>
      <c r="C32" s="946" t="s">
        <v>1832</v>
      </c>
      <c r="D32" s="1049"/>
      <c r="E32" s="1049"/>
      <c r="F32" s="1049"/>
      <c r="G32" s="1049"/>
      <c r="H32" s="1049"/>
      <c r="I32" s="2180"/>
      <c r="J32" s="1049"/>
      <c r="K32" s="1049"/>
    </row>
    <row r="33" spans="2:11" s="3" customFormat="1" ht="11.25" customHeight="1">
      <c r="B33" s="125">
        <v>17</v>
      </c>
      <c r="C33" s="946" t="s">
        <v>1833</v>
      </c>
      <c r="D33" s="1049"/>
      <c r="E33" s="1049"/>
      <c r="F33" s="1049"/>
      <c r="G33" s="1049"/>
      <c r="H33" s="1049"/>
      <c r="I33" s="2180"/>
      <c r="J33" s="1049"/>
      <c r="K33" s="1049"/>
    </row>
    <row r="34" spans="2:11" s="3" customFormat="1" ht="11.25" customHeight="1">
      <c r="B34" s="125">
        <v>18</v>
      </c>
      <c r="C34" s="946" t="s">
        <v>1834</v>
      </c>
      <c r="D34" s="1049"/>
      <c r="E34" s="1049"/>
      <c r="F34" s="1049"/>
      <c r="G34" s="1049"/>
      <c r="H34" s="1049"/>
      <c r="I34" s="2180"/>
      <c r="J34" s="1049"/>
      <c r="K34" s="1049"/>
    </row>
    <row r="35" spans="2:11" s="3" customFormat="1" ht="11.25" customHeight="1">
      <c r="B35" s="125">
        <v>19</v>
      </c>
      <c r="C35" s="187" t="s">
        <v>1756</v>
      </c>
      <c r="D35" s="1049">
        <v>82932.989321539542</v>
      </c>
      <c r="E35" s="1049">
        <v>37855.769515767002</v>
      </c>
      <c r="F35" s="1049">
        <v>45077.219805772511</v>
      </c>
      <c r="G35" s="1049"/>
      <c r="H35" s="1049"/>
      <c r="I35" s="2180"/>
      <c r="J35" s="1049">
        <v>37855.769515767002</v>
      </c>
      <c r="K35" s="1049">
        <v>45077.219805772511</v>
      </c>
    </row>
    <row r="36" spans="2:11" s="3" customFormat="1" ht="11.25" customHeight="1">
      <c r="B36" s="125">
        <v>20</v>
      </c>
      <c r="C36" s="946" t="s">
        <v>1830</v>
      </c>
      <c r="D36" s="1049"/>
      <c r="E36" s="1049"/>
      <c r="F36" s="1049"/>
      <c r="G36" s="1049"/>
      <c r="H36" s="1049"/>
      <c r="I36" s="2180"/>
      <c r="J36" s="1049"/>
      <c r="K36" s="1049"/>
    </row>
    <row r="37" spans="2:11" s="3" customFormat="1" ht="11.25" customHeight="1">
      <c r="B37" s="125">
        <v>21</v>
      </c>
      <c r="C37" s="946" t="s">
        <v>1831</v>
      </c>
      <c r="D37" s="1049">
        <v>81382.989321539542</v>
      </c>
      <c r="E37" s="1049">
        <v>37095.769515767002</v>
      </c>
      <c r="F37" s="1049">
        <v>44287.219805772511</v>
      </c>
      <c r="G37" s="1049"/>
      <c r="H37" s="1049"/>
      <c r="I37" s="2180"/>
      <c r="J37" s="1049">
        <v>37095.769515767002</v>
      </c>
      <c r="K37" s="1049">
        <v>44287.219805772511</v>
      </c>
    </row>
    <row r="38" spans="2:11" s="3" customFormat="1" ht="11.25" customHeight="1">
      <c r="B38" s="125">
        <v>22</v>
      </c>
      <c r="C38" s="946" t="s">
        <v>1832</v>
      </c>
      <c r="D38" s="1049"/>
      <c r="E38" s="1049"/>
      <c r="F38" s="1049"/>
      <c r="G38" s="1049"/>
      <c r="H38" s="1049"/>
      <c r="I38" s="2180"/>
      <c r="J38" s="1049"/>
      <c r="K38" s="1049"/>
    </row>
    <row r="39" spans="2:11" s="3" customFormat="1" ht="11.25" customHeight="1">
      <c r="B39" s="125">
        <v>23</v>
      </c>
      <c r="C39" s="946" t="s">
        <v>1833</v>
      </c>
      <c r="D39" s="1049">
        <v>1550</v>
      </c>
      <c r="E39" s="1049">
        <v>760</v>
      </c>
      <c r="F39" s="1049">
        <v>790</v>
      </c>
      <c r="G39" s="1049"/>
      <c r="H39" s="1049"/>
      <c r="I39" s="2180"/>
      <c r="J39" s="1049">
        <v>760</v>
      </c>
      <c r="K39" s="1049">
        <v>790</v>
      </c>
    </row>
    <row r="40" spans="2:11" s="3" customFormat="1" ht="11.25" customHeight="1">
      <c r="B40" s="125">
        <v>24</v>
      </c>
      <c r="C40" s="946" t="s">
        <v>1834</v>
      </c>
      <c r="D40" s="1049"/>
      <c r="E40" s="1049"/>
      <c r="F40" s="1049"/>
      <c r="G40" s="1049"/>
      <c r="H40" s="1049"/>
      <c r="I40" s="2180"/>
      <c r="J40" s="1049"/>
      <c r="K40" s="1049"/>
    </row>
    <row r="41" spans="2:11" s="3" customFormat="1" ht="11.25" customHeight="1">
      <c r="B41" s="814">
        <v>25</v>
      </c>
      <c r="C41" s="1283" t="s">
        <v>1837</v>
      </c>
      <c r="D41" s="2181">
        <v>97808.868821539523</v>
      </c>
      <c r="E41" s="2181">
        <v>44987.298182433675</v>
      </c>
      <c r="F41" s="2181">
        <v>52821.570639105841</v>
      </c>
      <c r="G41" s="2181"/>
      <c r="H41" s="2181"/>
      <c r="I41" s="2182"/>
      <c r="J41" s="2181">
        <v>44987.298182433675</v>
      </c>
      <c r="K41" s="2181">
        <v>52821.570639105841</v>
      </c>
    </row>
    <row r="42" spans="2:11">
      <c r="B42" s="440"/>
    </row>
    <row r="43" spans="2:11">
      <c r="B43" s="440"/>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scale="62" orientation="landscape" verticalDpi="1200" r:id="rId1"/>
  <customProperties>
    <customPr name="EpmWorksheetKeyString_GU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tabColor rgb="FF007272"/>
  </sheetPr>
  <dimension ref="A1:I26"/>
  <sheetViews>
    <sheetView showGridLines="0" showRowColHeaders="0" workbookViewId="0"/>
  </sheetViews>
  <sheetFormatPr baseColWidth="10" defaultColWidth="11.44140625" defaultRowHeight="14.4"/>
  <cols>
    <col min="1" max="1" width="2.6640625" customWidth="1"/>
    <col min="2" max="2" width="4.88671875" customWidth="1"/>
    <col min="3" max="3" width="0.6640625" customWidth="1"/>
    <col min="4" max="4" width="71.109375" customWidth="1"/>
    <col min="5" max="5" width="35.88671875" customWidth="1"/>
  </cols>
  <sheetData>
    <row r="1" spans="1:9" ht="11.25" customHeight="1"/>
    <row r="2" spans="1:9" ht="5.25" customHeight="1"/>
    <row r="3" spans="1:9" ht="12.9" customHeight="1">
      <c r="B3" s="2217" t="s">
        <v>302</v>
      </c>
      <c r="C3" s="2217"/>
      <c r="D3" s="2217"/>
      <c r="E3" s="2217"/>
      <c r="F3" s="2217"/>
      <c r="G3" s="2217"/>
      <c r="H3" s="2217"/>
      <c r="I3" s="2217"/>
    </row>
    <row r="4" spans="1:9" ht="5.25" customHeight="1"/>
    <row r="5" spans="1:9" s="6" customFormat="1" ht="15.75" customHeight="1">
      <c r="A5" s="13"/>
      <c r="B5" s="1087" t="s">
        <v>1838</v>
      </c>
      <c r="C5" s="14"/>
      <c r="D5"/>
    </row>
    <row r="6" spans="1:9" s="68" customFormat="1" ht="11.25" customHeight="1"/>
    <row r="7" spans="1:9" s="3" customFormat="1" ht="11.25" customHeight="1"/>
    <row r="8" spans="1:9" s="3" customFormat="1" ht="11.25" customHeight="1">
      <c r="B8" s="983" t="s">
        <v>2761</v>
      </c>
      <c r="C8" s="618"/>
      <c r="D8" s="618"/>
      <c r="E8" s="1355" t="s">
        <v>314</v>
      </c>
    </row>
    <row r="9" spans="1:9" s="3" customFormat="1" ht="11.25" customHeight="1">
      <c r="E9" s="211" t="s">
        <v>1839</v>
      </c>
    </row>
    <row r="10" spans="1:9" s="3" customFormat="1" ht="11.25" customHeight="1">
      <c r="B10" s="2435"/>
      <c r="C10" s="2290"/>
      <c r="D10" s="2290"/>
      <c r="E10" s="211" t="s">
        <v>1840</v>
      </c>
    </row>
    <row r="11" spans="1:9" s="3" customFormat="1" ht="11.25" customHeight="1">
      <c r="B11" s="943"/>
      <c r="C11" s="943"/>
      <c r="D11" s="947" t="s">
        <v>1841</v>
      </c>
      <c r="E11" s="947"/>
    </row>
    <row r="12" spans="1:9" s="3" customFormat="1" ht="11.25" customHeight="1">
      <c r="B12" s="385">
        <v>1</v>
      </c>
      <c r="C12" s="385"/>
      <c r="D12" s="187" t="s">
        <v>1842</v>
      </c>
      <c r="E12" s="2183">
        <v>8</v>
      </c>
    </row>
    <row r="13" spans="1:9" s="3" customFormat="1" ht="11.25" customHeight="1">
      <c r="B13" s="385">
        <v>2</v>
      </c>
      <c r="C13" s="385"/>
      <c r="D13" s="187" t="s">
        <v>1843</v>
      </c>
      <c r="E13" s="2"/>
    </row>
    <row r="14" spans="1:9" s="3" customFormat="1" ht="11.25" customHeight="1">
      <c r="B14" s="385">
        <v>3</v>
      </c>
      <c r="C14" s="385"/>
      <c r="D14" s="187" t="s">
        <v>1844</v>
      </c>
      <c r="E14" s="2"/>
    </row>
    <row r="15" spans="1:9" s="3" customFormat="1" ht="11.25" customHeight="1">
      <c r="B15" s="385">
        <v>4</v>
      </c>
      <c r="C15" s="385"/>
      <c r="D15" s="187" t="s">
        <v>1845</v>
      </c>
      <c r="E15" s="2"/>
    </row>
    <row r="16" spans="1:9" s="3" customFormat="1" ht="11.25" customHeight="1">
      <c r="B16" s="385">
        <v>5</v>
      </c>
      <c r="C16" s="385"/>
      <c r="D16" s="187" t="s">
        <v>1846</v>
      </c>
      <c r="E16" s="2"/>
    </row>
    <row r="17" spans="2:5" s="3" customFormat="1" ht="11.25" customHeight="1">
      <c r="B17" s="385">
        <v>6</v>
      </c>
      <c r="C17" s="385"/>
      <c r="D17" s="187" t="s">
        <v>1847</v>
      </c>
      <c r="E17" s="2"/>
    </row>
    <row r="18" spans="2:5" s="3" customFormat="1" ht="11.25" customHeight="1">
      <c r="B18" s="385">
        <v>7</v>
      </c>
      <c r="C18" s="385"/>
      <c r="D18" s="187" t="s">
        <v>1848</v>
      </c>
      <c r="E18" s="2"/>
    </row>
    <row r="19" spans="2:5" s="3" customFormat="1" ht="11.25" customHeight="1">
      <c r="B19" s="385">
        <v>8</v>
      </c>
      <c r="C19" s="385"/>
      <c r="D19" s="187" t="s">
        <v>1849</v>
      </c>
      <c r="E19" s="2"/>
    </row>
    <row r="20" spans="2:5" s="3" customFormat="1" ht="11.25" customHeight="1">
      <c r="B20" s="385">
        <v>9</v>
      </c>
      <c r="C20" s="385"/>
      <c r="D20" s="187" t="s">
        <v>1850</v>
      </c>
      <c r="E20" s="2"/>
    </row>
    <row r="21" spans="2:5" s="3" customFormat="1" ht="11.25" customHeight="1">
      <c r="B21" s="385">
        <v>10</v>
      </c>
      <c r="C21" s="385"/>
      <c r="D21" s="187" t="s">
        <v>1851</v>
      </c>
      <c r="E21" s="2"/>
    </row>
    <row r="22" spans="2:5" s="3" customFormat="1" ht="11.25" customHeight="1">
      <c r="B22" s="1549">
        <v>11</v>
      </c>
      <c r="C22" s="1549"/>
      <c r="D22" s="1536" t="s">
        <v>1852</v>
      </c>
      <c r="E22" s="1646"/>
    </row>
    <row r="23" spans="2:5" s="3" customFormat="1" ht="11.25" customHeight="1"/>
    <row r="24" spans="2:5" s="68" customFormat="1" ht="11.25" customHeight="1"/>
    <row r="25" spans="2:5" s="68" customFormat="1" ht="11.25" customHeight="1"/>
    <row r="26" spans="2:5" s="68"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landscape" verticalDpi="1200" r:id="rId1"/>
  <customProperties>
    <customPr name="EpmWorksheetKeyString_GU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tabColor rgb="FF007272"/>
  </sheetPr>
  <dimension ref="A1:N19"/>
  <sheetViews>
    <sheetView showGridLines="0" showRowColHeaders="0" zoomScaleNormal="100" workbookViewId="0"/>
  </sheetViews>
  <sheetFormatPr baseColWidth="10" defaultColWidth="11.44140625" defaultRowHeight="14.4"/>
  <cols>
    <col min="1" max="1" width="2.6640625" customWidth="1"/>
    <col min="2" max="2" width="4.88671875" customWidth="1"/>
    <col min="3" max="3" width="31" customWidth="1"/>
    <col min="4" max="6" width="16.44140625" customWidth="1"/>
    <col min="7" max="7" width="0.6640625" customWidth="1"/>
    <col min="8" max="14" width="16.44140625" customWidth="1"/>
  </cols>
  <sheetData>
    <row r="1" spans="1:14" ht="11.25" customHeight="1"/>
    <row r="2" spans="1:14" ht="5.25" customHeight="1"/>
    <row r="3" spans="1:14" ht="12.9" customHeight="1">
      <c r="B3" s="2217" t="s">
        <v>302</v>
      </c>
      <c r="C3" s="2217"/>
      <c r="D3" s="2217"/>
      <c r="E3" s="2217"/>
      <c r="F3" s="2217"/>
      <c r="G3" s="2217"/>
      <c r="H3" s="2217"/>
      <c r="I3" s="2217"/>
      <c r="J3" s="2217"/>
    </row>
    <row r="4" spans="1:14" ht="5.25" customHeight="1"/>
    <row r="5" spans="1:14" s="6" customFormat="1" ht="15.75" customHeight="1">
      <c r="A5" s="13"/>
      <c r="B5" s="1087" t="s">
        <v>1853</v>
      </c>
    </row>
    <row r="6" spans="1:14" s="6" customFormat="1" ht="11.25" customHeight="1">
      <c r="A6" s="13"/>
      <c r="B6" s="1087"/>
    </row>
    <row r="7" spans="1:14" ht="11.25" customHeight="1">
      <c r="D7" s="611"/>
      <c r="E7" s="611"/>
      <c r="F7" s="611"/>
      <c r="G7" s="611"/>
      <c r="H7" s="611"/>
      <c r="I7" s="611"/>
      <c r="J7" s="611"/>
      <c r="K7" s="611"/>
      <c r="L7" s="611"/>
      <c r="M7" s="611"/>
      <c r="N7" s="611"/>
    </row>
    <row r="8" spans="1:14" s="3" customFormat="1" ht="11.25" customHeight="1">
      <c r="B8" s="983" t="s">
        <v>2761</v>
      </c>
      <c r="C8" s="618"/>
      <c r="D8" s="1355" t="s">
        <v>566</v>
      </c>
      <c r="E8" s="1355" t="s">
        <v>316</v>
      </c>
      <c r="F8" s="1355" t="s">
        <v>318</v>
      </c>
      <c r="G8" s="1355"/>
      <c r="H8" s="1355" t="s">
        <v>320</v>
      </c>
      <c r="I8" s="1355" t="s">
        <v>325</v>
      </c>
      <c r="J8" s="1355" t="s">
        <v>332</v>
      </c>
      <c r="K8" s="1355" t="s">
        <v>334</v>
      </c>
      <c r="L8" s="1355" t="s">
        <v>339</v>
      </c>
      <c r="M8" s="1355" t="s">
        <v>345</v>
      </c>
      <c r="N8" s="1355" t="s">
        <v>368</v>
      </c>
    </row>
    <row r="9" spans="1:14" s="3" customFormat="1" ht="11.25" customHeight="1">
      <c r="D9" s="2436" t="s">
        <v>1854</v>
      </c>
      <c r="E9" s="2436"/>
      <c r="F9" s="2436"/>
      <c r="G9" s="990"/>
      <c r="H9" s="2436" t="s">
        <v>1855</v>
      </c>
      <c r="I9" s="2436"/>
      <c r="J9" s="2436"/>
      <c r="K9" s="2436"/>
      <c r="L9" s="2436"/>
      <c r="M9" s="2436"/>
      <c r="N9" s="973"/>
    </row>
    <row r="10" spans="1:14" s="3" customFormat="1" ht="11.25" customHeight="1">
      <c r="D10" s="948" t="s">
        <v>1751</v>
      </c>
      <c r="E10" s="948" t="s">
        <v>1752</v>
      </c>
      <c r="F10" s="948"/>
      <c r="G10" s="948"/>
      <c r="H10" s="948"/>
      <c r="I10" s="948"/>
      <c r="J10" s="948"/>
      <c r="K10" s="948"/>
      <c r="L10" s="948" t="s">
        <v>1856</v>
      </c>
      <c r="M10" s="948"/>
      <c r="N10" s="948"/>
    </row>
    <row r="11" spans="1:14" s="3" customFormat="1" ht="11.25" customHeight="1">
      <c r="B11" s="940" t="s">
        <v>1753</v>
      </c>
      <c r="D11" s="948" t="s">
        <v>1754</v>
      </c>
      <c r="E11" s="948" t="s">
        <v>1754</v>
      </c>
      <c r="F11" s="948" t="s">
        <v>1857</v>
      </c>
      <c r="G11" s="948"/>
      <c r="H11" s="948" t="s">
        <v>1858</v>
      </c>
      <c r="I11" s="948" t="s">
        <v>1737</v>
      </c>
      <c r="J11" s="948" t="s">
        <v>1740</v>
      </c>
      <c r="K11" s="948" t="s">
        <v>1859</v>
      </c>
      <c r="L11" s="948" t="s">
        <v>1860</v>
      </c>
      <c r="M11" s="948" t="s">
        <v>1861</v>
      </c>
      <c r="N11" s="948" t="s">
        <v>1004</v>
      </c>
    </row>
    <row r="12" spans="1:14" s="3" customFormat="1" ht="11.25" customHeight="1">
      <c r="B12" s="651">
        <v>1</v>
      </c>
      <c r="C12" s="637" t="s">
        <v>1862</v>
      </c>
      <c r="D12" s="974"/>
      <c r="E12" s="974"/>
      <c r="F12" s="974"/>
      <c r="G12" s="974"/>
      <c r="H12" s="974"/>
      <c r="I12" s="974"/>
      <c r="J12" s="974"/>
      <c r="K12" s="974"/>
      <c r="L12" s="974"/>
      <c r="M12" s="974"/>
      <c r="N12" s="2210">
        <v>189</v>
      </c>
    </row>
    <row r="13" spans="1:14" s="3" customFormat="1" ht="11.25" customHeight="1">
      <c r="B13" s="385">
        <v>2</v>
      </c>
      <c r="C13" s="1014" t="s">
        <v>1863</v>
      </c>
      <c r="D13" s="2184">
        <v>8</v>
      </c>
      <c r="E13" s="2184"/>
      <c r="F13" s="2184">
        <v>8</v>
      </c>
      <c r="G13" s="2184"/>
      <c r="H13" s="2185"/>
      <c r="I13" s="2185"/>
      <c r="J13" s="2185"/>
      <c r="K13" s="2185"/>
      <c r="L13" s="2185"/>
      <c r="M13" s="992"/>
      <c r="N13" s="993"/>
    </row>
    <row r="14" spans="1:14" s="3" customFormat="1" ht="11.25" customHeight="1">
      <c r="B14" s="385">
        <v>3</v>
      </c>
      <c r="C14" s="1014" t="s">
        <v>1864</v>
      </c>
      <c r="D14" s="2185"/>
      <c r="E14" s="2185"/>
      <c r="F14" s="2185"/>
      <c r="G14" s="2185"/>
      <c r="H14" s="2186">
        <v>1</v>
      </c>
      <c r="I14" s="2186">
        <v>4</v>
      </c>
      <c r="J14" s="2186"/>
      <c r="K14" s="2186">
        <v>5</v>
      </c>
      <c r="L14" s="2186">
        <v>3</v>
      </c>
      <c r="M14" s="994"/>
      <c r="N14" s="993"/>
    </row>
    <row r="15" spans="1:14" s="3" customFormat="1" ht="11.25" customHeight="1">
      <c r="B15" s="385">
        <v>4</v>
      </c>
      <c r="C15" s="1014" t="s">
        <v>1865</v>
      </c>
      <c r="D15" s="2185"/>
      <c r="E15" s="2185"/>
      <c r="F15" s="2185"/>
      <c r="G15" s="2185"/>
      <c r="H15" s="2186">
        <v>20</v>
      </c>
      <c r="I15" s="2186">
        <v>74</v>
      </c>
      <c r="J15" s="2186">
        <v>7</v>
      </c>
      <c r="K15" s="2186">
        <v>20</v>
      </c>
      <c r="L15" s="2186">
        <v>47</v>
      </c>
      <c r="M15" s="994"/>
      <c r="N15" s="993"/>
    </row>
    <row r="16" spans="1:14" s="3" customFormat="1" ht="11.25" customHeight="1">
      <c r="B16" s="385">
        <v>5</v>
      </c>
      <c r="C16" s="187" t="s">
        <v>1866</v>
      </c>
      <c r="D16" s="2187">
        <v>5346</v>
      </c>
      <c r="E16" s="2187"/>
      <c r="F16" s="2187">
        <v>5346</v>
      </c>
      <c r="G16" s="2187"/>
      <c r="H16" s="2187">
        <v>194425.98149141311</v>
      </c>
      <c r="I16" s="2187">
        <v>286185.69473592407</v>
      </c>
      <c r="J16" s="2187">
        <v>10401.087074285715</v>
      </c>
      <c r="K16" s="2187">
        <v>102524.4482466273</v>
      </c>
      <c r="L16" s="2187">
        <v>114380.72179633837</v>
      </c>
      <c r="M16" s="972"/>
      <c r="N16" s="975"/>
    </row>
    <row r="17" spans="2:14" s="3" customFormat="1" ht="11.25" customHeight="1">
      <c r="B17" s="385">
        <v>6</v>
      </c>
      <c r="C17" s="1014" t="s">
        <v>1867</v>
      </c>
      <c r="D17" s="2184"/>
      <c r="E17" s="2184"/>
      <c r="F17" s="2184"/>
      <c r="G17" s="2184"/>
      <c r="H17" s="2184">
        <v>71400.986945547731</v>
      </c>
      <c r="I17" s="2184">
        <v>55595.243042367467</v>
      </c>
      <c r="J17" s="2184">
        <v>1564.285714285714</v>
      </c>
      <c r="K17" s="2184">
        <v>17354.015814960629</v>
      </c>
      <c r="L17" s="2184">
        <v>1648.6633132919221</v>
      </c>
      <c r="M17" s="991"/>
      <c r="N17" s="993"/>
    </row>
    <row r="18" spans="2:14" s="3" customFormat="1" ht="11.25" customHeight="1">
      <c r="B18" s="1549">
        <v>7</v>
      </c>
      <c r="C18" s="1647" t="s">
        <v>1868</v>
      </c>
      <c r="D18" s="2188">
        <v>5346</v>
      </c>
      <c r="E18" s="2188"/>
      <c r="F18" s="2188">
        <v>5346</v>
      </c>
      <c r="G18" s="2188"/>
      <c r="H18" s="2188">
        <v>123024.99454586538</v>
      </c>
      <c r="I18" s="2188">
        <v>230590.45169355648</v>
      </c>
      <c r="J18" s="2188">
        <v>8836.8013600000013</v>
      </c>
      <c r="K18" s="2188">
        <v>85170.432431666675</v>
      </c>
      <c r="L18" s="2188">
        <v>112732.05848304635</v>
      </c>
      <c r="M18" s="1648"/>
      <c r="N18" s="1649"/>
    </row>
    <row r="19" spans="2:14" s="3"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scale="65" orientation="landscape" verticalDpi="1200" r:id="rId1"/>
  <customProperties>
    <customPr name="EpmWorksheetKeyString_GU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766B-DAF7-410A-A072-FD8C8D22841A}">
  <sheetPr>
    <tabColor rgb="FF007272"/>
  </sheetPr>
  <dimension ref="A1:O74"/>
  <sheetViews>
    <sheetView showGridLines="0" showRowColHeaders="0" workbookViewId="0"/>
  </sheetViews>
  <sheetFormatPr baseColWidth="10" defaultColWidth="11.44140625" defaultRowHeight="14.4"/>
  <cols>
    <col min="1" max="1" width="2.6640625" customWidth="1"/>
    <col min="2" max="2" width="4.88671875" customWidth="1"/>
    <col min="3" max="3" width="99" style="1427" customWidth="1"/>
    <col min="4" max="4" width="36.6640625" customWidth="1"/>
    <col min="5" max="5" width="24.88671875" customWidth="1"/>
    <col min="6" max="6" width="65.109375" customWidth="1"/>
    <col min="7" max="7" width="28" style="6" customWidth="1"/>
  </cols>
  <sheetData>
    <row r="1" spans="1:15" s="1169" customFormat="1" ht="11.25" customHeight="1">
      <c r="A1" s="6"/>
    </row>
    <row r="2" spans="1:15" s="1169" customFormat="1" ht="5.25" customHeight="1">
      <c r="A2" s="6"/>
      <c r="C2" s="1430"/>
    </row>
    <row r="3" spans="1:15" s="1169" customFormat="1" ht="12.9" customHeight="1">
      <c r="A3" s="1431"/>
      <c r="B3" s="2452" t="s">
        <v>302</v>
      </c>
      <c r="C3" s="2452"/>
      <c r="D3" s="2452"/>
      <c r="E3" s="2452"/>
      <c r="F3" s="2452"/>
      <c r="G3" s="2452"/>
      <c r="H3" s="2452"/>
      <c r="I3" s="2452"/>
      <c r="J3" s="2452"/>
      <c r="K3" s="2452"/>
      <c r="L3" s="2452"/>
      <c r="M3" s="2452"/>
      <c r="N3" s="2452"/>
      <c r="O3" s="2452"/>
    </row>
    <row r="4" spans="1:15" s="1169" customFormat="1" ht="5.25" customHeight="1">
      <c r="A4" s="6"/>
    </row>
    <row r="5" spans="1:15" s="1169" customFormat="1" ht="15.6">
      <c r="A5" s="1432"/>
      <c r="B5" s="1433" t="s">
        <v>1869</v>
      </c>
    </row>
    <row r="6" spans="1:15">
      <c r="B6" s="1041"/>
    </row>
    <row r="7" spans="1:15" ht="15.6">
      <c r="B7" s="1650" t="s">
        <v>1870</v>
      </c>
      <c r="C7" s="1651"/>
      <c r="D7" s="1652"/>
      <c r="E7" s="1652"/>
      <c r="F7" s="1652"/>
      <c r="G7" s="1428"/>
    </row>
    <row r="8" spans="1:15" ht="12" customHeight="1">
      <c r="B8" s="1440"/>
      <c r="C8" s="660"/>
      <c r="D8" s="1441"/>
      <c r="E8" s="1441"/>
      <c r="F8" s="1441"/>
      <c r="G8" s="1428"/>
    </row>
    <row r="9" spans="1:15" ht="25.5" customHeight="1">
      <c r="B9" s="1426"/>
      <c r="C9" s="1426"/>
      <c r="D9" s="1457" t="s">
        <v>1871</v>
      </c>
      <c r="E9" s="1457" t="s">
        <v>1872</v>
      </c>
      <c r="F9" s="1457" t="s">
        <v>1873</v>
      </c>
      <c r="G9" s="1428"/>
    </row>
    <row r="10" spans="1:15">
      <c r="B10" s="1458"/>
      <c r="C10" s="2446" t="s">
        <v>1874</v>
      </c>
      <c r="D10" s="2446"/>
      <c r="E10" s="2446"/>
      <c r="F10" s="2446"/>
      <c r="G10" s="1215"/>
    </row>
    <row r="11" spans="1:15" ht="30.6">
      <c r="B11" s="1478" t="s">
        <v>1875</v>
      </c>
      <c r="C11" s="1448" t="s">
        <v>1876</v>
      </c>
      <c r="D11" s="1449" t="s">
        <v>2965</v>
      </c>
      <c r="E11" s="1450"/>
      <c r="F11" s="1449" t="s">
        <v>2970</v>
      </c>
      <c r="G11" s="1215"/>
    </row>
    <row r="12" spans="1:15" ht="30.6">
      <c r="B12" s="1479" t="s">
        <v>1877</v>
      </c>
      <c r="C12" s="1451" t="s">
        <v>1878</v>
      </c>
      <c r="D12" s="1451"/>
      <c r="E12" s="1452"/>
      <c r="F12" s="1453" t="s">
        <v>2971</v>
      </c>
      <c r="G12" s="1215"/>
    </row>
    <row r="13" spans="1:15" ht="30.6">
      <c r="B13" s="1479" t="s">
        <v>1879</v>
      </c>
      <c r="C13" s="1451" t="s">
        <v>1880</v>
      </c>
      <c r="D13" s="1451"/>
      <c r="E13" s="1452" t="s">
        <v>1881</v>
      </c>
      <c r="F13" s="1453" t="s">
        <v>2972</v>
      </c>
      <c r="G13" s="1215"/>
    </row>
    <row r="14" spans="1:15" ht="75" customHeight="1">
      <c r="B14" s="1479" t="s">
        <v>1882</v>
      </c>
      <c r="C14" s="1454" t="s">
        <v>1883</v>
      </c>
      <c r="D14" s="1455" t="s">
        <v>2966</v>
      </c>
      <c r="E14" s="1456"/>
      <c r="F14" s="1451" t="s">
        <v>2973</v>
      </c>
      <c r="G14" s="1215"/>
    </row>
    <row r="15" spans="1:15">
      <c r="B15" s="1459"/>
      <c r="C15" s="2447" t="s">
        <v>1884</v>
      </c>
      <c r="D15" s="2447"/>
      <c r="E15" s="2447"/>
      <c r="F15" s="2447"/>
      <c r="G15" s="1215"/>
    </row>
    <row r="16" spans="1:15" ht="20.399999999999999">
      <c r="B16" s="1451" t="s">
        <v>1885</v>
      </c>
      <c r="C16" s="1454" t="s">
        <v>1886</v>
      </c>
      <c r="D16" s="1453" t="s">
        <v>2967</v>
      </c>
      <c r="E16" s="1452"/>
      <c r="F16" s="1453" t="s">
        <v>2974</v>
      </c>
      <c r="G16" s="1429"/>
    </row>
    <row r="17" spans="2:7" ht="20.399999999999999">
      <c r="B17" s="1451" t="s">
        <v>1887</v>
      </c>
      <c r="C17" s="1454" t="s">
        <v>1888</v>
      </c>
      <c r="D17" s="1453"/>
      <c r="E17" s="1452"/>
      <c r="F17" s="1451" t="s">
        <v>2975</v>
      </c>
      <c r="G17" s="1429"/>
    </row>
    <row r="18" spans="2:7" ht="30.6">
      <c r="B18" s="1479" t="s">
        <v>1889</v>
      </c>
      <c r="C18" s="1454" t="s">
        <v>1890</v>
      </c>
      <c r="D18" s="1460" t="s">
        <v>2967</v>
      </c>
      <c r="E18" s="1461"/>
      <c r="F18" s="1460" t="s">
        <v>2976</v>
      </c>
      <c r="G18" s="1215"/>
    </row>
    <row r="19" spans="2:7" ht="20.399999999999999">
      <c r="B19" s="1479" t="s">
        <v>1891</v>
      </c>
      <c r="C19" s="1451" t="s">
        <v>1892</v>
      </c>
      <c r="D19" s="1460" t="s">
        <v>2968</v>
      </c>
      <c r="E19" s="1461" t="s">
        <v>1893</v>
      </c>
      <c r="F19" s="1462" t="s">
        <v>2977</v>
      </c>
      <c r="G19" s="1429"/>
    </row>
    <row r="20" spans="2:7" ht="30.6">
      <c r="B20" s="1479" t="s">
        <v>1894</v>
      </c>
      <c r="C20" s="1451" t="s">
        <v>1895</v>
      </c>
      <c r="D20" s="1451"/>
      <c r="E20" s="1452"/>
      <c r="F20" s="1453" t="s">
        <v>3011</v>
      </c>
      <c r="G20" s="1429"/>
    </row>
    <row r="21" spans="2:7">
      <c r="B21" s="1458"/>
      <c r="C21" s="2447" t="s">
        <v>1896</v>
      </c>
      <c r="D21" s="2447"/>
      <c r="E21" s="2447"/>
      <c r="F21" s="2447"/>
      <c r="G21" s="1429"/>
    </row>
    <row r="22" spans="2:7">
      <c r="B22" s="1479" t="s">
        <v>1897</v>
      </c>
      <c r="C22" s="1451" t="s">
        <v>1898</v>
      </c>
      <c r="D22" s="2192" t="s">
        <v>2965</v>
      </c>
      <c r="E22" s="1461"/>
      <c r="F22" s="2193" t="s">
        <v>2977</v>
      </c>
      <c r="G22" s="1429"/>
    </row>
    <row r="23" spans="2:7">
      <c r="B23" s="1479" t="s">
        <v>1899</v>
      </c>
      <c r="C23" s="1451" t="s">
        <v>1900</v>
      </c>
      <c r="D23" s="1481" t="s">
        <v>2965</v>
      </c>
      <c r="E23" s="1463"/>
      <c r="F23" s="1481" t="s">
        <v>2978</v>
      </c>
      <c r="G23" s="1429"/>
    </row>
    <row r="24" spans="2:7" ht="20.399999999999999">
      <c r="B24" s="1479" t="s">
        <v>1901</v>
      </c>
      <c r="C24" s="1451" t="s">
        <v>1902</v>
      </c>
      <c r="D24" s="2192" t="s">
        <v>2965</v>
      </c>
      <c r="E24" s="1461" t="s">
        <v>1903</v>
      </c>
      <c r="F24" s="2139" t="s">
        <v>2978</v>
      </c>
      <c r="G24" s="1215"/>
    </row>
    <row r="25" spans="2:7" ht="30.6">
      <c r="B25" s="1479" t="s">
        <v>1904</v>
      </c>
      <c r="C25" s="1451" t="s">
        <v>1905</v>
      </c>
      <c r="D25" s="1481" t="s">
        <v>2965</v>
      </c>
      <c r="E25" s="1462" t="s">
        <v>2969</v>
      </c>
      <c r="F25" s="2139" t="s">
        <v>2979</v>
      </c>
      <c r="G25" s="1215"/>
    </row>
    <row r="26" spans="2:7">
      <c r="B26" s="1479" t="s">
        <v>1906</v>
      </c>
      <c r="C26" s="1451" t="s">
        <v>1907</v>
      </c>
      <c r="D26" s="2192" t="s">
        <v>2965</v>
      </c>
      <c r="E26" s="1461"/>
      <c r="F26" s="2193" t="s">
        <v>2993</v>
      </c>
      <c r="G26" s="1429"/>
    </row>
    <row r="27" spans="2:7">
      <c r="B27" s="1479" t="s">
        <v>1908</v>
      </c>
      <c r="C27" s="1451" t="s">
        <v>1909</v>
      </c>
      <c r="D27" s="1481" t="s">
        <v>2965</v>
      </c>
      <c r="E27" s="1463"/>
      <c r="F27" s="2193" t="s">
        <v>2993</v>
      </c>
      <c r="G27" s="1429"/>
    </row>
    <row r="28" spans="2:7">
      <c r="B28" s="1479" t="s">
        <v>1910</v>
      </c>
      <c r="C28" s="1451" t="s">
        <v>1911</v>
      </c>
      <c r="D28" s="2192" t="s">
        <v>2965</v>
      </c>
      <c r="E28" s="1461"/>
      <c r="F28" s="2193" t="s">
        <v>2993</v>
      </c>
      <c r="G28" s="1429"/>
    </row>
    <row r="29" spans="2:7" ht="33" customHeight="1">
      <c r="B29" s="1479" t="s">
        <v>1912</v>
      </c>
      <c r="C29" s="1451" t="s">
        <v>1913</v>
      </c>
      <c r="D29" s="2192" t="s">
        <v>2965</v>
      </c>
      <c r="E29" s="1452"/>
      <c r="F29" s="2194" t="s">
        <v>2994</v>
      </c>
      <c r="G29" s="1429"/>
    </row>
    <row r="30" spans="2:7" ht="20.399999999999999">
      <c r="B30" s="1479" t="s">
        <v>1914</v>
      </c>
      <c r="C30" s="1451" t="s">
        <v>1915</v>
      </c>
      <c r="D30" s="2192" t="s">
        <v>2965</v>
      </c>
      <c r="E30" s="1452"/>
      <c r="F30" s="2194" t="s">
        <v>2993</v>
      </c>
      <c r="G30" s="1429"/>
    </row>
    <row r="31" spans="2:7">
      <c r="B31" s="1442"/>
      <c r="C31" s="1443"/>
      <c r="D31" s="1444"/>
      <c r="E31" s="1445"/>
      <c r="F31" s="1443"/>
      <c r="G31" s="1429"/>
    </row>
    <row r="32" spans="2:7" ht="15.6">
      <c r="B32" s="1650" t="s">
        <v>1916</v>
      </c>
      <c r="C32" s="1651"/>
      <c r="D32" s="1652"/>
      <c r="E32" s="1652"/>
      <c r="F32" s="1652"/>
      <c r="G32" s="1428"/>
    </row>
    <row r="33" spans="2:7" ht="12" customHeight="1">
      <c r="B33" s="1440"/>
      <c r="C33" s="660"/>
      <c r="D33" s="1441"/>
      <c r="E33" s="1441"/>
      <c r="F33" s="1441"/>
      <c r="G33" s="1428"/>
    </row>
    <row r="34" spans="2:7">
      <c r="B34" s="1464"/>
      <c r="C34" s="2446" t="s">
        <v>1874</v>
      </c>
      <c r="D34" s="2446"/>
      <c r="E34" s="2446"/>
      <c r="F34" s="2446"/>
    </row>
    <row r="35" spans="2:7" ht="34.200000000000003" customHeight="1">
      <c r="B35" s="1479" t="s">
        <v>1875</v>
      </c>
      <c r="C35" s="1451" t="s">
        <v>1917</v>
      </c>
      <c r="D35" s="1449" t="s">
        <v>2965</v>
      </c>
      <c r="E35" s="1465"/>
      <c r="F35" s="1466" t="s">
        <v>2980</v>
      </c>
    </row>
    <row r="36" spans="2:7" ht="34.200000000000003" customHeight="1">
      <c r="B36" s="1479" t="s">
        <v>1877</v>
      </c>
      <c r="C36" s="1451" t="s">
        <v>1918</v>
      </c>
      <c r="D36" s="1451"/>
      <c r="E36" s="1465"/>
      <c r="F36" s="1466" t="s">
        <v>2981</v>
      </c>
    </row>
    <row r="37" spans="2:7" ht="53.4" customHeight="1">
      <c r="B37" s="1479" t="s">
        <v>1879</v>
      </c>
      <c r="C37" s="1451" t="s">
        <v>1919</v>
      </c>
      <c r="D37" s="1455"/>
      <c r="E37" s="1465"/>
      <c r="F37" s="1451" t="s">
        <v>2982</v>
      </c>
    </row>
    <row r="38" spans="2:7">
      <c r="B38" s="1480"/>
      <c r="C38" s="2448" t="s">
        <v>1884</v>
      </c>
      <c r="D38" s="2448"/>
      <c r="E38" s="2448"/>
      <c r="F38" s="2448"/>
    </row>
    <row r="39" spans="2:7" ht="20.399999999999999">
      <c r="B39" s="1479" t="s">
        <v>1882</v>
      </c>
      <c r="C39" s="1451" t="s">
        <v>1920</v>
      </c>
      <c r="D39" s="2449" t="s">
        <v>2965</v>
      </c>
      <c r="E39" s="2450"/>
      <c r="F39" s="2451" t="s">
        <v>2983</v>
      </c>
    </row>
    <row r="40" spans="2:7">
      <c r="B40" s="1482" t="s">
        <v>1894</v>
      </c>
      <c r="C40" s="1467" t="s">
        <v>1921</v>
      </c>
      <c r="D40" s="2449"/>
      <c r="E40" s="2450"/>
      <c r="F40" s="2451"/>
    </row>
    <row r="41" spans="2:7">
      <c r="B41" s="1482" t="s">
        <v>1922</v>
      </c>
      <c r="C41" s="1467" t="s">
        <v>1923</v>
      </c>
      <c r="D41" s="2449"/>
      <c r="E41" s="2450"/>
      <c r="F41" s="2451"/>
    </row>
    <row r="42" spans="2:7">
      <c r="B42" s="1482" t="s">
        <v>1924</v>
      </c>
      <c r="C42" s="1467" t="s">
        <v>1925</v>
      </c>
      <c r="D42" s="2449"/>
      <c r="E42" s="2450"/>
      <c r="F42" s="2451"/>
    </row>
    <row r="43" spans="2:7">
      <c r="B43" s="1692" t="s">
        <v>1926</v>
      </c>
      <c r="C43" s="1467" t="s">
        <v>1927</v>
      </c>
      <c r="D43" s="2449"/>
      <c r="E43" s="2450"/>
      <c r="F43" s="2451"/>
    </row>
    <row r="44" spans="2:7" ht="23.4" customHeight="1">
      <c r="B44" s="1451" t="s">
        <v>1885</v>
      </c>
      <c r="C44" s="1701" t="s">
        <v>1928</v>
      </c>
      <c r="D44" s="1453" t="s">
        <v>2965</v>
      </c>
      <c r="E44" s="1702"/>
      <c r="F44" s="1469" t="s">
        <v>2984</v>
      </c>
    </row>
    <row r="45" spans="2:7" ht="34.200000000000003" customHeight="1">
      <c r="B45" s="1451" t="s">
        <v>1887</v>
      </c>
      <c r="C45" s="1451" t="s">
        <v>1929</v>
      </c>
      <c r="D45" s="1449" t="s">
        <v>2965</v>
      </c>
      <c r="E45" s="1468"/>
      <c r="F45" s="1470" t="s">
        <v>2985</v>
      </c>
    </row>
    <row r="46" spans="2:7" ht="32.4" customHeight="1">
      <c r="B46" s="1479" t="s">
        <v>1889</v>
      </c>
      <c r="C46" s="1451" t="s">
        <v>1930</v>
      </c>
      <c r="D46" s="1471"/>
      <c r="E46" s="1468"/>
      <c r="F46" s="1469" t="s">
        <v>3012</v>
      </c>
    </row>
    <row r="47" spans="2:7">
      <c r="B47" s="1458"/>
      <c r="C47" s="2448" t="s">
        <v>1896</v>
      </c>
      <c r="D47" s="2448"/>
      <c r="E47" s="2448"/>
      <c r="F47" s="2448"/>
    </row>
    <row r="48" spans="2:7" ht="71.400000000000006">
      <c r="B48" s="1479" t="s">
        <v>1891</v>
      </c>
      <c r="C48" s="1451" t="s">
        <v>1931</v>
      </c>
      <c r="D48" s="1451"/>
      <c r="E48" s="1465"/>
      <c r="F48" s="1472" t="s">
        <v>2986</v>
      </c>
    </row>
    <row r="49" spans="2:6" ht="71.400000000000006">
      <c r="B49" s="1479" t="s">
        <v>1894</v>
      </c>
      <c r="C49" s="1451" t="s">
        <v>1932</v>
      </c>
      <c r="D49" s="1451"/>
      <c r="E49" s="1465"/>
      <c r="F49" s="1473" t="s">
        <v>2987</v>
      </c>
    </row>
    <row r="50" spans="2:6" ht="54.6" customHeight="1">
      <c r="B50" s="1479" t="s">
        <v>1897</v>
      </c>
      <c r="C50" s="1451" t="s">
        <v>1933</v>
      </c>
      <c r="D50" s="1451"/>
      <c r="E50" s="1465"/>
      <c r="F50" s="1473" t="s">
        <v>2988</v>
      </c>
    </row>
    <row r="51" spans="2:6" ht="57" customHeight="1">
      <c r="B51" s="1479" t="s">
        <v>1899</v>
      </c>
      <c r="C51" s="1451" t="s">
        <v>1934</v>
      </c>
      <c r="D51" s="1451"/>
      <c r="E51" s="1465"/>
      <c r="F51" s="1473" t="s">
        <v>2988</v>
      </c>
    </row>
    <row r="52" spans="2:6" ht="67.2" customHeight="1">
      <c r="B52" s="1479" t="s">
        <v>1901</v>
      </c>
      <c r="C52" s="1451" t="s">
        <v>1935</v>
      </c>
      <c r="D52" s="1451"/>
      <c r="E52" s="1465"/>
      <c r="F52" s="1473" t="s">
        <v>2989</v>
      </c>
    </row>
    <row r="53" spans="2:6" ht="22.8" customHeight="1">
      <c r="B53" s="1479" t="s">
        <v>1904</v>
      </c>
      <c r="C53" s="1451" t="s">
        <v>1915</v>
      </c>
      <c r="D53" s="1449" t="s">
        <v>2965</v>
      </c>
      <c r="E53" s="1465"/>
      <c r="F53" s="1474"/>
    </row>
    <row r="54" spans="2:6">
      <c r="B54" s="1442"/>
      <c r="C54" s="1443"/>
      <c r="D54" s="1444"/>
      <c r="E54" s="68"/>
      <c r="F54" s="1446"/>
    </row>
    <row r="55" spans="2:6" ht="15.6">
      <c r="B55" s="1650" t="s">
        <v>2593</v>
      </c>
      <c r="C55" s="1653"/>
      <c r="D55" s="1653"/>
      <c r="E55" s="1651"/>
      <c r="F55" s="1654"/>
    </row>
    <row r="56" spans="2:6" ht="12" customHeight="1">
      <c r="B56" s="1442"/>
      <c r="C56" s="1443"/>
      <c r="D56" s="1443"/>
      <c r="E56" s="660"/>
      <c r="F56" s="1447"/>
    </row>
    <row r="57" spans="2:6">
      <c r="B57" s="1475"/>
      <c r="C57" s="2456" t="s">
        <v>1884</v>
      </c>
      <c r="D57" s="2456"/>
      <c r="E57" s="2456"/>
      <c r="F57" s="2456"/>
    </row>
    <row r="58" spans="2:6" ht="60.75" customHeight="1">
      <c r="B58" s="1468" t="s">
        <v>1875</v>
      </c>
      <c r="C58" s="1471" t="s">
        <v>2644</v>
      </c>
      <c r="D58" s="1470" t="s">
        <v>2965</v>
      </c>
      <c r="E58" s="1465"/>
      <c r="F58" s="1844" t="s">
        <v>2992</v>
      </c>
    </row>
    <row r="59" spans="2:6" ht="43.2" customHeight="1">
      <c r="B59" s="1479" t="s">
        <v>1877</v>
      </c>
      <c r="C59" s="1451" t="s">
        <v>1936</v>
      </c>
      <c r="D59" s="1453" t="s">
        <v>2965</v>
      </c>
      <c r="E59" s="1465"/>
      <c r="F59" s="1453" t="s">
        <v>2991</v>
      </c>
    </row>
    <row r="60" spans="2:6">
      <c r="B60" s="1479" t="s">
        <v>1879</v>
      </c>
      <c r="C60" s="1451" t="s">
        <v>1937</v>
      </c>
      <c r="D60" s="2437"/>
      <c r="E60" s="2440"/>
      <c r="F60" s="2443" t="s">
        <v>2990</v>
      </c>
    </row>
    <row r="61" spans="2:6">
      <c r="B61" s="1693" t="s">
        <v>1894</v>
      </c>
      <c r="C61" s="1476" t="s">
        <v>1938</v>
      </c>
      <c r="D61" s="2438"/>
      <c r="E61" s="2441"/>
      <c r="F61" s="2444"/>
    </row>
    <row r="62" spans="2:6">
      <c r="B62" s="1693" t="s">
        <v>1922</v>
      </c>
      <c r="C62" s="1476" t="s">
        <v>1939</v>
      </c>
      <c r="D62" s="2438"/>
      <c r="E62" s="2441"/>
      <c r="F62" s="2444"/>
    </row>
    <row r="63" spans="2:6">
      <c r="B63" s="1693" t="s">
        <v>1924</v>
      </c>
      <c r="C63" s="1476" t="s">
        <v>1940</v>
      </c>
      <c r="D63" s="2438"/>
      <c r="E63" s="2441"/>
      <c r="F63" s="2444"/>
    </row>
    <row r="64" spans="2:6">
      <c r="B64" s="1693" t="s">
        <v>1926</v>
      </c>
      <c r="C64" s="1476" t="s">
        <v>1941</v>
      </c>
      <c r="D64" s="2438"/>
      <c r="E64" s="2441"/>
      <c r="F64" s="2444"/>
    </row>
    <row r="65" spans="2:6">
      <c r="B65" s="1693" t="s">
        <v>1942</v>
      </c>
      <c r="C65" s="1476" t="s">
        <v>1943</v>
      </c>
      <c r="D65" s="2438"/>
      <c r="E65" s="2441"/>
      <c r="F65" s="2444"/>
    </row>
    <row r="66" spans="2:6">
      <c r="B66" s="1693" t="s">
        <v>1944</v>
      </c>
      <c r="C66" s="1477" t="s">
        <v>1945</v>
      </c>
      <c r="D66" s="2439"/>
      <c r="E66" s="2442"/>
      <c r="F66" s="2445"/>
    </row>
    <row r="67" spans="2:6">
      <c r="B67" s="1475"/>
      <c r="C67" s="2453" t="s">
        <v>1896</v>
      </c>
      <c r="D67" s="2454"/>
      <c r="E67" s="2454"/>
      <c r="F67" s="2455"/>
    </row>
    <row r="68" spans="2:6">
      <c r="B68" s="1481" t="s">
        <v>1882</v>
      </c>
      <c r="C68" s="1448" t="s">
        <v>1946</v>
      </c>
      <c r="D68" s="2437"/>
      <c r="E68" s="2440"/>
      <c r="F68" s="2443" t="s">
        <v>2990</v>
      </c>
    </row>
    <row r="69" spans="2:6">
      <c r="B69" s="1693" t="s">
        <v>1894</v>
      </c>
      <c r="C69" s="1476" t="s">
        <v>1938</v>
      </c>
      <c r="D69" s="2438"/>
      <c r="E69" s="2441"/>
      <c r="F69" s="2444"/>
    </row>
    <row r="70" spans="2:6">
      <c r="B70" s="1693" t="s">
        <v>1922</v>
      </c>
      <c r="C70" s="1476" t="s">
        <v>1939</v>
      </c>
      <c r="D70" s="2438"/>
      <c r="E70" s="2441"/>
      <c r="F70" s="2444"/>
    </row>
    <row r="71" spans="2:6">
      <c r="B71" s="1693" t="s">
        <v>1924</v>
      </c>
      <c r="C71" s="1476" t="s">
        <v>1940</v>
      </c>
      <c r="D71" s="2438"/>
      <c r="E71" s="2441"/>
      <c r="F71" s="2444"/>
    </row>
    <row r="72" spans="2:6">
      <c r="B72" s="1693" t="s">
        <v>1926</v>
      </c>
      <c r="C72" s="1476" t="s">
        <v>1941</v>
      </c>
      <c r="D72" s="2438"/>
      <c r="E72" s="2441"/>
      <c r="F72" s="2444"/>
    </row>
    <row r="73" spans="2:6">
      <c r="B73" s="1693" t="s">
        <v>1942</v>
      </c>
      <c r="C73" s="1476" t="s">
        <v>1943</v>
      </c>
      <c r="D73" s="2438"/>
      <c r="E73" s="2441"/>
      <c r="F73" s="2444"/>
    </row>
    <row r="74" spans="2:6">
      <c r="B74" s="1693" t="s">
        <v>1944</v>
      </c>
      <c r="C74" s="1476" t="s">
        <v>1945</v>
      </c>
      <c r="D74" s="2439"/>
      <c r="E74" s="2442"/>
      <c r="F74" s="2445"/>
    </row>
  </sheetData>
  <mergeCells count="18">
    <mergeCell ref="B3:O3"/>
    <mergeCell ref="C67:F67"/>
    <mergeCell ref="C47:F47"/>
    <mergeCell ref="C57:F57"/>
    <mergeCell ref="D60:D66"/>
    <mergeCell ref="E60:E66"/>
    <mergeCell ref="F60:F66"/>
    <mergeCell ref="D68:D74"/>
    <mergeCell ref="E68:E74"/>
    <mergeCell ref="F68:F74"/>
    <mergeCell ref="C10:F10"/>
    <mergeCell ref="C15:F15"/>
    <mergeCell ref="C21:F21"/>
    <mergeCell ref="C34:F34"/>
    <mergeCell ref="C38:F38"/>
    <mergeCell ref="D39:D43"/>
    <mergeCell ref="E39:E43"/>
    <mergeCell ref="F39:F43"/>
  </mergeCells>
  <phoneticPr fontId="275" type="noConversion"/>
  <hyperlinks>
    <hyperlink ref="B3" location="Contents!A1" display="Back to index page" xr:uid="{99292398-3738-4C9F-8149-918B5743CAE7}"/>
    <hyperlink ref="B3:L3" location="CONTENTS!A1" display="Back to contents page" xr:uid="{19841A96-549F-4448-8649-C4F36D7E5918}"/>
  </hyperlinks>
  <pageMargins left="0.70866141732283472" right="0.70866141732283472" top="0.74803149606299213" bottom="0.74803149606299213" header="0.31496062992125984" footer="0.31496062992125984"/>
  <pageSetup paperSize="9" scale="10" fitToHeight="3" orientation="landscape" r:id="rId1"/>
  <headerFooter>
    <oddHeader>&amp;CEN
Annex I</oddHeader>
    <oddFooter>&amp;C&amp;P</oddFooter>
  </headerFooter>
  <rowBreaks count="2" manualBreakCount="2">
    <brk id="30" max="5" man="1"/>
    <brk id="53" max="5" man="1"/>
  </rowBreaks>
  <customProperties>
    <customPr name="EpmWorksheetKeyString_GU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A1A5-7862-4C91-A4DD-87EA64B4CE52}">
  <sheetPr>
    <tabColor rgb="FF007272"/>
  </sheetPr>
  <dimension ref="A1:Y156"/>
  <sheetViews>
    <sheetView showGridLines="0" showRowColHeaders="0" zoomScaleNormal="100" workbookViewId="0"/>
  </sheetViews>
  <sheetFormatPr baseColWidth="10" defaultColWidth="8.88671875" defaultRowHeight="14.4"/>
  <cols>
    <col min="1" max="1" width="2.6640625" style="6" customWidth="1"/>
    <col min="2" max="2" width="4.88671875" style="1169" customWidth="1"/>
    <col min="3" max="3" width="70.88671875" style="1169" customWidth="1"/>
    <col min="4" max="4" width="21.5546875" style="1169" customWidth="1"/>
    <col min="5" max="5" width="31.109375" style="1169" customWidth="1"/>
    <col min="6" max="8" width="21.5546875" style="1169" customWidth="1"/>
    <col min="9" max="9" width="0.6640625" style="1169" customWidth="1"/>
    <col min="10" max="12" width="21.5546875" style="1169" customWidth="1"/>
    <col min="13" max="13" width="0.6640625" style="1169" customWidth="1"/>
    <col min="14" max="15" width="21.5546875" style="1169" customWidth="1"/>
    <col min="16" max="16" width="23.5546875" style="1169" customWidth="1"/>
    <col min="17" max="20" width="21" style="1169" customWidth="1"/>
    <col min="21" max="21" width="17.33203125" style="1169" bestFit="1" customWidth="1"/>
    <col min="22" max="16384" width="8.88671875" style="1169"/>
  </cols>
  <sheetData>
    <row r="1" spans="1:21" ht="11.25" customHeight="1"/>
    <row r="2" spans="1:21" ht="5.25" customHeight="1">
      <c r="C2" s="1170"/>
    </row>
    <row r="3" spans="1:21" ht="12.9" customHeight="1">
      <c r="A3" s="11"/>
      <c r="B3" s="2217" t="s">
        <v>302</v>
      </c>
      <c r="C3" s="2217"/>
      <c r="D3" s="2217"/>
      <c r="E3" s="2217"/>
      <c r="F3" s="2217"/>
      <c r="G3" s="2217"/>
      <c r="H3" s="2217"/>
      <c r="I3" s="2217"/>
      <c r="J3" s="2217"/>
      <c r="K3" s="2217"/>
      <c r="L3" s="2217"/>
      <c r="M3" s="2217"/>
      <c r="N3" s="2217"/>
      <c r="O3" s="2217"/>
    </row>
    <row r="4" spans="1:21" ht="5.25" customHeight="1"/>
    <row r="5" spans="1:21" ht="15.6">
      <c r="A5" s="7"/>
      <c r="B5" s="1087" t="s">
        <v>1947</v>
      </c>
    </row>
    <row r="6" spans="1:21" ht="11.25" customHeight="1">
      <c r="A6" s="7"/>
      <c r="B6" s="1087"/>
    </row>
    <row r="7" spans="1:21" ht="11.25" customHeight="1">
      <c r="A7" s="7"/>
      <c r="B7" s="2218" t="s">
        <v>2647</v>
      </c>
      <c r="C7" s="2225"/>
      <c r="D7" s="2225"/>
      <c r="E7" s="2225"/>
      <c r="F7" s="2225"/>
      <c r="G7" s="2225"/>
      <c r="H7" s="2225"/>
      <c r="I7" s="2225"/>
      <c r="J7" s="2225"/>
      <c r="K7" s="2225"/>
      <c r="L7" s="2225"/>
      <c r="M7" s="2225"/>
      <c r="N7" s="2225"/>
      <c r="O7" s="2225"/>
      <c r="P7" s="2225"/>
      <c r="Q7" s="2225"/>
      <c r="R7" s="2225"/>
      <c r="S7" s="2225"/>
      <c r="T7" s="2225"/>
      <c r="U7" s="2225"/>
    </row>
    <row r="8" spans="1:21" ht="6.15" customHeight="1">
      <c r="A8" s="7"/>
      <c r="B8" s="201"/>
      <c r="C8" s="1857"/>
      <c r="D8" s="1857"/>
      <c r="E8" s="1857"/>
      <c r="F8" s="1857"/>
      <c r="G8" s="1857"/>
      <c r="H8" s="1857"/>
    </row>
    <row r="9" spans="1:21" ht="11.25" customHeight="1">
      <c r="A9" s="7"/>
      <c r="B9" s="2218" t="s">
        <v>2648</v>
      </c>
      <c r="C9" s="2225"/>
      <c r="D9" s="2225"/>
      <c r="E9" s="2225"/>
      <c r="F9" s="2225"/>
      <c r="G9" s="2225"/>
      <c r="H9" s="2225"/>
      <c r="I9" s="2225"/>
      <c r="J9" s="2225"/>
      <c r="K9" s="2225"/>
      <c r="L9" s="2225"/>
      <c r="M9" s="2225"/>
      <c r="N9" s="2225"/>
      <c r="O9" s="2225"/>
      <c r="P9" s="2225"/>
      <c r="Q9" s="2225"/>
      <c r="R9" s="2225"/>
      <c r="S9" s="2225"/>
      <c r="T9" s="2225"/>
      <c r="U9" s="2225"/>
    </row>
    <row r="10" spans="1:21" ht="6.15" customHeight="1">
      <c r="A10" s="7"/>
      <c r="B10" s="201"/>
      <c r="C10" s="1857"/>
      <c r="D10" s="1857"/>
      <c r="E10" s="1857"/>
      <c r="F10" s="1857"/>
      <c r="G10" s="1857"/>
      <c r="H10" s="1857"/>
    </row>
    <row r="11" spans="1:21" ht="22.5" customHeight="1">
      <c r="A11" s="7"/>
      <c r="B11" s="2218" t="s">
        <v>2649</v>
      </c>
      <c r="C11" s="2225"/>
      <c r="D11" s="2225"/>
      <c r="E11" s="2225"/>
      <c r="F11" s="2225"/>
      <c r="G11" s="2225"/>
      <c r="H11" s="2225"/>
      <c r="I11" s="2225"/>
      <c r="J11" s="2225"/>
      <c r="K11" s="2225"/>
      <c r="L11" s="2225"/>
      <c r="M11" s="2225"/>
      <c r="N11" s="2225"/>
      <c r="O11" s="2225"/>
      <c r="P11" s="2225"/>
      <c r="Q11" s="2225"/>
      <c r="R11" s="2225"/>
      <c r="S11" s="2225"/>
      <c r="T11" s="2225"/>
      <c r="U11" s="2225"/>
    </row>
    <row r="12" spans="1:21" ht="6.15" customHeight="1">
      <c r="A12" s="7"/>
      <c r="B12" s="201"/>
      <c r="C12" s="1857"/>
      <c r="D12" s="1857"/>
      <c r="E12" s="1857"/>
      <c r="F12" s="1857"/>
      <c r="G12" s="1857"/>
      <c r="H12" s="1857"/>
    </row>
    <row r="13" spans="1:21" ht="11.25" customHeight="1">
      <c r="A13" s="7"/>
      <c r="B13" s="2218" t="s">
        <v>2838</v>
      </c>
      <c r="C13" s="2225"/>
      <c r="D13" s="2225"/>
      <c r="E13" s="2225"/>
      <c r="F13" s="2225"/>
      <c r="G13" s="2225"/>
      <c r="H13" s="2225"/>
      <c r="I13" s="2225"/>
      <c r="J13" s="2225"/>
      <c r="K13" s="2225"/>
      <c r="L13" s="2225"/>
      <c r="M13" s="2225"/>
      <c r="N13" s="2225"/>
      <c r="O13" s="2225"/>
      <c r="P13" s="2225"/>
      <c r="Q13" s="2225"/>
      <c r="R13" s="2225"/>
      <c r="S13" s="2225"/>
      <c r="T13" s="2225"/>
      <c r="U13" s="2225"/>
    </row>
    <row r="14" spans="1:21" ht="6.15" customHeight="1">
      <c r="A14" s="7"/>
      <c r="B14" s="201"/>
      <c r="C14" s="1857"/>
      <c r="D14" s="1857"/>
      <c r="E14" s="1857"/>
      <c r="F14" s="1857"/>
      <c r="G14" s="1857"/>
      <c r="H14" s="1857"/>
    </row>
    <row r="15" spans="1:21" ht="11.25" customHeight="1">
      <c r="A15" s="7"/>
      <c r="B15" s="2218" t="s">
        <v>2650</v>
      </c>
      <c r="C15" s="2225"/>
      <c r="D15" s="2225"/>
      <c r="E15" s="2225"/>
      <c r="F15" s="2225"/>
      <c r="G15" s="2225"/>
      <c r="H15" s="2225"/>
      <c r="I15" s="2225"/>
      <c r="J15" s="2225"/>
      <c r="K15" s="2225"/>
      <c r="L15" s="2225"/>
      <c r="M15" s="2225"/>
      <c r="N15" s="2225"/>
      <c r="O15" s="2225"/>
      <c r="P15" s="2225"/>
      <c r="Q15" s="2225"/>
      <c r="R15" s="2225"/>
      <c r="S15" s="2225"/>
      <c r="T15" s="2225"/>
      <c r="U15" s="2225"/>
    </row>
    <row r="16" spans="1:21" ht="11.25" customHeight="1">
      <c r="A16" s="7"/>
      <c r="B16" s="201"/>
      <c r="C16" s="1857"/>
      <c r="D16" s="1857"/>
      <c r="E16" s="1857"/>
      <c r="F16" s="1857"/>
      <c r="G16" s="1857"/>
      <c r="H16" s="1857"/>
    </row>
    <row r="17" spans="1:21" ht="9.15" customHeight="1">
      <c r="A17" s="7"/>
    </row>
    <row r="18" spans="1:21" ht="11.25" customHeight="1">
      <c r="A18" s="11"/>
      <c r="B18" s="2461" t="s">
        <v>2761</v>
      </c>
      <c r="C18" s="2462"/>
      <c r="D18" s="1167" t="s">
        <v>314</v>
      </c>
      <c r="E18" s="1167" t="s">
        <v>316</v>
      </c>
      <c r="F18" s="1167" t="s">
        <v>318</v>
      </c>
      <c r="G18" s="1167" t="s">
        <v>320</v>
      </c>
      <c r="H18" s="1167" t="s">
        <v>325</v>
      </c>
      <c r="I18" s="1167"/>
      <c r="J18" s="1167" t="s">
        <v>332</v>
      </c>
      <c r="K18" s="1167" t="s">
        <v>334</v>
      </c>
      <c r="L18" s="1167" t="s">
        <v>339</v>
      </c>
      <c r="M18" s="1167"/>
      <c r="N18" s="1167" t="s">
        <v>345</v>
      </c>
      <c r="O18" s="1167" t="s">
        <v>368</v>
      </c>
      <c r="P18" s="1167" t="s">
        <v>392</v>
      </c>
      <c r="Q18" s="1167" t="s">
        <v>866</v>
      </c>
      <c r="R18" s="1167" t="s">
        <v>967</v>
      </c>
      <c r="S18" s="1167" t="s">
        <v>968</v>
      </c>
      <c r="T18" s="1167" t="s">
        <v>969</v>
      </c>
      <c r="U18" s="1167" t="s">
        <v>1025</v>
      </c>
    </row>
    <row r="19" spans="1:21" ht="11.25" customHeight="1">
      <c r="A19" s="7"/>
      <c r="C19" s="1171" t="s">
        <v>1948</v>
      </c>
      <c r="D19" s="2459" t="s">
        <v>927</v>
      </c>
      <c r="E19" s="2459"/>
      <c r="F19" s="2459"/>
      <c r="G19" s="2459"/>
      <c r="H19" s="2459"/>
      <c r="I19" s="1163"/>
      <c r="N19" s="1163"/>
      <c r="O19" s="1163"/>
      <c r="Q19" s="309"/>
      <c r="R19" s="309"/>
      <c r="S19" s="309"/>
      <c r="T19" s="309"/>
      <c r="U19" s="32"/>
    </row>
    <row r="20" spans="1:21" s="1172" customFormat="1" ht="11.25" customHeight="1">
      <c r="A20" s="12"/>
      <c r="C20" s="1173"/>
      <c r="D20" s="1174"/>
      <c r="E20" s="437" t="s">
        <v>1949</v>
      </c>
      <c r="F20" s="1025"/>
      <c r="G20" s="1025"/>
      <c r="H20" s="1025"/>
      <c r="I20" s="1025"/>
      <c r="J20" s="1025"/>
      <c r="K20" s="1025"/>
      <c r="L20" s="1025"/>
      <c r="M20" s="1025"/>
      <c r="N20" s="1174"/>
      <c r="O20" s="1176"/>
      <c r="Q20" s="1175"/>
      <c r="R20" s="1175"/>
      <c r="S20" s="1175"/>
      <c r="T20" s="1175"/>
      <c r="U20" s="1175"/>
    </row>
    <row r="21" spans="1:21" s="1172" customFormat="1" ht="13.2">
      <c r="A21" s="12"/>
      <c r="C21" s="1173"/>
      <c r="D21" s="1174"/>
      <c r="E21" s="437" t="s">
        <v>1950</v>
      </c>
      <c r="F21" s="1025"/>
      <c r="G21" s="1025"/>
      <c r="H21" s="1025"/>
      <c r="I21" s="1025"/>
      <c r="M21" s="1163"/>
      <c r="N21" s="1174"/>
      <c r="O21" s="1176"/>
      <c r="Q21" s="1175"/>
      <c r="R21" s="1175"/>
      <c r="S21" s="1175"/>
      <c r="T21" s="1175"/>
      <c r="U21" s="1175"/>
    </row>
    <row r="22" spans="1:21" s="1172" customFormat="1" ht="11.25" customHeight="1">
      <c r="A22" s="12"/>
      <c r="C22" s="1173"/>
      <c r="D22" s="1174"/>
      <c r="E22" s="437" t="s">
        <v>1951</v>
      </c>
      <c r="I22" s="1025"/>
      <c r="J22" s="2219" t="s">
        <v>1952</v>
      </c>
      <c r="K22" s="2219"/>
      <c r="L22" s="2219"/>
      <c r="M22" s="1163"/>
      <c r="N22" s="2219" t="s">
        <v>1953</v>
      </c>
      <c r="O22" s="2219"/>
      <c r="P22" s="32" t="s">
        <v>1954</v>
      </c>
      <c r="Q22" s="1175"/>
      <c r="R22" s="1175"/>
      <c r="S22" s="1175"/>
      <c r="T22" s="1175"/>
    </row>
    <row r="23" spans="1:21" s="1172" customFormat="1" ht="11.25" customHeight="1">
      <c r="A23" s="12"/>
      <c r="C23" s="1173"/>
      <c r="D23" s="1174"/>
      <c r="E23" s="437" t="s">
        <v>1955</v>
      </c>
      <c r="I23" s="1025"/>
      <c r="J23" s="2460" t="s">
        <v>1956</v>
      </c>
      <c r="K23" s="2460"/>
      <c r="L23" s="2460"/>
      <c r="M23" s="1163"/>
      <c r="N23" s="2460" t="s">
        <v>1957</v>
      </c>
      <c r="O23" s="2460"/>
      <c r="P23" s="32" t="s">
        <v>1958</v>
      </c>
      <c r="Q23" s="1175"/>
      <c r="R23" s="1175"/>
      <c r="S23" s="1175"/>
      <c r="T23" s="1175"/>
      <c r="U23" s="32"/>
    </row>
    <row r="24" spans="1:21" s="1172" customFormat="1" ht="11.25" customHeight="1">
      <c r="A24" s="12"/>
      <c r="D24" s="1174"/>
      <c r="E24" s="437" t="s">
        <v>1959</v>
      </c>
      <c r="F24" s="437" t="s">
        <v>1960</v>
      </c>
      <c r="G24" s="1025"/>
      <c r="H24" s="437" t="s">
        <v>1961</v>
      </c>
      <c r="I24" s="1025"/>
      <c r="J24" s="1163"/>
      <c r="K24" s="1163"/>
      <c r="L24" s="437" t="s">
        <v>1961</v>
      </c>
      <c r="M24" s="1163"/>
      <c r="O24" s="437" t="s">
        <v>1962</v>
      </c>
      <c r="P24" s="212" t="s">
        <v>1963</v>
      </c>
      <c r="Q24" s="1175"/>
      <c r="R24" s="1175"/>
      <c r="S24" s="1175"/>
      <c r="T24" s="1175"/>
      <c r="U24" s="32" t="s">
        <v>1964</v>
      </c>
    </row>
    <row r="25" spans="1:21" s="1172" customFormat="1" ht="11.25" customHeight="1">
      <c r="A25" s="12"/>
      <c r="C25" s="1346" t="s">
        <v>308</v>
      </c>
      <c r="D25" s="1826"/>
      <c r="E25" s="437" t="s">
        <v>1965</v>
      </c>
      <c r="F25" s="437" t="s">
        <v>1966</v>
      </c>
      <c r="G25" s="437" t="s">
        <v>1967</v>
      </c>
      <c r="H25" s="437" t="s">
        <v>843</v>
      </c>
      <c r="I25" s="437"/>
      <c r="J25" s="1347"/>
      <c r="K25" s="437" t="s">
        <v>1967</v>
      </c>
      <c r="L25" s="1569" t="s">
        <v>843</v>
      </c>
      <c r="M25" s="437"/>
      <c r="N25" s="1826"/>
      <c r="O25" s="1569" t="s">
        <v>1968</v>
      </c>
      <c r="P25" s="1574" t="s">
        <v>1969</v>
      </c>
      <c r="Q25" s="1574" t="s">
        <v>993</v>
      </c>
      <c r="R25" s="32" t="s">
        <v>1970</v>
      </c>
      <c r="S25" s="32" t="s">
        <v>1971</v>
      </c>
      <c r="T25" s="32" t="s">
        <v>1972</v>
      </c>
      <c r="U25" s="32" t="s">
        <v>994</v>
      </c>
    </row>
    <row r="26" spans="1:21" ht="12" customHeight="1">
      <c r="A26" s="7"/>
      <c r="B26" s="530">
        <v>1</v>
      </c>
      <c r="C26" s="1177" t="s">
        <v>1973</v>
      </c>
      <c r="D26" s="2033">
        <v>774349.80627615843</v>
      </c>
      <c r="E26" s="2034">
        <v>66675.30008108</v>
      </c>
      <c r="F26" s="2034">
        <v>329.31193880462229</v>
      </c>
      <c r="G26" s="2034">
        <v>72400.762212667934</v>
      </c>
      <c r="H26" s="2034">
        <v>14231.866870605356</v>
      </c>
      <c r="I26" s="8"/>
      <c r="J26" s="2053">
        <v>-4934.139972802026</v>
      </c>
      <c r="K26" s="2053">
        <v>-456.09144424823739</v>
      </c>
      <c r="L26" s="2048">
        <v>-4013.1446072199997</v>
      </c>
      <c r="M26" s="8"/>
      <c r="N26" s="2035">
        <v>9276272.9552469999</v>
      </c>
      <c r="O26" s="2035">
        <v>3652019.0635409998</v>
      </c>
      <c r="P26" s="2054">
        <v>97.085399999999993</v>
      </c>
      <c r="Q26" s="17">
        <v>678643.61748229933</v>
      </c>
      <c r="R26" s="1352">
        <v>31407.24804700783</v>
      </c>
      <c r="S26" s="1352">
        <v>26341.016096024588</v>
      </c>
      <c r="T26" s="1352">
        <v>36318.555832526625</v>
      </c>
      <c r="U26" s="1845">
        <v>3.617</v>
      </c>
    </row>
    <row r="27" spans="1:21" ht="12" customHeight="1">
      <c r="A27" s="7"/>
      <c r="B27" s="19">
        <v>2</v>
      </c>
      <c r="C27" s="458" t="s">
        <v>1974</v>
      </c>
      <c r="D27" s="2033">
        <v>70102.080148100009</v>
      </c>
      <c r="E27" s="2035"/>
      <c r="F27" s="2036"/>
      <c r="G27" s="2035">
        <v>2632.9815916500002</v>
      </c>
      <c r="H27" s="2035">
        <v>1016.95113041</v>
      </c>
      <c r="I27" s="8"/>
      <c r="J27" s="2048">
        <v>-208.84150316</v>
      </c>
      <c r="K27" s="2048">
        <v>-23.739378010000003</v>
      </c>
      <c r="L27" s="2048">
        <v>-171.68165180000003</v>
      </c>
      <c r="M27" s="8"/>
      <c r="N27" s="2035">
        <v>508775.54180399998</v>
      </c>
      <c r="O27" s="2035">
        <v>94131.024267999994</v>
      </c>
      <c r="P27" s="2054">
        <v>93.180700000000002</v>
      </c>
      <c r="Q27" s="17">
        <v>63523.409827249998</v>
      </c>
      <c r="R27" s="17">
        <v>3247.6079044499998</v>
      </c>
      <c r="S27" s="17">
        <v>1803.03250781</v>
      </c>
      <c r="T27" s="17">
        <v>1393.3181473699999</v>
      </c>
      <c r="U27" s="1841">
        <v>2.4820000000000002</v>
      </c>
    </row>
    <row r="28" spans="1:21" ht="12" customHeight="1">
      <c r="A28" s="7"/>
      <c r="B28" s="19">
        <v>3</v>
      </c>
      <c r="C28" s="458" t="s">
        <v>1975</v>
      </c>
      <c r="D28" s="2033">
        <v>23898.696475320001</v>
      </c>
      <c r="E28" s="2035">
        <v>12197.91663064</v>
      </c>
      <c r="F28" s="2036"/>
      <c r="G28" s="2035">
        <v>1040.8417489799999</v>
      </c>
      <c r="H28" s="2035">
        <v>1781.2744183299999</v>
      </c>
      <c r="I28" s="8"/>
      <c r="J28" s="2048">
        <v>-74.293498060000005</v>
      </c>
      <c r="K28" s="2048">
        <v>-3.95650886</v>
      </c>
      <c r="L28" s="2048">
        <v>-62.777195020000001</v>
      </c>
      <c r="M28" s="8"/>
      <c r="N28" s="2035">
        <v>1350525.436613</v>
      </c>
      <c r="O28" s="2035">
        <v>750483.211672</v>
      </c>
      <c r="P28" s="2054">
        <v>96.731099999999998</v>
      </c>
      <c r="Q28" s="17">
        <v>22252.181808990001</v>
      </c>
      <c r="R28" s="17">
        <v>1314.4344335999999</v>
      </c>
      <c r="S28" s="17">
        <v>7.0703787</v>
      </c>
      <c r="T28" s="17">
        <v>3.8221069600000002</v>
      </c>
      <c r="U28" s="1841">
        <v>1.3180000000000001</v>
      </c>
    </row>
    <row r="29" spans="1:21" s="1362" customFormat="1" ht="12" customHeight="1">
      <c r="A29" s="1361"/>
      <c r="B29" s="1077">
        <v>4</v>
      </c>
      <c r="C29" s="1344" t="s">
        <v>1976</v>
      </c>
      <c r="D29" s="2037"/>
      <c r="E29" s="2037"/>
      <c r="F29" s="2038"/>
      <c r="G29" s="2037"/>
      <c r="H29" s="2037"/>
      <c r="I29" s="1833"/>
      <c r="J29" s="2052">
        <v>0</v>
      </c>
      <c r="K29" s="2052">
        <v>0</v>
      </c>
      <c r="L29" s="2052">
        <v>0</v>
      </c>
      <c r="M29" s="1833"/>
      <c r="N29" s="2035"/>
      <c r="O29" s="2035"/>
      <c r="P29" s="2054"/>
      <c r="Q29" s="294"/>
      <c r="R29" s="294"/>
      <c r="S29" s="294"/>
      <c r="T29" s="294"/>
      <c r="U29" s="1842"/>
    </row>
    <row r="30" spans="1:21" s="1362" customFormat="1" ht="12" customHeight="1">
      <c r="A30" s="1361"/>
      <c r="B30" s="1077">
        <v>5</v>
      </c>
      <c r="C30" s="1344" t="s">
        <v>1977</v>
      </c>
      <c r="D30" s="2037">
        <v>12197.91663064</v>
      </c>
      <c r="E30" s="2037">
        <v>12197.91663064</v>
      </c>
      <c r="F30" s="2038"/>
      <c r="G30" s="2037">
        <v>0.74507304000000008</v>
      </c>
      <c r="H30" s="2037"/>
      <c r="I30" s="1833"/>
      <c r="J30" s="2052">
        <v>-2.9119368199999998</v>
      </c>
      <c r="K30" s="2052">
        <v>-7.1792999999999998E-4</v>
      </c>
      <c r="L30" s="2052">
        <v>0</v>
      </c>
      <c r="M30" s="1833"/>
      <c r="N30" s="2035">
        <v>759836.76343399996</v>
      </c>
      <c r="O30" s="2035">
        <v>525545.14509200002</v>
      </c>
      <c r="P30" s="2054">
        <v>99.1524</v>
      </c>
      <c r="Q30" s="294">
        <v>11108.49992617</v>
      </c>
      <c r="R30" s="294">
        <v>903.67790422999997</v>
      </c>
      <c r="S30" s="294"/>
      <c r="T30" s="294"/>
      <c r="U30" s="1842">
        <v>0.91100000000000003</v>
      </c>
    </row>
    <row r="31" spans="1:21" s="1362" customFormat="1" ht="12" customHeight="1">
      <c r="A31" s="1361"/>
      <c r="B31" s="1077">
        <v>6</v>
      </c>
      <c r="C31" s="1344" t="s">
        <v>1978</v>
      </c>
      <c r="D31" s="2037">
        <v>260.01004442999999</v>
      </c>
      <c r="E31" s="2037"/>
      <c r="F31" s="2038"/>
      <c r="G31" s="2037">
        <v>0.84050838999999999</v>
      </c>
      <c r="H31" s="2037">
        <v>0.35287552</v>
      </c>
      <c r="I31" s="1833"/>
      <c r="J31" s="2052">
        <v>-4.7121410000000002E-2</v>
      </c>
      <c r="K31" s="2052">
        <v>-5.7112999999999999E-4</v>
      </c>
      <c r="L31" s="2052">
        <v>-2.80781E-3</v>
      </c>
      <c r="M31" s="1833"/>
      <c r="N31" s="2035">
        <v>4446.9055150000004</v>
      </c>
      <c r="O31" s="2035">
        <v>200.70998900000001</v>
      </c>
      <c r="P31" s="2054">
        <v>99.714799999999997</v>
      </c>
      <c r="Q31" s="294">
        <v>22.360682699999998</v>
      </c>
      <c r="R31" s="294">
        <v>236.07771276</v>
      </c>
      <c r="S31" s="294"/>
      <c r="T31" s="294"/>
      <c r="U31" s="1842">
        <v>7.3689999999999998</v>
      </c>
    </row>
    <row r="32" spans="1:21" s="1362" customFormat="1" ht="12" customHeight="1">
      <c r="A32" s="1361"/>
      <c r="B32" s="1077">
        <v>7</v>
      </c>
      <c r="C32" s="1344" t="s">
        <v>1979</v>
      </c>
      <c r="D32" s="2037">
        <v>640.73883263000005</v>
      </c>
      <c r="E32" s="2037"/>
      <c r="F32" s="2038"/>
      <c r="G32" s="2037">
        <v>164.06248259</v>
      </c>
      <c r="H32" s="2037">
        <v>8.6953193200000012</v>
      </c>
      <c r="I32" s="1833"/>
      <c r="J32" s="2052">
        <v>-6.4104174800000004</v>
      </c>
      <c r="K32" s="2052">
        <v>-2.2239327499999999</v>
      </c>
      <c r="L32" s="2052">
        <v>-3.31040139</v>
      </c>
      <c r="M32" s="1833"/>
      <c r="N32" s="2035">
        <v>45465.499204</v>
      </c>
      <c r="O32" s="2035">
        <v>31.344605999999999</v>
      </c>
      <c r="P32" s="2054">
        <v>95.80680000000001</v>
      </c>
      <c r="Q32" s="294">
        <v>464.92740806</v>
      </c>
      <c r="R32" s="294">
        <v>166.88442674999999</v>
      </c>
      <c r="S32" s="294">
        <v>5.07038586</v>
      </c>
      <c r="T32" s="294">
        <v>3.8221069600000002</v>
      </c>
      <c r="U32" s="1842">
        <v>3.76</v>
      </c>
    </row>
    <row r="33" spans="1:25" s="1362" customFormat="1" ht="12" customHeight="1">
      <c r="A33" s="1361"/>
      <c r="B33" s="1077">
        <v>8</v>
      </c>
      <c r="C33" s="1344" t="s">
        <v>1980</v>
      </c>
      <c r="D33" s="2037">
        <v>10800.030967620001</v>
      </c>
      <c r="E33" s="2037"/>
      <c r="F33" s="2038"/>
      <c r="G33" s="2037">
        <v>875.19368496000004</v>
      </c>
      <c r="H33" s="2037">
        <v>1772.2262234899999</v>
      </c>
      <c r="I33" s="1833"/>
      <c r="J33" s="2052">
        <v>-64.924022350000001</v>
      </c>
      <c r="K33" s="2052">
        <v>-1.7312870499999999</v>
      </c>
      <c r="L33" s="2052">
        <v>-59.463985819999998</v>
      </c>
      <c r="M33" s="1833"/>
      <c r="N33" s="2035">
        <v>540776.26846000005</v>
      </c>
      <c r="O33" s="2035">
        <v>224706.01198400001</v>
      </c>
      <c r="P33" s="2054">
        <v>93.979299999999995</v>
      </c>
      <c r="Q33" s="294">
        <v>10656.39379206</v>
      </c>
      <c r="R33" s="294">
        <v>7.7943898599999999</v>
      </c>
      <c r="S33" s="294">
        <v>1.99999284</v>
      </c>
      <c r="T33" s="294"/>
      <c r="U33" s="1842">
        <v>1.486</v>
      </c>
    </row>
    <row r="34" spans="1:25" ht="12" customHeight="1">
      <c r="A34" s="7"/>
      <c r="B34" s="19">
        <v>9</v>
      </c>
      <c r="C34" s="458" t="s">
        <v>1981</v>
      </c>
      <c r="D34" s="2035">
        <v>74809.18465887192</v>
      </c>
      <c r="E34" s="2035">
        <v>12.777550939999999</v>
      </c>
      <c r="F34" s="2036"/>
      <c r="G34" s="2035">
        <v>7418.0376143100002</v>
      </c>
      <c r="H34" s="2035">
        <v>423.62011355999999</v>
      </c>
      <c r="I34" s="8"/>
      <c r="J34" s="2048">
        <v>-217.59028791</v>
      </c>
      <c r="K34" s="2048">
        <v>-35.07002292</v>
      </c>
      <c r="L34" s="2048">
        <v>-139.95714222999999</v>
      </c>
      <c r="M34" s="8"/>
      <c r="N34" s="2035">
        <v>1119004.576926</v>
      </c>
      <c r="O34" s="2035">
        <v>729659.88069100003</v>
      </c>
      <c r="P34" s="2054">
        <v>98.600899999999996</v>
      </c>
      <c r="Q34" s="17">
        <v>71343.030186733275</v>
      </c>
      <c r="R34" s="17">
        <v>2851.01575723</v>
      </c>
      <c r="S34" s="17">
        <v>362.66030973865054</v>
      </c>
      <c r="T34" s="17">
        <v>55.506959359999996</v>
      </c>
      <c r="U34" s="1841">
        <v>1.56</v>
      </c>
    </row>
    <row r="35" spans="1:25" s="1362" customFormat="1" ht="12" customHeight="1">
      <c r="A35" s="1361"/>
      <c r="B35" s="1077">
        <v>10</v>
      </c>
      <c r="C35" s="1344" t="s">
        <v>1982</v>
      </c>
      <c r="D35" s="2037">
        <v>19723.283806359999</v>
      </c>
      <c r="E35" s="2037"/>
      <c r="F35" s="2038"/>
      <c r="G35" s="2037">
        <v>549.77148</v>
      </c>
      <c r="H35" s="2037">
        <v>108.17109133</v>
      </c>
      <c r="I35" s="1833"/>
      <c r="J35" s="2052">
        <v>-22.247034639999999</v>
      </c>
      <c r="K35" s="2052">
        <v>-3.5047777299999998</v>
      </c>
      <c r="L35" s="2052">
        <v>-13.65831041</v>
      </c>
      <c r="M35" s="1833"/>
      <c r="N35" s="2035">
        <v>303082.58289999998</v>
      </c>
      <c r="O35" s="2035">
        <v>229772.80241900001</v>
      </c>
      <c r="P35" s="2054">
        <v>99.626000000000005</v>
      </c>
      <c r="Q35" s="294">
        <v>19105.234123459999</v>
      </c>
      <c r="R35" s="294">
        <v>513.99277834999998</v>
      </c>
      <c r="S35" s="294">
        <v>82.110390659999993</v>
      </c>
      <c r="T35" s="294">
        <v>1.9750930600000001</v>
      </c>
      <c r="U35" s="1842">
        <v>1.0429999999999999</v>
      </c>
    </row>
    <row r="36" spans="1:25" s="1362" customFormat="1" ht="12" customHeight="1">
      <c r="A36" s="1361"/>
      <c r="B36" s="1077">
        <v>11</v>
      </c>
      <c r="C36" s="1344" t="s">
        <v>1983</v>
      </c>
      <c r="D36" s="2037">
        <v>746.11435252000001</v>
      </c>
      <c r="E36" s="2037"/>
      <c r="F36" s="2038"/>
      <c r="G36" s="2037">
        <v>30.13787224</v>
      </c>
      <c r="H36" s="2037">
        <v>0.57128503000000008</v>
      </c>
      <c r="I36" s="1833"/>
      <c r="J36" s="2052">
        <v>-2.3104986699999999</v>
      </c>
      <c r="K36" s="2052">
        <v>-1.54272831</v>
      </c>
      <c r="L36" s="2052">
        <v>-0.12487839000000001</v>
      </c>
      <c r="M36" s="1833"/>
      <c r="N36" s="2035">
        <v>4878.8843969999998</v>
      </c>
      <c r="O36" s="2035">
        <v>760.44713400000001</v>
      </c>
      <c r="P36" s="2054">
        <v>99.629199999999997</v>
      </c>
      <c r="Q36" s="294">
        <v>709.11171636000006</v>
      </c>
      <c r="R36" s="294">
        <v>33.348919109999997</v>
      </c>
      <c r="S36" s="294">
        <v>2.4988211200000001</v>
      </c>
      <c r="T36" s="294"/>
      <c r="U36" s="1842">
        <v>1.179</v>
      </c>
    </row>
    <row r="37" spans="1:25" s="1362" customFormat="1" ht="12" customHeight="1">
      <c r="A37" s="1361"/>
      <c r="B37" s="1077">
        <v>12</v>
      </c>
      <c r="C37" s="1344" t="s">
        <v>1984</v>
      </c>
      <c r="D37" s="2037">
        <v>5.0861100300000004</v>
      </c>
      <c r="E37" s="2037">
        <v>5.0861100300000004</v>
      </c>
      <c r="F37" s="2038"/>
      <c r="G37" s="2037">
        <v>0.20115447</v>
      </c>
      <c r="H37" s="2037"/>
      <c r="I37" s="1833"/>
      <c r="J37" s="2052">
        <v>-4.3641299999999999E-3</v>
      </c>
      <c r="K37" s="2052">
        <v>-2.7184000000000002E-3</v>
      </c>
      <c r="L37" s="2052">
        <v>0</v>
      </c>
      <c r="M37" s="1833"/>
      <c r="N37" s="2035">
        <v>1318.9490479999999</v>
      </c>
      <c r="O37" s="2035">
        <v>1163.57385</v>
      </c>
      <c r="P37" s="2054">
        <v>79.764300000000006</v>
      </c>
      <c r="Q37" s="294">
        <v>4.2903388399999995</v>
      </c>
      <c r="R37" s="294">
        <v>0.79577118999999996</v>
      </c>
      <c r="S37" s="294"/>
      <c r="T37" s="294"/>
      <c r="U37" s="1842">
        <v>3.323</v>
      </c>
    </row>
    <row r="38" spans="1:25" s="1362" customFormat="1" ht="12" customHeight="1">
      <c r="A38" s="1361"/>
      <c r="B38" s="1077">
        <v>13</v>
      </c>
      <c r="C38" s="1344" t="s">
        <v>1985</v>
      </c>
      <c r="D38" s="2037">
        <v>96.69826879</v>
      </c>
      <c r="E38" s="2037"/>
      <c r="F38" s="2038"/>
      <c r="G38" s="2037">
        <v>5.9984796999999999</v>
      </c>
      <c r="H38" s="2037">
        <v>34.685886020000005</v>
      </c>
      <c r="I38" s="1833"/>
      <c r="J38" s="2052">
        <v>-2.3250341299999997</v>
      </c>
      <c r="K38" s="2051">
        <v>-0.11649055</v>
      </c>
      <c r="L38" s="2052">
        <v>-2.1520090199999999</v>
      </c>
      <c r="M38" s="1833"/>
      <c r="N38" s="2035">
        <v>429.27781700000003</v>
      </c>
      <c r="O38" s="2035">
        <v>136.42224999999999</v>
      </c>
      <c r="P38" s="2054">
        <v>91.060100000000006</v>
      </c>
      <c r="Q38" s="294">
        <v>70.36963824</v>
      </c>
      <c r="R38" s="294">
        <v>16.343970509999998</v>
      </c>
      <c r="S38" s="294">
        <v>8.4063328800000008</v>
      </c>
      <c r="T38" s="294">
        <v>1.57832716</v>
      </c>
      <c r="U38" s="1842">
        <v>4.3179999999999996</v>
      </c>
    </row>
    <row r="39" spans="1:25" s="1362" customFormat="1" ht="12" customHeight="1">
      <c r="A39" s="1361"/>
      <c r="B39" s="1077">
        <v>14</v>
      </c>
      <c r="C39" s="1344" t="s">
        <v>1986</v>
      </c>
      <c r="D39" s="2037">
        <v>289.28714286000002</v>
      </c>
      <c r="E39" s="2037"/>
      <c r="F39" s="2038"/>
      <c r="G39" s="2037">
        <v>9.7247017400000004</v>
      </c>
      <c r="H39" s="2037">
        <v>0.36129611</v>
      </c>
      <c r="I39" s="1833"/>
      <c r="J39" s="2052">
        <v>-1.0581477699999999</v>
      </c>
      <c r="K39" s="2052">
        <v>-0.17311018</v>
      </c>
      <c r="L39" s="2052">
        <v>-9.3083979999999997E-2</v>
      </c>
      <c r="M39" s="1833"/>
      <c r="N39" s="2035">
        <v>309.91921000000002</v>
      </c>
      <c r="O39" s="2035">
        <v>127.59486099999999</v>
      </c>
      <c r="P39" s="2054">
        <v>98.966999999999999</v>
      </c>
      <c r="Q39" s="294">
        <v>288.35367760000003</v>
      </c>
      <c r="R39" s="294">
        <v>0.34323018</v>
      </c>
      <c r="S39" s="294">
        <v>0.58430056999999991</v>
      </c>
      <c r="T39" s="294"/>
      <c r="U39" s="1842">
        <v>0.95399999999999996</v>
      </c>
      <c r="Y39" s="1656"/>
    </row>
    <row r="40" spans="1:25" s="1362" customFormat="1" ht="12" customHeight="1">
      <c r="A40" s="1361"/>
      <c r="B40" s="1077">
        <v>15</v>
      </c>
      <c r="C40" s="1344" t="s">
        <v>1987</v>
      </c>
      <c r="D40" s="2037">
        <v>5.3298845099999994</v>
      </c>
      <c r="E40" s="2037"/>
      <c r="F40" s="2038"/>
      <c r="G40" s="2037">
        <v>0.15181492000000002</v>
      </c>
      <c r="H40" s="2037">
        <v>4.7878800000000004E-3</v>
      </c>
      <c r="I40" s="1833"/>
      <c r="J40" s="2052">
        <v>-3.8608900000000001E-3</v>
      </c>
      <c r="K40" s="2052">
        <v>-1.0156399999999999E-3</v>
      </c>
      <c r="L40" s="2052">
        <v>-3.0324000000000003E-4</v>
      </c>
      <c r="M40" s="1833"/>
      <c r="N40" s="2035">
        <v>59.226896000000004</v>
      </c>
      <c r="O40" s="2035">
        <v>27.467146</v>
      </c>
      <c r="P40" s="2054">
        <v>9.9931000000000001</v>
      </c>
      <c r="Q40" s="294">
        <v>1.53402404</v>
      </c>
      <c r="R40" s="294"/>
      <c r="S40" s="294">
        <v>2.4525254599999999</v>
      </c>
      <c r="T40" s="294">
        <v>1.3433350100000001</v>
      </c>
      <c r="U40" s="1842">
        <v>14.494</v>
      </c>
      <c r="Y40" s="1656"/>
    </row>
    <row r="41" spans="1:25" s="1362" customFormat="1" ht="24" customHeight="1">
      <c r="A41" s="1361"/>
      <c r="B41" s="1363">
        <v>16</v>
      </c>
      <c r="C41" s="1345" t="s">
        <v>1988</v>
      </c>
      <c r="D41" s="2037">
        <v>3391.7547882399999</v>
      </c>
      <c r="E41" s="2037"/>
      <c r="F41" s="2038"/>
      <c r="G41" s="2037">
        <v>849.87979815999995</v>
      </c>
      <c r="H41" s="2037">
        <v>71.703807220000002</v>
      </c>
      <c r="I41" s="1833"/>
      <c r="J41" s="2052">
        <v>-29.492656749999998</v>
      </c>
      <c r="K41" s="2052">
        <v>-3.1264518699999999</v>
      </c>
      <c r="L41" s="2052">
        <v>-23.71416966</v>
      </c>
      <c r="M41" s="1833"/>
      <c r="N41" s="2035">
        <v>37758.979935000003</v>
      </c>
      <c r="O41" s="2035">
        <v>31129.842464000001</v>
      </c>
      <c r="P41" s="2054">
        <v>98.552999999999997</v>
      </c>
      <c r="Q41" s="294">
        <v>3100.7638319600001</v>
      </c>
      <c r="R41" s="294">
        <v>241.38133755000001</v>
      </c>
      <c r="S41" s="294">
        <v>45.40475326</v>
      </c>
      <c r="T41" s="294"/>
      <c r="U41" s="1842">
        <v>1.375</v>
      </c>
      <c r="Y41" s="1656"/>
    </row>
    <row r="42" spans="1:25" s="1362" customFormat="1" ht="12" customHeight="1">
      <c r="A42" s="1361"/>
      <c r="B42" s="1077">
        <v>17</v>
      </c>
      <c r="C42" s="1344" t="s">
        <v>1989</v>
      </c>
      <c r="D42" s="2037">
        <v>5861.0788752399994</v>
      </c>
      <c r="E42" s="2039"/>
      <c r="F42" s="2040"/>
      <c r="G42" s="2039">
        <v>1601.2669609300001</v>
      </c>
      <c r="H42" s="2039">
        <v>1.43775271</v>
      </c>
      <c r="I42" s="1835"/>
      <c r="J42" s="2050">
        <v>-6.1062200599999992</v>
      </c>
      <c r="K42" s="2050">
        <v>-1.92381073</v>
      </c>
      <c r="L42" s="2050">
        <v>-1.3249596499999998</v>
      </c>
      <c r="M42" s="1835"/>
      <c r="N42" s="2035">
        <v>125437.33080900001</v>
      </c>
      <c r="O42" s="2035">
        <v>66629.317553000001</v>
      </c>
      <c r="P42" s="2054">
        <v>99.906700000000001</v>
      </c>
      <c r="Q42" s="294">
        <v>5304.1023423999995</v>
      </c>
      <c r="R42" s="294">
        <v>550.63015370000005</v>
      </c>
      <c r="S42" s="294"/>
      <c r="T42" s="294"/>
      <c r="U42" s="1842">
        <v>1.706</v>
      </c>
      <c r="Y42" s="1656"/>
    </row>
    <row r="43" spans="1:25" s="1362" customFormat="1" ht="12" customHeight="1">
      <c r="A43" s="1361"/>
      <c r="B43" s="1077">
        <v>18</v>
      </c>
      <c r="C43" s="1344" t="s">
        <v>1990</v>
      </c>
      <c r="D43" s="2039">
        <v>204.06990752999999</v>
      </c>
      <c r="E43" s="2039"/>
      <c r="F43" s="2040"/>
      <c r="G43" s="2039">
        <v>67.022201890000005</v>
      </c>
      <c r="H43" s="2039">
        <v>2.5886115599999999</v>
      </c>
      <c r="I43" s="1835"/>
      <c r="J43" s="2050">
        <v>-1.4850638899999999</v>
      </c>
      <c r="K43" s="2050">
        <v>-1.06264866</v>
      </c>
      <c r="L43" s="2050">
        <v>-0.28301557999999999</v>
      </c>
      <c r="M43" s="1835"/>
      <c r="N43" s="2035">
        <v>1077.9774110000001</v>
      </c>
      <c r="O43" s="2035">
        <v>455.61040700000001</v>
      </c>
      <c r="P43" s="2054">
        <v>92.132800000000003</v>
      </c>
      <c r="Q43" s="294">
        <v>151.35818333</v>
      </c>
      <c r="R43" s="294">
        <v>45.220617880000006</v>
      </c>
      <c r="S43" s="294">
        <v>7.0365946199999998</v>
      </c>
      <c r="T43" s="294">
        <v>0.44845844000000001</v>
      </c>
      <c r="U43" s="1842">
        <v>3.7730000000000001</v>
      </c>
      <c r="Y43" s="1656"/>
    </row>
    <row r="44" spans="1:25" s="1362" customFormat="1" ht="12" customHeight="1">
      <c r="A44" s="1361"/>
      <c r="B44" s="1077">
        <v>19</v>
      </c>
      <c r="C44" s="1344" t="s">
        <v>1991</v>
      </c>
      <c r="D44" s="2039">
        <v>7.6914409099999999</v>
      </c>
      <c r="E44" s="2039">
        <v>7.6914409099999999</v>
      </c>
      <c r="F44" s="2040"/>
      <c r="G44" s="2039">
        <v>1.5196069399999999</v>
      </c>
      <c r="H44" s="2039"/>
      <c r="I44" s="1835"/>
      <c r="J44" s="2050">
        <v>-1.7916250000000002E-2</v>
      </c>
      <c r="K44" s="2050">
        <v>-1.6634659999999999E-2</v>
      </c>
      <c r="L44" s="2050">
        <v>0</v>
      </c>
      <c r="M44" s="1835"/>
      <c r="N44" s="2035">
        <v>77.245856000000003</v>
      </c>
      <c r="O44" s="2035">
        <v>8.9134689999999992</v>
      </c>
      <c r="P44" s="2054">
        <v>100</v>
      </c>
      <c r="Q44" s="294">
        <v>7.2158961399999999</v>
      </c>
      <c r="R44" s="294">
        <v>0.47554386999999998</v>
      </c>
      <c r="S44" s="294"/>
      <c r="T44" s="294"/>
      <c r="U44" s="1842">
        <v>2.2469999999999999</v>
      </c>
      <c r="Y44" s="1656"/>
    </row>
    <row r="45" spans="1:25" s="1362" customFormat="1" ht="12" customHeight="1">
      <c r="A45" s="1361"/>
      <c r="B45" s="1077">
        <v>20</v>
      </c>
      <c r="C45" s="1344" t="s">
        <v>1992</v>
      </c>
      <c r="D45" s="2039">
        <v>1630.7590144800001</v>
      </c>
      <c r="E45" s="2039"/>
      <c r="F45" s="2040"/>
      <c r="G45" s="2039">
        <v>661.6817562</v>
      </c>
      <c r="H45" s="2039">
        <v>5.3258809200000004</v>
      </c>
      <c r="I45" s="1835"/>
      <c r="J45" s="2050">
        <v>-5.5872951300000002</v>
      </c>
      <c r="K45" s="2050">
        <v>-3.5743848199999997</v>
      </c>
      <c r="L45" s="2050">
        <v>-1.6324130700000001</v>
      </c>
      <c r="M45" s="1835"/>
      <c r="N45" s="2035">
        <v>25785.812049</v>
      </c>
      <c r="O45" s="2035">
        <v>681.33711800000003</v>
      </c>
      <c r="P45" s="2054">
        <v>98.619</v>
      </c>
      <c r="Q45" s="294">
        <v>1617.6663581800001</v>
      </c>
      <c r="R45" s="294">
        <v>3.0997774100000002</v>
      </c>
      <c r="S45" s="294">
        <v>2.4181281499999998</v>
      </c>
      <c r="T45" s="294">
        <v>4.0740847999999996</v>
      </c>
      <c r="U45" s="1842">
        <v>1.6359999999999999</v>
      </c>
    </row>
    <row r="46" spans="1:25" s="1362" customFormat="1" ht="12" customHeight="1">
      <c r="A46" s="1361"/>
      <c r="B46" s="1077">
        <v>21</v>
      </c>
      <c r="C46" s="1344" t="s">
        <v>1993</v>
      </c>
      <c r="D46" s="2039">
        <v>6986.4649067500004</v>
      </c>
      <c r="E46" s="2039"/>
      <c r="F46" s="2040"/>
      <c r="G46" s="2039">
        <v>357.15527817999998</v>
      </c>
      <c r="H46" s="2039">
        <v>2.8007275299999996</v>
      </c>
      <c r="I46" s="1835"/>
      <c r="J46" s="2050">
        <v>-6.83746426</v>
      </c>
      <c r="K46" s="2050">
        <v>-2.3246357899999999</v>
      </c>
      <c r="L46" s="2050">
        <v>-6.7369700000000001E-3</v>
      </c>
      <c r="M46" s="1835"/>
      <c r="N46" s="2035">
        <v>38348.255920000003</v>
      </c>
      <c r="O46" s="2035">
        <v>22538.928395999999</v>
      </c>
      <c r="P46" s="2054">
        <v>94.497900000000001</v>
      </c>
      <c r="Q46" s="294">
        <v>6921.5609143299998</v>
      </c>
      <c r="R46" s="294">
        <v>0</v>
      </c>
      <c r="S46" s="294">
        <v>15.000299999999999</v>
      </c>
      <c r="T46" s="294">
        <v>4.0429319700000006</v>
      </c>
      <c r="U46" s="1842">
        <v>2.048</v>
      </c>
    </row>
    <row r="47" spans="1:25" s="1362" customFormat="1" ht="12" customHeight="1">
      <c r="A47" s="1361"/>
      <c r="B47" s="1077">
        <v>22</v>
      </c>
      <c r="C47" s="1344" t="s">
        <v>1994</v>
      </c>
      <c r="D47" s="2039">
        <v>1704.52395379</v>
      </c>
      <c r="E47" s="2039"/>
      <c r="F47" s="2040"/>
      <c r="G47" s="2039">
        <v>29.797072920000002</v>
      </c>
      <c r="H47" s="2039">
        <v>16.617423670000001</v>
      </c>
      <c r="I47" s="1835"/>
      <c r="J47" s="2050">
        <v>-16.103099619999998</v>
      </c>
      <c r="K47" s="2050">
        <v>-0.21545489000000001</v>
      </c>
      <c r="L47" s="2050">
        <v>-14.5357693</v>
      </c>
      <c r="M47" s="1835"/>
      <c r="N47" s="2035">
        <v>7832.7504159999999</v>
      </c>
      <c r="O47" s="2035">
        <v>315.88889899999998</v>
      </c>
      <c r="P47" s="2054">
        <v>98.739100000000008</v>
      </c>
      <c r="Q47" s="294">
        <v>1670.4950447599999</v>
      </c>
      <c r="R47" s="294">
        <v>28.867317510000003</v>
      </c>
      <c r="S47" s="294"/>
      <c r="T47" s="294"/>
      <c r="U47" s="1842">
        <v>1.3160000000000001</v>
      </c>
    </row>
    <row r="48" spans="1:25" s="1362" customFormat="1" ht="12" customHeight="1">
      <c r="A48" s="1361"/>
      <c r="B48" s="1077">
        <v>23</v>
      </c>
      <c r="C48" s="1344" t="s">
        <v>1995</v>
      </c>
      <c r="D48" s="2039">
        <v>1335.5260280799998</v>
      </c>
      <c r="E48" s="2039"/>
      <c r="F48" s="2040"/>
      <c r="G48" s="2039">
        <v>750.99045345000002</v>
      </c>
      <c r="H48" s="2039">
        <v>23.296642739999999</v>
      </c>
      <c r="I48" s="1835"/>
      <c r="J48" s="2050">
        <v>-8.9361634800000012</v>
      </c>
      <c r="K48" s="2050">
        <v>-0.57647974999999996</v>
      </c>
      <c r="L48" s="2050">
        <v>-7.0576249400000002</v>
      </c>
      <c r="M48" s="1835"/>
      <c r="N48" s="2035">
        <v>88980.722443999999</v>
      </c>
      <c r="O48" s="2035">
        <v>35322.403077000003</v>
      </c>
      <c r="P48" s="2054">
        <v>99.221000000000004</v>
      </c>
      <c r="Q48" s="294">
        <v>1216.78888828</v>
      </c>
      <c r="R48" s="294">
        <v>92.248010309999998</v>
      </c>
      <c r="S48" s="294">
        <v>26.48684621</v>
      </c>
      <c r="T48" s="294"/>
      <c r="U48" s="1842">
        <v>2.5270000000000001</v>
      </c>
    </row>
    <row r="49" spans="1:21" s="1362" customFormat="1" ht="12" customHeight="1">
      <c r="A49" s="1361"/>
      <c r="B49" s="1077">
        <v>24</v>
      </c>
      <c r="C49" s="1344" t="s">
        <v>1996</v>
      </c>
      <c r="D49" s="2039">
        <v>1734.02938008</v>
      </c>
      <c r="E49" s="2039"/>
      <c r="F49" s="2040"/>
      <c r="G49" s="2039">
        <v>21.081103780000003</v>
      </c>
      <c r="H49" s="2039">
        <v>1.4321558700000001</v>
      </c>
      <c r="I49" s="1835"/>
      <c r="J49" s="2050">
        <v>-1.6772437600000001</v>
      </c>
      <c r="K49" s="2050">
        <v>-0.31749062</v>
      </c>
      <c r="L49" s="2050">
        <v>-0.21483785999999999</v>
      </c>
      <c r="M49" s="1835"/>
      <c r="N49" s="2035">
        <v>91583.895468000002</v>
      </c>
      <c r="O49" s="2035">
        <v>19494.955913999998</v>
      </c>
      <c r="P49" s="2054">
        <v>96.819200000000009</v>
      </c>
      <c r="Q49" s="294">
        <v>1629.8710838699999</v>
      </c>
      <c r="R49" s="294">
        <v>94.882048330000003</v>
      </c>
      <c r="S49" s="294"/>
      <c r="T49" s="294"/>
      <c r="U49" s="1842">
        <v>1.161</v>
      </c>
    </row>
    <row r="50" spans="1:21" s="1362" customFormat="1" ht="12" customHeight="1">
      <c r="A50" s="1361"/>
      <c r="B50" s="1077">
        <v>25</v>
      </c>
      <c r="C50" s="1344" t="s">
        <v>1997</v>
      </c>
      <c r="D50" s="2039">
        <v>3515.30853983</v>
      </c>
      <c r="E50" s="2039"/>
      <c r="F50" s="2040"/>
      <c r="G50" s="2039">
        <v>489.9911659</v>
      </c>
      <c r="H50" s="2039">
        <v>22.256453520000001</v>
      </c>
      <c r="I50" s="1835"/>
      <c r="J50" s="2050">
        <v>-15.567564920000001</v>
      </c>
      <c r="K50" s="2050">
        <v>-3.5988200400000001</v>
      </c>
      <c r="L50" s="2050">
        <v>-6.7148074400000004</v>
      </c>
      <c r="M50" s="1835"/>
      <c r="N50" s="2035">
        <v>6992.7399450000003</v>
      </c>
      <c r="O50" s="2035">
        <v>1078.312985</v>
      </c>
      <c r="P50" s="2054">
        <v>96.398700000000005</v>
      </c>
      <c r="Q50" s="294">
        <v>3191.7872451900002</v>
      </c>
      <c r="R50" s="294">
        <v>264.77688796000001</v>
      </c>
      <c r="S50" s="294">
        <v>41.918765490000006</v>
      </c>
      <c r="T50" s="294">
        <v>10.18820959</v>
      </c>
      <c r="U50" s="1842">
        <v>2.0209999999999999</v>
      </c>
    </row>
    <row r="51" spans="1:21" s="1362" customFormat="1" ht="12" customHeight="1">
      <c r="A51" s="1361"/>
      <c r="B51" s="1077">
        <v>26</v>
      </c>
      <c r="C51" s="1344" t="s">
        <v>1998</v>
      </c>
      <c r="D51" s="2039">
        <v>2238.2928755399998</v>
      </c>
      <c r="E51" s="2039"/>
      <c r="F51" s="2040"/>
      <c r="G51" s="2039">
        <v>103.71488794</v>
      </c>
      <c r="H51" s="2039">
        <v>0.25532915</v>
      </c>
      <c r="I51" s="1835"/>
      <c r="J51" s="2050">
        <v>-1.7020552099999999</v>
      </c>
      <c r="K51" s="2050">
        <v>-0.31602531</v>
      </c>
      <c r="L51" s="2050">
        <v>-0.28439878000000002</v>
      </c>
      <c r="M51" s="1835"/>
      <c r="N51" s="2035">
        <v>106517.528655</v>
      </c>
      <c r="O51" s="2035">
        <v>93853.34448</v>
      </c>
      <c r="P51" s="2054">
        <v>99.379799999999989</v>
      </c>
      <c r="Q51" s="294">
        <v>2161.1927071</v>
      </c>
      <c r="R51" s="294">
        <v>37.251728710000002</v>
      </c>
      <c r="S51" s="294"/>
      <c r="T51" s="294"/>
      <c r="U51" s="1842">
        <v>1.147</v>
      </c>
    </row>
    <row r="52" spans="1:21" s="1362" customFormat="1" ht="12" customHeight="1">
      <c r="A52" s="1361"/>
      <c r="B52" s="1077">
        <v>27</v>
      </c>
      <c r="C52" s="1344" t="s">
        <v>1999</v>
      </c>
      <c r="D52" s="2039">
        <v>1215.1045944500001</v>
      </c>
      <c r="E52" s="2039"/>
      <c r="F52" s="2040"/>
      <c r="G52" s="2039">
        <v>36.280387509999997</v>
      </c>
      <c r="H52" s="2039">
        <v>5.5392382699999994</v>
      </c>
      <c r="I52" s="1835"/>
      <c r="J52" s="2050">
        <v>-3.74009423</v>
      </c>
      <c r="K52" s="2050">
        <v>-0.48922673999999999</v>
      </c>
      <c r="L52" s="2050">
        <v>-0.44542030999999999</v>
      </c>
      <c r="M52" s="1835"/>
      <c r="N52" s="2035">
        <v>125044.31678199999</v>
      </c>
      <c r="O52" s="2035">
        <v>122093.030396</v>
      </c>
      <c r="P52" s="2054">
        <v>98.789400000000001</v>
      </c>
      <c r="Q52" s="294">
        <v>1177.9282278399999</v>
      </c>
      <c r="R52" s="294">
        <v>34.449517310000004</v>
      </c>
      <c r="S52" s="294">
        <v>1.58316568</v>
      </c>
      <c r="T52" s="294"/>
      <c r="U52" s="1842">
        <v>0.92500000000000004</v>
      </c>
    </row>
    <row r="53" spans="1:21" s="1362" customFormat="1" ht="12" customHeight="1">
      <c r="A53" s="1361"/>
      <c r="B53" s="1077">
        <v>28</v>
      </c>
      <c r="C53" s="1344" t="s">
        <v>2000</v>
      </c>
      <c r="D53" s="2039">
        <v>3867.6261254899996</v>
      </c>
      <c r="E53" s="2039"/>
      <c r="F53" s="2040"/>
      <c r="G53" s="2039">
        <v>316.60624644000001</v>
      </c>
      <c r="H53" s="2039">
        <v>8.1785318199999999</v>
      </c>
      <c r="I53" s="1835"/>
      <c r="J53" s="2050">
        <v>-6.8363201</v>
      </c>
      <c r="K53" s="2050">
        <v>-3.1237276899999999</v>
      </c>
      <c r="L53" s="2050">
        <v>-2.2011448199999997</v>
      </c>
      <c r="M53" s="1835"/>
      <c r="N53" s="2035">
        <v>28283.693079000001</v>
      </c>
      <c r="O53" s="2035">
        <v>26502.674088</v>
      </c>
      <c r="P53" s="2054">
        <v>98.726299999999995</v>
      </c>
      <c r="Q53" s="294">
        <v>3716.0636328400001</v>
      </c>
      <c r="R53" s="294">
        <v>102.31888120999999</v>
      </c>
      <c r="S53" s="294">
        <v>43.694780950000002</v>
      </c>
      <c r="T53" s="294">
        <v>3.34367356</v>
      </c>
      <c r="U53" s="1842">
        <v>1.4079999999999999</v>
      </c>
    </row>
    <row r="54" spans="1:21" s="1362" customFormat="1" ht="12" customHeight="1">
      <c r="A54" s="1361"/>
      <c r="B54" s="1077">
        <v>29</v>
      </c>
      <c r="C54" s="1344" t="s">
        <v>2001</v>
      </c>
      <c r="D54" s="2039">
        <v>6983.4155826999995</v>
      </c>
      <c r="E54" s="2039"/>
      <c r="F54" s="2040"/>
      <c r="G54" s="2039">
        <v>80.928812109999996</v>
      </c>
      <c r="H54" s="2039">
        <v>6.5885170000000004</v>
      </c>
      <c r="I54" s="1835"/>
      <c r="J54" s="2050">
        <v>-3.7647997400000004</v>
      </c>
      <c r="K54" s="2050">
        <v>-0.46872790000000003</v>
      </c>
      <c r="L54" s="2050">
        <v>-1.1784718200000002</v>
      </c>
      <c r="M54" s="1835"/>
      <c r="N54" s="2035">
        <v>36642.211386000003</v>
      </c>
      <c r="O54" s="2035">
        <v>33225.804766000001</v>
      </c>
      <c r="P54" s="2054">
        <v>99.836600000000004</v>
      </c>
      <c r="Q54" s="294">
        <v>6926.5860118800001</v>
      </c>
      <c r="R54" s="294">
        <v>47.747170990000001</v>
      </c>
      <c r="S54" s="294">
        <v>4.8095333799999995</v>
      </c>
      <c r="T54" s="294"/>
      <c r="U54" s="1842">
        <v>0.45100000000000001</v>
      </c>
    </row>
    <row r="55" spans="1:21" s="1362" customFormat="1" ht="12" customHeight="1">
      <c r="A55" s="1361"/>
      <c r="B55" s="1077">
        <v>30</v>
      </c>
      <c r="C55" s="1344" t="s">
        <v>2002</v>
      </c>
      <c r="D55" s="2039">
        <v>767.21511637000003</v>
      </c>
      <c r="E55" s="2039"/>
      <c r="F55" s="2040"/>
      <c r="G55" s="2039">
        <v>107.08551274</v>
      </c>
      <c r="H55" s="2039">
        <v>65.70172196</v>
      </c>
      <c r="I55" s="1835"/>
      <c r="J55" s="2050">
        <v>-54.345896869999997</v>
      </c>
      <c r="K55" s="2050">
        <v>-1.1008833999999998</v>
      </c>
      <c r="L55" s="2050">
        <v>-52.784716789999997</v>
      </c>
      <c r="M55" s="1835"/>
      <c r="N55" s="2035">
        <v>13543.952643000001</v>
      </c>
      <c r="O55" s="2035">
        <v>12734.289280000001</v>
      </c>
      <c r="P55" s="2054">
        <v>99.522800000000004</v>
      </c>
      <c r="Q55" s="294">
        <v>686.17321761000005</v>
      </c>
      <c r="R55" s="294">
        <v>40.815121349999998</v>
      </c>
      <c r="S55" s="294">
        <v>28.261105879999999</v>
      </c>
      <c r="T55" s="294">
        <v>1.836345E-2</v>
      </c>
      <c r="U55" s="1842">
        <v>1.6</v>
      </c>
    </row>
    <row r="56" spans="1:21" s="1362" customFormat="1" ht="12" customHeight="1">
      <c r="A56" s="1361"/>
      <c r="B56" s="1077">
        <v>31</v>
      </c>
      <c r="C56" s="1344" t="s">
        <v>2003</v>
      </c>
      <c r="D56" s="2039">
        <v>447.50682208999996</v>
      </c>
      <c r="E56" s="2039"/>
      <c r="F56" s="2040"/>
      <c r="G56" s="2039">
        <v>67.759623390000002</v>
      </c>
      <c r="H56" s="2039">
        <v>0.38534608000000004</v>
      </c>
      <c r="I56" s="1835"/>
      <c r="J56" s="2050">
        <v>-1.6354562800000001</v>
      </c>
      <c r="K56" s="2050">
        <v>-1.1366907800000001</v>
      </c>
      <c r="L56" s="2050">
        <v>-7.4948810000000005E-2</v>
      </c>
      <c r="M56" s="1835"/>
      <c r="N56" s="2035">
        <v>10350.672288</v>
      </c>
      <c r="O56" s="2035">
        <v>79.736143999999996</v>
      </c>
      <c r="P56" s="2054">
        <v>96.388199999999998</v>
      </c>
      <c r="Q56" s="294">
        <v>430.11705018000004</v>
      </c>
      <c r="R56" s="294">
        <v>14.14223651</v>
      </c>
      <c r="S56" s="294"/>
      <c r="T56" s="294">
        <v>3.1939930800000003</v>
      </c>
      <c r="U56" s="1842">
        <v>1.6910000000000001</v>
      </c>
    </row>
    <row r="57" spans="1:21" s="1362" customFormat="1" ht="12" customHeight="1">
      <c r="A57" s="1361"/>
      <c r="B57" s="1077">
        <v>32</v>
      </c>
      <c r="C57" s="1344" t="s">
        <v>2004</v>
      </c>
      <c r="D57" s="2039">
        <v>8123.4984550019199</v>
      </c>
      <c r="E57" s="2039"/>
      <c r="F57" s="2040"/>
      <c r="G57" s="2039">
        <v>777.29099679000001</v>
      </c>
      <c r="H57" s="2039">
        <v>10.157758169999999</v>
      </c>
      <c r="I57" s="1835"/>
      <c r="J57" s="2050">
        <v>-7.6492872800000002</v>
      </c>
      <c r="K57" s="2050">
        <v>-1.9606285299999999</v>
      </c>
      <c r="L57" s="2050">
        <v>-2.6324082</v>
      </c>
      <c r="M57" s="1835"/>
      <c r="N57" s="2035">
        <v>53278.530553999997</v>
      </c>
      <c r="O57" s="2035">
        <v>25731.687513000001</v>
      </c>
      <c r="P57" s="2054">
        <v>99.744900000000001</v>
      </c>
      <c r="Q57" s="294">
        <v>8071.5092214332699</v>
      </c>
      <c r="R57" s="294">
        <v>8.1056130700000004</v>
      </c>
      <c r="S57" s="294">
        <v>12.0428940386506</v>
      </c>
      <c r="T57" s="294">
        <v>1.91911842</v>
      </c>
      <c r="U57" s="1842">
        <v>2.5739999999999998</v>
      </c>
    </row>
    <row r="58" spans="1:21" s="1362" customFormat="1" ht="12" customHeight="1">
      <c r="A58" s="1361"/>
      <c r="B58" s="1077">
        <v>33</v>
      </c>
      <c r="C58" s="1344" t="s">
        <v>2005</v>
      </c>
      <c r="D58" s="2039">
        <v>3929.5186872300001</v>
      </c>
      <c r="E58" s="2039">
        <v>0</v>
      </c>
      <c r="F58" s="2040"/>
      <c r="G58" s="2039">
        <v>502.00024597000004</v>
      </c>
      <c r="H58" s="2039">
        <v>35.559868999999999</v>
      </c>
      <c r="I58" s="1835"/>
      <c r="J58" s="2050">
        <v>-18.156749850000001</v>
      </c>
      <c r="K58" s="2050">
        <v>-4.3964599299999998</v>
      </c>
      <c r="L58" s="2050">
        <v>-8.8427131899999996</v>
      </c>
      <c r="M58" s="1835"/>
      <c r="N58" s="2035">
        <v>11389.12102</v>
      </c>
      <c r="O58" s="2035">
        <v>5795.496083</v>
      </c>
      <c r="P58" s="2054">
        <v>96.649799999999999</v>
      </c>
      <c r="Q58" s="294">
        <v>3182.95681087</v>
      </c>
      <c r="R58" s="294">
        <v>679.77912422000009</v>
      </c>
      <c r="S58" s="294">
        <v>37.951071390000003</v>
      </c>
      <c r="T58" s="294">
        <v>23.381370820000001</v>
      </c>
      <c r="U58" s="1842">
        <v>3.0779999999999998</v>
      </c>
    </row>
    <row r="59" spans="1:21" ht="12" customHeight="1">
      <c r="A59" s="7"/>
      <c r="B59" s="19">
        <v>34</v>
      </c>
      <c r="C59" s="458" t="s">
        <v>2006</v>
      </c>
      <c r="D59" s="2041">
        <v>71093.110842369992</v>
      </c>
      <c r="E59" s="2035">
        <v>801.45566495000003</v>
      </c>
      <c r="F59" s="2036"/>
      <c r="G59" s="2035">
        <v>6333.2272982900004</v>
      </c>
      <c r="H59" s="2035">
        <v>1636.6827204799999</v>
      </c>
      <c r="I59" s="8"/>
      <c r="J59" s="2048">
        <v>-943.13996491</v>
      </c>
      <c r="K59" s="2048">
        <v>-33.628450649999998</v>
      </c>
      <c r="L59" s="2048">
        <v>-877.74427736999996</v>
      </c>
      <c r="M59" s="8"/>
      <c r="N59" s="2035">
        <v>1111395.769447</v>
      </c>
      <c r="O59" s="2035">
        <v>531872.570068</v>
      </c>
      <c r="P59" s="2054">
        <v>98.305299999999988</v>
      </c>
      <c r="Q59" s="17">
        <v>59064.253684660005</v>
      </c>
      <c r="R59" s="17">
        <v>6934.12953492</v>
      </c>
      <c r="S59" s="17">
        <v>4774.0315378400001</v>
      </c>
      <c r="T59" s="17"/>
      <c r="U59" s="1841">
        <v>2.9220000000000002</v>
      </c>
    </row>
    <row r="60" spans="1:21" s="1362" customFormat="1" ht="12" customHeight="1">
      <c r="A60" s="1361"/>
      <c r="B60" s="1077">
        <v>35</v>
      </c>
      <c r="C60" s="1344" t="s">
        <v>2007</v>
      </c>
      <c r="D60" s="2037">
        <v>69345.054296310002</v>
      </c>
      <c r="E60" s="2037">
        <v>800.43116110000005</v>
      </c>
      <c r="F60" s="2038"/>
      <c r="G60" s="2037">
        <v>6330.0544662700004</v>
      </c>
      <c r="H60" s="2037">
        <v>1636.6796463199998</v>
      </c>
      <c r="I60" s="1833"/>
      <c r="J60" s="2052">
        <v>-941.53592121999998</v>
      </c>
      <c r="K60" s="2052">
        <v>-33.597403110000002</v>
      </c>
      <c r="L60" s="2052">
        <v>-877.74353170000006</v>
      </c>
      <c r="M60" s="1833"/>
      <c r="N60" s="2035">
        <v>1100382.896828</v>
      </c>
      <c r="O60" s="2035">
        <v>531749.46570199996</v>
      </c>
      <c r="P60" s="2054">
        <v>91.720299999999995</v>
      </c>
      <c r="Q60" s="294">
        <v>57357.8622875</v>
      </c>
      <c r="R60" s="294">
        <v>6892.6734833800001</v>
      </c>
      <c r="S60" s="294">
        <v>4774.0315378400001</v>
      </c>
      <c r="T60" s="294"/>
      <c r="U60" s="1842">
        <v>2.9470000000000001</v>
      </c>
    </row>
    <row r="61" spans="1:21" s="1362" customFormat="1" ht="12" customHeight="1">
      <c r="A61" s="1361"/>
      <c r="B61" s="1077">
        <v>36</v>
      </c>
      <c r="C61" s="1344" t="s">
        <v>2008</v>
      </c>
      <c r="D61" s="2037">
        <v>54831.621229120006</v>
      </c>
      <c r="E61" s="2039">
        <v>800.43116110000005</v>
      </c>
      <c r="F61" s="2040"/>
      <c r="G61" s="2039">
        <v>5475.26831408</v>
      </c>
      <c r="H61" s="2039">
        <v>1635.2475650399999</v>
      </c>
      <c r="I61" s="1835"/>
      <c r="J61" s="2050">
        <v>-935.32798604999994</v>
      </c>
      <c r="K61" s="2050">
        <v>-32.59621954</v>
      </c>
      <c r="L61" s="2050">
        <v>-876.96119499999998</v>
      </c>
      <c r="M61" s="1835"/>
      <c r="N61" s="2035">
        <v>664902.82357300003</v>
      </c>
      <c r="O61" s="2035">
        <v>487687.41360199999</v>
      </c>
      <c r="P61" s="2054">
        <v>100</v>
      </c>
      <c r="Q61" s="294">
        <v>44028.650777989998</v>
      </c>
      <c r="R61" s="294">
        <v>6890.71506881</v>
      </c>
      <c r="S61" s="294">
        <v>3629.9606288099999</v>
      </c>
      <c r="T61" s="294"/>
      <c r="U61" s="1842">
        <v>3.18</v>
      </c>
    </row>
    <row r="62" spans="1:21" s="1362" customFormat="1" ht="12" customHeight="1">
      <c r="A62" s="1361"/>
      <c r="B62" s="1077">
        <v>37</v>
      </c>
      <c r="C62" s="1344" t="s">
        <v>2009</v>
      </c>
      <c r="D62" s="2039">
        <v>2.1482312000000001</v>
      </c>
      <c r="E62" s="2039">
        <v>1.0245038499999999</v>
      </c>
      <c r="F62" s="2040"/>
      <c r="G62" s="2039">
        <v>0.68466793999999997</v>
      </c>
      <c r="H62" s="2039">
        <v>3.0741599999999998E-3</v>
      </c>
      <c r="I62" s="1835"/>
      <c r="J62" s="2050">
        <v>-2.468178E-2</v>
      </c>
      <c r="K62" s="2050">
        <v>-1.9350889999999999E-2</v>
      </c>
      <c r="L62" s="2050">
        <v>-7.4566999999999993E-4</v>
      </c>
      <c r="M62" s="1835"/>
      <c r="N62" s="2035">
        <v>10274.472454999999</v>
      </c>
      <c r="O62" s="2035">
        <v>111.955417</v>
      </c>
      <c r="P62" s="2054">
        <v>67.302300000000002</v>
      </c>
      <c r="Q62" s="294">
        <v>2.1395910699999998</v>
      </c>
      <c r="R62" s="294">
        <v>8.6401299999999993E-3</v>
      </c>
      <c r="S62" s="294"/>
      <c r="T62" s="294"/>
      <c r="U62" s="1842">
        <v>2.4380000000000002</v>
      </c>
    </row>
    <row r="63" spans="1:21" s="1362" customFormat="1" ht="12" customHeight="1">
      <c r="A63" s="1361"/>
      <c r="B63" s="1077">
        <v>38</v>
      </c>
      <c r="C63" s="1344" t="s">
        <v>2010</v>
      </c>
      <c r="D63" s="2039">
        <v>1745.9083148599998</v>
      </c>
      <c r="E63" s="2039"/>
      <c r="F63" s="2040"/>
      <c r="G63" s="2039">
        <v>2.4881640800000002</v>
      </c>
      <c r="H63" s="2039"/>
      <c r="I63" s="1835"/>
      <c r="J63" s="2050">
        <v>-1.5793619099999998</v>
      </c>
      <c r="K63" s="2050">
        <v>-1.1696649999999999E-2</v>
      </c>
      <c r="L63" s="2050">
        <v>0</v>
      </c>
      <c r="M63" s="1835"/>
      <c r="N63" s="2035">
        <v>738.40016400000002</v>
      </c>
      <c r="O63" s="2035">
        <v>11.148949</v>
      </c>
      <c r="P63" s="2054">
        <v>99.860500000000002</v>
      </c>
      <c r="Q63" s="294">
        <v>1704.2518060899999</v>
      </c>
      <c r="R63" s="294">
        <v>41.447411409999994</v>
      </c>
      <c r="S63" s="294"/>
      <c r="T63" s="294"/>
      <c r="U63" s="1842">
        <v>1.9159999999999999</v>
      </c>
    </row>
    <row r="64" spans="1:21" ht="12" customHeight="1">
      <c r="A64" s="7"/>
      <c r="B64" s="19">
        <v>39</v>
      </c>
      <c r="C64" s="458" t="s">
        <v>2011</v>
      </c>
      <c r="D64" s="2041">
        <v>4074.2215431499999</v>
      </c>
      <c r="E64" s="2035"/>
      <c r="F64" s="2036"/>
      <c r="G64" s="2035">
        <v>392.33266681999999</v>
      </c>
      <c r="H64" s="2035">
        <v>169.09720108000002</v>
      </c>
      <c r="I64" s="8"/>
      <c r="J64" s="2048">
        <v>-136.62361934999998</v>
      </c>
      <c r="K64" s="2048">
        <v>-4.72937371</v>
      </c>
      <c r="L64" s="2048">
        <v>-128.33680962</v>
      </c>
      <c r="M64" s="8"/>
      <c r="N64" s="2035">
        <v>21554.520855999999</v>
      </c>
      <c r="O64" s="2035">
        <v>880.83517600000005</v>
      </c>
      <c r="P64" s="2054">
        <v>96.154300000000006</v>
      </c>
      <c r="Q64" s="17">
        <v>3405.4631899899996</v>
      </c>
      <c r="R64" s="17">
        <v>549.01022073000001</v>
      </c>
      <c r="S64" s="17">
        <v>80.033537940000002</v>
      </c>
      <c r="T64" s="17">
        <v>7.5</v>
      </c>
      <c r="U64" s="1841">
        <v>2.2959999999999998</v>
      </c>
    </row>
    <row r="65" spans="1:21" ht="12" customHeight="1">
      <c r="A65" s="7"/>
      <c r="B65" s="19">
        <v>40</v>
      </c>
      <c r="C65" s="458" t="s">
        <v>2012</v>
      </c>
      <c r="D65" s="2035">
        <v>92621.785641095325</v>
      </c>
      <c r="E65" s="2035"/>
      <c r="F65" s="2035">
        <v>329.31193880462229</v>
      </c>
      <c r="G65" s="2035">
        <v>11946.47115677</v>
      </c>
      <c r="H65" s="2035">
        <v>2330.6668756599997</v>
      </c>
      <c r="I65" s="8"/>
      <c r="J65" s="2048">
        <v>-961.82469313758827</v>
      </c>
      <c r="K65" s="2048">
        <v>-91.53315087</v>
      </c>
      <c r="L65" s="2048">
        <v>-786.26689964000002</v>
      </c>
      <c r="M65" s="8"/>
      <c r="N65" s="2035">
        <v>339041.12655099999</v>
      </c>
      <c r="O65" s="2035">
        <v>207960.54446400001</v>
      </c>
      <c r="P65" s="2054">
        <v>96.8001</v>
      </c>
      <c r="Q65" s="17">
        <v>86732.103912119564</v>
      </c>
      <c r="R65" s="17">
        <v>2554.0851739612503</v>
      </c>
      <c r="S65" s="17">
        <v>2455.8868761205867</v>
      </c>
      <c r="T65" s="17">
        <v>848.20776822390008</v>
      </c>
      <c r="U65" s="1841">
        <v>1.8660000000000001</v>
      </c>
    </row>
    <row r="66" spans="1:21" s="1362" customFormat="1" ht="12" customHeight="1">
      <c r="A66" s="1364"/>
      <c r="B66" s="1077">
        <v>41</v>
      </c>
      <c r="C66" s="1344" t="s">
        <v>2013</v>
      </c>
      <c r="D66" s="2037">
        <v>76610.845576835316</v>
      </c>
      <c r="E66" s="2039"/>
      <c r="F66" s="2042">
        <v>329.31193880462229</v>
      </c>
      <c r="G66" s="2039">
        <v>8857.1967538299996</v>
      </c>
      <c r="H66" s="2039">
        <v>1953.7463447100001</v>
      </c>
      <c r="I66" s="1835"/>
      <c r="J66" s="2050">
        <v>-776.66043187758828</v>
      </c>
      <c r="K66" s="2050">
        <v>-46.612732380000004</v>
      </c>
      <c r="L66" s="2050">
        <v>-675.55016223999996</v>
      </c>
      <c r="M66" s="1835"/>
      <c r="N66" s="2035">
        <v>232749.995501</v>
      </c>
      <c r="O66" s="2035">
        <v>167877.08521700001</v>
      </c>
      <c r="P66" s="2054">
        <v>99.277799999999999</v>
      </c>
      <c r="Q66" s="294">
        <v>73271.154980119565</v>
      </c>
      <c r="R66" s="294">
        <v>687.07120096124993</v>
      </c>
      <c r="S66" s="294">
        <v>1995.7641809805873</v>
      </c>
      <c r="T66" s="294">
        <v>642.61253993390005</v>
      </c>
      <c r="U66" s="1842">
        <v>1.5660000000000001</v>
      </c>
    </row>
    <row r="67" spans="1:21" s="1362" customFormat="1" ht="12" customHeight="1">
      <c r="A67" s="1364"/>
      <c r="B67" s="1077">
        <v>42</v>
      </c>
      <c r="C67" s="1344" t="s">
        <v>2014</v>
      </c>
      <c r="D67" s="2039">
        <v>1559.54908284</v>
      </c>
      <c r="E67" s="2039"/>
      <c r="F67" s="2040"/>
      <c r="G67" s="2039">
        <v>192.51908062000001</v>
      </c>
      <c r="H67" s="2039">
        <v>16.43743782</v>
      </c>
      <c r="I67" s="1835"/>
      <c r="J67" s="2050">
        <v>-5.9569320000000001</v>
      </c>
      <c r="K67" s="2050">
        <v>-2.3422692599999997</v>
      </c>
      <c r="L67" s="2050">
        <v>-1.60130197</v>
      </c>
      <c r="M67" s="1835"/>
      <c r="N67" s="2035">
        <v>14259.049793</v>
      </c>
      <c r="O67" s="2035">
        <v>8924.1446479999995</v>
      </c>
      <c r="P67" s="2054">
        <v>91.448799999999991</v>
      </c>
      <c r="Q67" s="294">
        <v>1250.06465415</v>
      </c>
      <c r="R67" s="294">
        <v>293.45597350000003</v>
      </c>
      <c r="S67" s="294">
        <v>15.38366486</v>
      </c>
      <c r="T67" s="294"/>
      <c r="U67" s="1842">
        <v>3.05</v>
      </c>
    </row>
    <row r="68" spans="1:21" s="1362" customFormat="1" ht="12" customHeight="1">
      <c r="A68" s="1365"/>
      <c r="B68" s="1077">
        <v>43</v>
      </c>
      <c r="C68" s="1344" t="s">
        <v>2015</v>
      </c>
      <c r="D68" s="2039">
        <v>14451.39098142</v>
      </c>
      <c r="E68" s="2039"/>
      <c r="F68" s="2040"/>
      <c r="G68" s="2039">
        <v>2896.7553223200002</v>
      </c>
      <c r="H68" s="2039">
        <v>360.48309312999999</v>
      </c>
      <c r="I68" s="1835"/>
      <c r="J68" s="2050">
        <v>-179.20732925999999</v>
      </c>
      <c r="K68" s="2050">
        <v>-42.578149229999994</v>
      </c>
      <c r="L68" s="2050">
        <v>-109.11543543000001</v>
      </c>
      <c r="M68" s="1835"/>
      <c r="N68" s="2035">
        <v>92032.081258000006</v>
      </c>
      <c r="O68" s="2035">
        <v>31159.314599000001</v>
      </c>
      <c r="P68" s="2054">
        <v>84.300399999999996</v>
      </c>
      <c r="Q68" s="294">
        <v>12210.88427785</v>
      </c>
      <c r="R68" s="294">
        <v>1573.5579995000001</v>
      </c>
      <c r="S68" s="294">
        <v>444.73903027999995</v>
      </c>
      <c r="T68" s="294">
        <v>205.59522828999999</v>
      </c>
      <c r="U68" s="1842">
        <v>3.32</v>
      </c>
    </row>
    <row r="69" spans="1:21" ht="12" customHeight="1">
      <c r="B69" s="19">
        <v>44</v>
      </c>
      <c r="C69" s="458" t="s">
        <v>2016</v>
      </c>
      <c r="D69" s="2041">
        <v>48442.839897757942</v>
      </c>
      <c r="E69" s="2035">
        <v>1555.0827946300001</v>
      </c>
      <c r="F69" s="2036"/>
      <c r="G69" s="2035">
        <v>11510.115773167936</v>
      </c>
      <c r="H69" s="2035">
        <v>1561.4247493800001</v>
      </c>
      <c r="I69" s="8"/>
      <c r="J69" s="2048">
        <v>-432.41048639094493</v>
      </c>
      <c r="K69" s="2048">
        <v>-105.06360872094487</v>
      </c>
      <c r="L69" s="2048">
        <v>-276.85794369000001</v>
      </c>
      <c r="M69" s="8"/>
      <c r="N69" s="2035">
        <v>500798.36111300002</v>
      </c>
      <c r="O69" s="2035">
        <v>366884.21370099997</v>
      </c>
      <c r="P69" s="2054">
        <v>93.942099999999996</v>
      </c>
      <c r="Q69" s="17">
        <v>44936.244275797748</v>
      </c>
      <c r="R69" s="17">
        <v>2341.3611621199998</v>
      </c>
      <c r="S69" s="17">
        <v>924.33746467019751</v>
      </c>
      <c r="T69" s="17">
        <v>167.16558623</v>
      </c>
      <c r="U69" s="1841">
        <v>1.8480000000000001</v>
      </c>
    </row>
    <row r="70" spans="1:21" ht="12" customHeight="1">
      <c r="B70" s="19">
        <v>45</v>
      </c>
      <c r="C70" s="458" t="s">
        <v>2017</v>
      </c>
      <c r="D70" s="2035">
        <v>87642.121136050002</v>
      </c>
      <c r="E70" s="2035">
        <v>52108.06743992</v>
      </c>
      <c r="F70" s="2036"/>
      <c r="G70" s="2035">
        <v>2157.4447249200002</v>
      </c>
      <c r="H70" s="2035">
        <v>1588.9326080200001</v>
      </c>
      <c r="I70" s="8"/>
      <c r="J70" s="2048">
        <v>-850.67702628999996</v>
      </c>
      <c r="K70" s="2048">
        <v>-27.741733309999997</v>
      </c>
      <c r="L70" s="2048">
        <v>-767.93824014999996</v>
      </c>
      <c r="M70" s="8"/>
      <c r="N70" s="2035">
        <v>4136359.5121909999</v>
      </c>
      <c r="O70" s="2035">
        <v>866178.99745499995</v>
      </c>
      <c r="P70" s="2054">
        <v>96.043500000000009</v>
      </c>
      <c r="Q70" s="17">
        <v>77088.953866059994</v>
      </c>
      <c r="R70" s="17">
        <v>9109.9560925499991</v>
      </c>
      <c r="S70" s="17">
        <v>892.44471484999997</v>
      </c>
      <c r="T70" s="17">
        <v>91.479567299999999</v>
      </c>
      <c r="U70" s="1841">
        <v>2.819</v>
      </c>
    </row>
    <row r="71" spans="1:21" s="1362" customFormat="1" ht="12" customHeight="1">
      <c r="A71" s="408"/>
      <c r="B71" s="1077">
        <v>46</v>
      </c>
      <c r="C71" s="1344" t="s">
        <v>2018</v>
      </c>
      <c r="D71" s="2037">
        <v>13488.572379360001</v>
      </c>
      <c r="E71" s="2039"/>
      <c r="F71" s="2040"/>
      <c r="G71" s="2039">
        <v>1195.8250538099999</v>
      </c>
      <c r="H71" s="2039">
        <v>183.30162238</v>
      </c>
      <c r="I71" s="1835"/>
      <c r="J71" s="2050">
        <v>-99.549480500000001</v>
      </c>
      <c r="K71" s="2050">
        <v>-21.026721649999999</v>
      </c>
      <c r="L71" s="2050">
        <v>-57.750618809999999</v>
      </c>
      <c r="M71" s="1835"/>
      <c r="N71" s="2035">
        <v>152782.193248</v>
      </c>
      <c r="O71" s="2035">
        <v>16293.807033999999</v>
      </c>
      <c r="P71" s="2054">
        <v>87.445999999999998</v>
      </c>
      <c r="Q71" s="294">
        <v>8726.1244881900002</v>
      </c>
      <c r="R71" s="294">
        <v>4493.6810238999997</v>
      </c>
      <c r="S71" s="294">
        <v>211.83888684000001</v>
      </c>
      <c r="T71" s="294">
        <v>54.86490757</v>
      </c>
      <c r="U71" s="1842">
        <v>4.601</v>
      </c>
    </row>
    <row r="72" spans="1:21" s="1362" customFormat="1" ht="12" customHeight="1">
      <c r="A72" s="408"/>
      <c r="B72" s="1077">
        <v>47</v>
      </c>
      <c r="C72" s="1344" t="s">
        <v>2019</v>
      </c>
      <c r="D72" s="2039">
        <v>55373.272612319997</v>
      </c>
      <c r="E72" s="2039">
        <v>52108.06743992</v>
      </c>
      <c r="F72" s="2040"/>
      <c r="G72" s="2039">
        <v>663.12733424999999</v>
      </c>
      <c r="H72" s="2039">
        <v>1329.45982116</v>
      </c>
      <c r="I72" s="1835"/>
      <c r="J72" s="2050">
        <v>-722.91858345000003</v>
      </c>
      <c r="K72" s="2050">
        <v>-1.0053408500000001</v>
      </c>
      <c r="L72" s="2050">
        <v>-697.27834132999999</v>
      </c>
      <c r="M72" s="1835"/>
      <c r="N72" s="2035">
        <v>3870768.013365</v>
      </c>
      <c r="O72" s="2035">
        <v>820625.870123</v>
      </c>
      <c r="P72" s="2054">
        <v>97.123599999999996</v>
      </c>
      <c r="Q72" s="294">
        <v>50390.238896639996</v>
      </c>
      <c r="R72" s="294">
        <v>4081.3999788599999</v>
      </c>
      <c r="S72" s="294">
        <v>617.11095964999993</v>
      </c>
      <c r="T72" s="294"/>
      <c r="U72" s="1842">
        <v>2.5350000000000001</v>
      </c>
    </row>
    <row r="73" spans="1:21" s="1362" customFormat="1" ht="12" customHeight="1">
      <c r="A73" s="408"/>
      <c r="B73" s="1077">
        <v>48</v>
      </c>
      <c r="C73" s="1344" t="s">
        <v>2020</v>
      </c>
      <c r="D73" s="2039">
        <v>582.17010952999999</v>
      </c>
      <c r="E73" s="2039"/>
      <c r="F73" s="2040"/>
      <c r="G73" s="2039">
        <v>3.0424577000000004</v>
      </c>
      <c r="H73" s="2039">
        <v>1.51367078</v>
      </c>
      <c r="I73" s="1835"/>
      <c r="J73" s="2050">
        <v>-0.86566984999999996</v>
      </c>
      <c r="K73" s="2050">
        <v>-6.0666459999999998E-2</v>
      </c>
      <c r="L73" s="2050">
        <v>-6.123398E-2</v>
      </c>
      <c r="M73" s="1835"/>
      <c r="N73" s="2035">
        <v>28036.746855000001</v>
      </c>
      <c r="O73" s="2035">
        <v>1116.578387</v>
      </c>
      <c r="P73" s="2054">
        <v>99.889700000000005</v>
      </c>
      <c r="Q73" s="294">
        <v>486.72868298999998</v>
      </c>
      <c r="R73" s="294">
        <v>27.265169459999999</v>
      </c>
      <c r="S73" s="294"/>
      <c r="T73" s="294">
        <v>4.3507326100000006</v>
      </c>
      <c r="U73" s="1842">
        <v>1.929</v>
      </c>
    </row>
    <row r="74" spans="1:21" s="1362" customFormat="1" ht="12" customHeight="1">
      <c r="A74" s="408"/>
      <c r="B74" s="1077">
        <v>49</v>
      </c>
      <c r="C74" s="1344" t="s">
        <v>2021</v>
      </c>
      <c r="D74" s="2039">
        <v>17881.021293779999</v>
      </c>
      <c r="E74" s="2039"/>
      <c r="F74" s="2040"/>
      <c r="G74" s="2039">
        <v>263.84392742</v>
      </c>
      <c r="H74" s="2039">
        <v>50.21398525</v>
      </c>
      <c r="I74" s="1835"/>
      <c r="J74" s="2050">
        <v>-21.28733394</v>
      </c>
      <c r="K74" s="2050">
        <v>-5.0019676100000003</v>
      </c>
      <c r="L74" s="2050">
        <v>-8.0543551000000004</v>
      </c>
      <c r="M74" s="1835"/>
      <c r="N74" s="2035">
        <v>84406.240451999998</v>
      </c>
      <c r="O74" s="2035">
        <v>28082.28168</v>
      </c>
      <c r="P74" s="2054">
        <v>99.27</v>
      </c>
      <c r="Q74" s="294">
        <v>17220.897344549998</v>
      </c>
      <c r="R74" s="294">
        <v>461.41156293</v>
      </c>
      <c r="S74" s="294">
        <v>60.33879975</v>
      </c>
      <c r="T74" s="294">
        <v>29.516633500000001</v>
      </c>
      <c r="U74" s="1842">
        <v>2.359</v>
      </c>
    </row>
    <row r="75" spans="1:21" s="1362" customFormat="1" ht="12" customHeight="1">
      <c r="A75" s="408"/>
      <c r="B75" s="1077">
        <v>50</v>
      </c>
      <c r="C75" s="1344" t="s">
        <v>2022</v>
      </c>
      <c r="D75" s="2039">
        <v>317.08474106</v>
      </c>
      <c r="E75" s="2039"/>
      <c r="F75" s="2040"/>
      <c r="G75" s="2039">
        <v>31.605951739999998</v>
      </c>
      <c r="H75" s="2039">
        <v>24.443508449999999</v>
      </c>
      <c r="I75" s="1835"/>
      <c r="J75" s="2050">
        <v>-6.0559585499999997</v>
      </c>
      <c r="K75" s="2050">
        <v>-0.64703674</v>
      </c>
      <c r="L75" s="2050">
        <v>-4.7936909299999995</v>
      </c>
      <c r="M75" s="1835"/>
      <c r="N75" s="2035">
        <v>366.31827199999998</v>
      </c>
      <c r="O75" s="2035">
        <v>60.460231999999998</v>
      </c>
      <c r="P75" s="2054">
        <v>84.119500000000002</v>
      </c>
      <c r="Q75" s="294">
        <v>264.96445368999997</v>
      </c>
      <c r="R75" s="294">
        <v>46.198357399999999</v>
      </c>
      <c r="S75" s="294">
        <v>3.1560686099999997</v>
      </c>
      <c r="T75" s="294">
        <v>2.7472936200000002</v>
      </c>
      <c r="U75" s="1842">
        <v>4.0410000000000004</v>
      </c>
    </row>
    <row r="76" spans="1:21" s="1178" customFormat="1" ht="12" customHeight="1">
      <c r="A76" s="29"/>
      <c r="B76" s="19">
        <v>51</v>
      </c>
      <c r="C76" s="1343" t="s">
        <v>2023</v>
      </c>
      <c r="D76" s="2041">
        <v>10964.447586158245</v>
      </c>
      <c r="E76" s="2035"/>
      <c r="F76" s="2043"/>
      <c r="G76" s="2035">
        <v>858.93554592999999</v>
      </c>
      <c r="H76" s="2035">
        <v>610.01208449000001</v>
      </c>
      <c r="I76" s="8"/>
      <c r="J76" s="2048">
        <v>-267.0660430385152</v>
      </c>
      <c r="K76" s="2048">
        <v>-19.368101100000001</v>
      </c>
      <c r="L76" s="2048">
        <v>-236.93395002</v>
      </c>
      <c r="M76" s="1834"/>
      <c r="N76" s="2035">
        <v>110691.001733</v>
      </c>
      <c r="O76" s="2035">
        <v>95985.649114999993</v>
      </c>
      <c r="P76" s="2054">
        <v>96.900499999999994</v>
      </c>
      <c r="Q76" s="1049">
        <v>9962.3954523796874</v>
      </c>
      <c r="R76" s="1049">
        <v>229.85501734437497</v>
      </c>
      <c r="S76" s="17">
        <v>678.53662581418178</v>
      </c>
      <c r="T76" s="17">
        <v>81.686066400000001</v>
      </c>
      <c r="U76" s="1841">
        <v>2.1960000000000002</v>
      </c>
    </row>
    <row r="77" spans="1:21" ht="12" customHeight="1">
      <c r="A77" s="29"/>
      <c r="B77" s="19">
        <v>52</v>
      </c>
      <c r="C77" s="458" t="s">
        <v>2024</v>
      </c>
      <c r="D77" s="2035">
        <v>290701.31834728492</v>
      </c>
      <c r="E77" s="2035"/>
      <c r="F77" s="2036"/>
      <c r="G77" s="2035">
        <v>28110.374091830003</v>
      </c>
      <c r="H77" s="2035">
        <v>3113.2049691953548</v>
      </c>
      <c r="I77" s="8"/>
      <c r="J77" s="2048">
        <v>-841.67285055497734</v>
      </c>
      <c r="K77" s="2048">
        <v>-111.26111609729256</v>
      </c>
      <c r="L77" s="2048">
        <v>-564.65049767999994</v>
      </c>
      <c r="M77" s="8"/>
      <c r="N77" s="2035">
        <v>78127.108013999998</v>
      </c>
      <c r="O77" s="2035">
        <v>7982.1369320000003</v>
      </c>
      <c r="P77" s="2054">
        <v>98.316299999999998</v>
      </c>
      <c r="Q77" s="17">
        <v>240335.58127831903</v>
      </c>
      <c r="R77" s="17">
        <v>2275.7927501022086</v>
      </c>
      <c r="S77" s="17">
        <v>14362.982142540972</v>
      </c>
      <c r="T77" s="17">
        <v>33669.869630682726</v>
      </c>
      <c r="U77" s="1841">
        <v>5.9569999999999999</v>
      </c>
    </row>
    <row r="78" spans="1:21" s="1178" customFormat="1" ht="12" customHeight="1">
      <c r="A78" s="29"/>
      <c r="B78" s="19">
        <v>53</v>
      </c>
      <c r="C78" s="400" t="s">
        <v>2025</v>
      </c>
      <c r="D78" s="2035">
        <v>978499.08037060138</v>
      </c>
      <c r="E78" s="2041">
        <v>8.1564631358760611</v>
      </c>
      <c r="F78" s="2044"/>
      <c r="G78" s="2041">
        <v>34542.924187609999</v>
      </c>
      <c r="H78" s="2041">
        <v>4448.9877834189338</v>
      </c>
      <c r="I78" s="1837"/>
      <c r="J78" s="2049">
        <v>-1184.4493743465332</v>
      </c>
      <c r="K78" s="2049">
        <v>-118.38663921999999</v>
      </c>
      <c r="L78" s="2049">
        <v>-925.50501536616434</v>
      </c>
      <c r="M78" s="1836"/>
      <c r="N78" s="2035">
        <v>4031638.6681320001</v>
      </c>
      <c r="O78" s="2035">
        <v>2210112.424195</v>
      </c>
      <c r="P78" s="2054">
        <v>54.589100000000002</v>
      </c>
      <c r="Q78" s="1840">
        <v>948337.51023976458</v>
      </c>
      <c r="R78" s="1840">
        <v>10076.413134331673</v>
      </c>
      <c r="S78" s="1840">
        <v>3976.0335977752961</v>
      </c>
      <c r="T78" s="1840">
        <v>8141.7579882399996</v>
      </c>
      <c r="U78" s="1841">
        <v>1.202</v>
      </c>
    </row>
    <row r="79" spans="1:21" s="1178" customFormat="1" ht="12" customHeight="1">
      <c r="A79" s="29"/>
      <c r="B79" s="19">
        <v>54</v>
      </c>
      <c r="C79" s="1343" t="s">
        <v>2026</v>
      </c>
      <c r="D79" s="2041">
        <v>17385.926166321224</v>
      </c>
      <c r="E79" s="2035"/>
      <c r="F79" s="2043"/>
      <c r="G79" s="2035"/>
      <c r="H79" s="2035">
        <v>2.3768991589339499</v>
      </c>
      <c r="I79" s="8"/>
      <c r="J79" s="2048">
        <v>-0.13638390653325</v>
      </c>
      <c r="K79" s="2048">
        <v>0</v>
      </c>
      <c r="L79" s="2048">
        <v>-8.8152026164259989E-2</v>
      </c>
      <c r="M79" s="1834"/>
      <c r="N79" s="2035"/>
      <c r="O79" s="2035"/>
      <c r="P79" s="2054"/>
      <c r="Q79" s="17">
        <v>17260.665585364255</v>
      </c>
      <c r="R79" s="17">
        <v>86.262439611673614</v>
      </c>
      <c r="S79" s="17">
        <v>38.998141345296567</v>
      </c>
      <c r="T79" s="17"/>
      <c r="U79" s="1841"/>
    </row>
    <row r="80" spans="1:21" s="1178" customFormat="1" ht="12" customHeight="1">
      <c r="A80" s="29"/>
      <c r="B80" s="19">
        <v>55</v>
      </c>
      <c r="C80" s="400" t="s">
        <v>2027</v>
      </c>
      <c r="D80" s="2045">
        <v>961113.15420428023</v>
      </c>
      <c r="E80" s="2035">
        <v>8.1564631358760611</v>
      </c>
      <c r="F80" s="2043"/>
      <c r="G80" s="2035">
        <v>34542.924187609999</v>
      </c>
      <c r="H80" s="2035">
        <v>4446.6108842600006</v>
      </c>
      <c r="I80" s="8"/>
      <c r="J80" s="2048">
        <v>-1184.31299044</v>
      </c>
      <c r="K80" s="2048">
        <v>-118.38663921999999</v>
      </c>
      <c r="L80" s="2048">
        <v>-925.41686334000008</v>
      </c>
      <c r="M80" s="1834"/>
      <c r="N80" s="2035">
        <v>4031638.6681320001</v>
      </c>
      <c r="O80" s="2035">
        <v>2210112.424195</v>
      </c>
      <c r="P80" s="2054">
        <v>54.590499999999999</v>
      </c>
      <c r="Q80" s="17">
        <v>931076.84465440025</v>
      </c>
      <c r="R80" s="17">
        <v>9990.1506947199996</v>
      </c>
      <c r="S80" s="17">
        <v>3937.0354564299996</v>
      </c>
      <c r="T80" s="17">
        <v>8141.7579882399996</v>
      </c>
      <c r="U80" s="1841">
        <v>1.202</v>
      </c>
    </row>
    <row r="81" spans="1:21" ht="12" customHeight="1">
      <c r="A81" s="29"/>
      <c r="B81" s="1152">
        <v>56</v>
      </c>
      <c r="C81" s="1179" t="s">
        <v>2028</v>
      </c>
      <c r="D81" s="2046">
        <v>1752848.8866467597</v>
      </c>
      <c r="E81" s="2046">
        <v>66683.456544215878</v>
      </c>
      <c r="F81" s="2046">
        <v>329.31193880462229</v>
      </c>
      <c r="G81" s="2046">
        <v>106943.68640027793</v>
      </c>
      <c r="H81" s="2046">
        <v>18680.85465402429</v>
      </c>
      <c r="I81" s="1838"/>
      <c r="J81" s="2047">
        <v>-6118.5893471485597</v>
      </c>
      <c r="K81" s="2047">
        <v>-574.4780834682374</v>
      </c>
      <c r="L81" s="2047">
        <v>-4938.6496225861647</v>
      </c>
      <c r="M81" s="1838"/>
      <c r="N81" s="2046">
        <v>13307911.62338</v>
      </c>
      <c r="O81" s="2046">
        <v>5862131.4877359997</v>
      </c>
      <c r="P81" s="2055">
        <v>73.358100000000007</v>
      </c>
      <c r="Q81" s="1839">
        <v>1626981.1277220638</v>
      </c>
      <c r="R81" s="1839">
        <v>41483.661181339507</v>
      </c>
      <c r="S81" s="1839">
        <v>30317.049693799883</v>
      </c>
      <c r="T81" s="1839">
        <v>44460.313820766627</v>
      </c>
      <c r="U81" s="1843">
        <v>2.278</v>
      </c>
    </row>
    <row r="82" spans="1:21" ht="6" customHeight="1">
      <c r="A82" s="29"/>
      <c r="B82" s="12"/>
      <c r="D82" s="1180"/>
      <c r="E82" s="1180"/>
      <c r="F82" s="1180"/>
      <c r="G82" s="1180"/>
      <c r="H82" s="1180"/>
      <c r="I82" s="1180"/>
      <c r="J82" s="1180"/>
      <c r="K82" s="1180"/>
      <c r="L82" s="1180"/>
      <c r="M82" s="1180"/>
    </row>
    <row r="83" spans="1:21" ht="11.25" customHeight="1">
      <c r="A83" s="29"/>
      <c r="B83" s="2457" t="s">
        <v>2651</v>
      </c>
      <c r="C83" s="2458"/>
      <c r="D83" s="2458"/>
      <c r="E83" s="2458"/>
      <c r="F83" s="2458"/>
      <c r="G83" s="2458"/>
      <c r="H83" s="2458"/>
      <c r="I83" s="2458"/>
      <c r="J83" s="2458"/>
      <c r="K83" s="2458"/>
      <c r="L83" s="2458"/>
      <c r="M83" s="2225"/>
      <c r="N83" s="2225"/>
      <c r="O83" s="2225"/>
      <c r="P83" s="2225"/>
      <c r="Q83" s="2225"/>
      <c r="R83" s="2225"/>
      <c r="S83" s="2225"/>
      <c r="T83" s="2225"/>
      <c r="U83" s="2225"/>
    </row>
    <row r="84" spans="1:21" ht="11.25" customHeight="1">
      <c r="A84" s="29"/>
      <c r="B84" s="12"/>
      <c r="C84" s="12"/>
      <c r="D84" s="1181"/>
      <c r="E84" s="1181"/>
      <c r="F84" s="1181"/>
      <c r="G84" s="1181"/>
      <c r="H84" s="1181"/>
      <c r="I84" s="1181"/>
      <c r="J84" s="1181"/>
      <c r="K84" s="1181"/>
      <c r="L84" s="1181"/>
      <c r="M84" s="1181"/>
    </row>
    <row r="85" spans="1:21" ht="11.25" customHeight="1">
      <c r="A85" s="29"/>
      <c r="B85" s="12"/>
      <c r="C85" s="12"/>
      <c r="O85" s="2032"/>
      <c r="Q85" s="2032"/>
    </row>
    <row r="86" spans="1:21" ht="11.25" customHeight="1">
      <c r="A86" s="29"/>
      <c r="B86" s="12"/>
      <c r="C86" s="12"/>
      <c r="K86" s="2032"/>
    </row>
    <row r="87" spans="1:21" ht="11.25" customHeight="1">
      <c r="A87" s="29"/>
      <c r="D87" s="1353"/>
      <c r="E87" s="1827"/>
    </row>
    <row r="88" spans="1:21" ht="11.25" customHeight="1">
      <c r="A88" s="29"/>
    </row>
    <row r="89" spans="1:21" ht="11.25" customHeight="1">
      <c r="A89" s="13"/>
    </row>
    <row r="90" spans="1:21" ht="11.25" customHeight="1">
      <c r="A90" s="13"/>
    </row>
    <row r="91" spans="1:21" ht="11.25" customHeight="1"/>
    <row r="92" spans="1:21" ht="11.25" customHeight="1"/>
    <row r="93" spans="1:21" ht="11.25" customHeight="1"/>
    <row r="94" spans="1:21" ht="11.25" customHeight="1"/>
    <row r="95" spans="1:21" ht="11.25" customHeight="1"/>
    <row r="96" spans="1:21" ht="11.25" customHeight="1"/>
    <row r="97" ht="11.25" customHeight="1"/>
    <row r="98" ht="11.25" customHeight="1"/>
    <row r="99" ht="11.25" customHeight="1"/>
    <row r="100" ht="11.25" customHeight="1"/>
    <row r="114" spans="1:1" ht="13.8">
      <c r="A114" s="35"/>
    </row>
    <row r="115" spans="1:1" ht="13.8">
      <c r="A115" s="29"/>
    </row>
    <row r="116" spans="1:1" ht="13.8">
      <c r="A116" s="29"/>
    </row>
    <row r="117" spans="1:1" ht="13.8">
      <c r="A117" s="29"/>
    </row>
    <row r="118" spans="1:1" ht="13.8">
      <c r="A118" s="29"/>
    </row>
    <row r="119" spans="1:1" ht="13.8">
      <c r="A119" s="29"/>
    </row>
    <row r="120" spans="1:1" ht="13.8">
      <c r="A120" s="29"/>
    </row>
    <row r="121" spans="1:1" ht="13.8">
      <c r="A121" s="29"/>
    </row>
    <row r="122" spans="1:1" ht="13.8">
      <c r="A122" s="39"/>
    </row>
    <row r="123" spans="1:1" ht="13.8">
      <c r="A123" s="29"/>
    </row>
    <row r="124" spans="1:1" ht="13.8">
      <c r="A124" s="29"/>
    </row>
    <row r="125" spans="1:1" ht="13.8">
      <c r="A125" s="408"/>
    </row>
    <row r="126" spans="1:1" ht="13.8">
      <c r="A126" s="29"/>
    </row>
    <row r="127" spans="1:1" ht="13.8">
      <c r="A127" s="39"/>
    </row>
    <row r="128" spans="1:1" ht="13.8">
      <c r="A128" s="29"/>
    </row>
    <row r="129" spans="1:1" ht="13.8">
      <c r="A129" s="29"/>
    </row>
    <row r="130" spans="1:1" ht="13.8">
      <c r="A130" s="29"/>
    </row>
    <row r="131" spans="1:1" ht="13.8">
      <c r="A131" s="29"/>
    </row>
    <row r="132" spans="1:1" ht="13.8">
      <c r="A132" s="29"/>
    </row>
    <row r="139" spans="1:1">
      <c r="A139" s="1100"/>
    </row>
    <row r="146" spans="1:1">
      <c r="A146" s="1100"/>
    </row>
    <row r="156" spans="1:1">
      <c r="A156" s="1100"/>
    </row>
  </sheetData>
  <mergeCells count="13">
    <mergeCell ref="B83:U83"/>
    <mergeCell ref="B3:O3"/>
    <mergeCell ref="D19:H19"/>
    <mergeCell ref="J22:L22"/>
    <mergeCell ref="J23:L23"/>
    <mergeCell ref="N22:O22"/>
    <mergeCell ref="N23:O23"/>
    <mergeCell ref="B18:C18"/>
    <mergeCell ref="B7:U7"/>
    <mergeCell ref="B9:U9"/>
    <mergeCell ref="B11:U11"/>
    <mergeCell ref="B13:U13"/>
    <mergeCell ref="B15:U15"/>
  </mergeCells>
  <conditionalFormatting sqref="D26:D28">
    <cfRule type="cellIs" dxfId="0" priority="1" stopIfTrue="1" operator="lessThan">
      <formula>0</formula>
    </cfRule>
  </conditionalFormatting>
  <hyperlinks>
    <hyperlink ref="B3" location="Contents!A1" display="Back to index page" xr:uid="{E5677FBF-A347-4495-9618-5CC28CA5BC07}"/>
    <hyperlink ref="B3:L3" location="CONTENTS!A1" display="Back to contents page" xr:uid="{4E579199-1568-4662-88CE-6A5F548F9037}"/>
  </hyperlinks>
  <pageMargins left="0.7" right="0.7" top="0.75" bottom="0.75" header="0.3" footer="0.3"/>
  <pageSetup paperSize="9" scale="81" fitToWidth="3" fitToHeight="0" orientation="landscape" r:id="rId1"/>
  <colBreaks count="1" manualBreakCount="1">
    <brk id="11" max="82" man="1"/>
  </colBreaks>
  <customProperties>
    <customPr name="EpmWorksheetKeyString_GU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8D22-E25E-490C-B70C-C4F0F13545EB}">
  <sheetPr>
    <tabColor rgb="FF007272"/>
  </sheetPr>
  <dimension ref="A1:AI99"/>
  <sheetViews>
    <sheetView showGridLines="0" showRowColHeaders="0" zoomScaleNormal="100" workbookViewId="0"/>
  </sheetViews>
  <sheetFormatPr baseColWidth="10" defaultColWidth="8.88671875" defaultRowHeight="14.4"/>
  <cols>
    <col min="1" max="1" width="2.6640625" style="6" customWidth="1"/>
    <col min="2" max="2" width="4.88671875" style="6" customWidth="1"/>
    <col min="3" max="3" width="73.6640625" style="6" customWidth="1"/>
    <col min="4" max="4" width="14.6640625" style="6" bestFit="1" customWidth="1"/>
    <col min="5" max="5" width="13.109375" style="6" bestFit="1" customWidth="1"/>
    <col min="6" max="7" width="14" style="6" bestFit="1" customWidth="1"/>
    <col min="8" max="9" width="12.33203125" style="6" bestFit="1" customWidth="1"/>
    <col min="10" max="10" width="9" style="6" customWidth="1"/>
    <col min="11" max="11" width="0.88671875" style="6" customWidth="1"/>
    <col min="12" max="12" width="14.6640625" style="6" bestFit="1" customWidth="1"/>
    <col min="13" max="13" width="16.109375" style="6" bestFit="1" customWidth="1"/>
    <col min="14" max="14" width="15.33203125" style="6" bestFit="1" customWidth="1"/>
    <col min="15" max="16" width="16.109375" style="6" bestFit="1" customWidth="1"/>
    <col min="17" max="17" width="13.109375" style="6" bestFit="1" customWidth="1"/>
    <col min="18" max="18" width="16.109375" style="6" bestFit="1" customWidth="1"/>
    <col min="19" max="19" width="0.88671875" style="6" customWidth="1"/>
    <col min="20" max="20" width="14" style="6" bestFit="1" customWidth="1"/>
    <col min="21" max="21" width="16.44140625" style="6" customWidth="1"/>
    <col min="22" max="16384" width="8.88671875" style="6"/>
  </cols>
  <sheetData>
    <row r="1" spans="1:26" ht="11.25" customHeight="1"/>
    <row r="2" spans="1:26" ht="5.25" customHeight="1"/>
    <row r="3" spans="1:26" ht="12.9" customHeight="1">
      <c r="B3" s="2217" t="s">
        <v>302</v>
      </c>
      <c r="C3" s="2217"/>
      <c r="D3" s="2217"/>
      <c r="E3" s="2217"/>
      <c r="F3" s="2217"/>
      <c r="G3" s="2217"/>
      <c r="H3" s="2217"/>
      <c r="I3" s="2217"/>
      <c r="J3" s="2217"/>
      <c r="K3" s="2217"/>
      <c r="L3" s="2217"/>
      <c r="M3" s="2217"/>
      <c r="N3" s="2217"/>
      <c r="O3" s="2217"/>
      <c r="P3" s="2217"/>
    </row>
    <row r="4" spans="1:26" s="1169" customFormat="1" ht="5.25" customHeight="1">
      <c r="D4" s="1182"/>
      <c r="E4" s="1182"/>
    </row>
    <row r="5" spans="1:26" s="1169" customFormat="1" ht="15.75" customHeight="1">
      <c r="A5" s="7"/>
      <c r="B5" s="1087" t="s">
        <v>2029</v>
      </c>
    </row>
    <row r="6" spans="1:26" s="1169" customFormat="1" ht="11.25" customHeight="1">
      <c r="C6" s="1183"/>
      <c r="D6" s="1181"/>
      <c r="E6" s="1182"/>
      <c r="F6" s="1182"/>
      <c r="G6" s="1182"/>
      <c r="H6" s="1182"/>
      <c r="I6" s="1182"/>
      <c r="J6" s="1182"/>
      <c r="K6" s="1182"/>
      <c r="L6" s="1182"/>
      <c r="M6" s="1182"/>
      <c r="N6" s="1182"/>
      <c r="O6" s="1182"/>
      <c r="P6" s="1182"/>
      <c r="Q6" s="1182"/>
      <c r="R6" s="1182"/>
      <c r="S6" s="1182"/>
      <c r="T6" s="1182"/>
      <c r="U6" s="1182"/>
      <c r="V6" s="1182"/>
      <c r="W6" s="1182"/>
      <c r="X6" s="1182"/>
      <c r="Y6" s="1182"/>
      <c r="Z6" s="1182"/>
    </row>
    <row r="7" spans="1:26" s="1169" customFormat="1" ht="11.25" customHeight="1">
      <c r="B7" s="2218" t="s">
        <v>2645</v>
      </c>
      <c r="C7" s="2240"/>
      <c r="D7" s="2240"/>
      <c r="E7" s="2240"/>
      <c r="F7" s="2240"/>
      <c r="G7" s="2240"/>
      <c r="H7" s="2240"/>
      <c r="I7" s="2240"/>
      <c r="J7" s="2240"/>
      <c r="K7" s="2240"/>
      <c r="L7" s="2240"/>
      <c r="M7" s="2240"/>
      <c r="N7" s="2240"/>
      <c r="O7" s="2240"/>
      <c r="P7" s="2240"/>
      <c r="Q7" s="2240"/>
      <c r="R7" s="2240"/>
      <c r="S7" s="2240"/>
      <c r="T7" s="2240"/>
      <c r="U7" s="2240"/>
      <c r="V7" s="1182"/>
      <c r="W7" s="1182"/>
      <c r="X7" s="1182"/>
      <c r="Y7" s="1182"/>
      <c r="Z7" s="1182"/>
    </row>
    <row r="8" spans="1:26" s="1169" customFormat="1" ht="6.15" customHeight="1">
      <c r="B8" s="201"/>
      <c r="C8" s="875"/>
      <c r="D8" s="875"/>
      <c r="E8" s="875"/>
      <c r="F8" s="875"/>
      <c r="G8" s="875"/>
      <c r="H8" s="875"/>
      <c r="I8" s="875"/>
      <c r="J8" s="875"/>
      <c r="K8" s="875"/>
      <c r="L8" s="875"/>
      <c r="M8" s="875"/>
      <c r="N8" s="875"/>
      <c r="O8" s="875"/>
      <c r="P8" s="875"/>
      <c r="Q8" s="875"/>
      <c r="R8" s="875"/>
      <c r="S8" s="875"/>
      <c r="T8" s="875"/>
      <c r="U8" s="875"/>
      <c r="V8" s="1182"/>
      <c r="W8" s="1182"/>
      <c r="X8" s="1182"/>
      <c r="Y8" s="1182"/>
      <c r="Z8" s="1182"/>
    </row>
    <row r="9" spans="1:26" s="1169" customFormat="1" ht="11.25" customHeight="1">
      <c r="B9" s="2218" t="s">
        <v>3010</v>
      </c>
      <c r="C9" s="2240"/>
      <c r="D9" s="2240"/>
      <c r="E9" s="2240"/>
      <c r="F9" s="2240"/>
      <c r="G9" s="2240"/>
      <c r="H9" s="2240"/>
      <c r="I9" s="2240"/>
      <c r="J9" s="2240"/>
      <c r="K9" s="2240"/>
      <c r="L9" s="2240"/>
      <c r="M9" s="2240"/>
      <c r="N9" s="2240"/>
      <c r="O9" s="2240"/>
      <c r="P9" s="2240"/>
      <c r="Q9" s="2240"/>
      <c r="R9" s="2240"/>
      <c r="S9" s="2240"/>
      <c r="T9" s="2240"/>
      <c r="U9" s="2240"/>
      <c r="V9" s="1182"/>
      <c r="W9" s="1182"/>
      <c r="X9" s="1182"/>
      <c r="Y9" s="1182"/>
      <c r="Z9" s="1182"/>
    </row>
    <row r="10" spans="1:26" s="1169" customFormat="1" ht="6.15" customHeight="1">
      <c r="B10" s="201"/>
      <c r="C10" s="875"/>
      <c r="D10" s="875"/>
      <c r="E10" s="875"/>
      <c r="F10" s="875"/>
      <c r="G10" s="875"/>
      <c r="H10" s="875"/>
      <c r="I10" s="875"/>
      <c r="J10" s="875"/>
      <c r="K10" s="875"/>
      <c r="L10" s="875"/>
      <c r="M10" s="875"/>
      <c r="N10" s="875"/>
      <c r="O10" s="875"/>
      <c r="P10" s="875"/>
      <c r="Q10" s="875"/>
      <c r="R10" s="875"/>
      <c r="S10" s="875"/>
      <c r="T10" s="875"/>
      <c r="U10" s="875"/>
      <c r="V10" s="1182"/>
      <c r="W10" s="1182"/>
      <c r="X10" s="1182"/>
      <c r="Y10" s="1182"/>
      <c r="Z10" s="1182"/>
    </row>
    <row r="11" spans="1:26" s="1169" customFormat="1" ht="11.25" customHeight="1">
      <c r="B11" s="2218" t="s">
        <v>2932</v>
      </c>
      <c r="C11" s="2240"/>
      <c r="D11" s="2240"/>
      <c r="E11" s="2240"/>
      <c r="F11" s="2240"/>
      <c r="G11" s="2240"/>
      <c r="H11" s="2240"/>
      <c r="I11" s="2240"/>
      <c r="J11" s="2240"/>
      <c r="K11" s="2240"/>
      <c r="L11" s="2240"/>
      <c r="M11" s="2240"/>
      <c r="N11" s="2240"/>
      <c r="O11" s="2240"/>
      <c r="P11" s="2240"/>
      <c r="Q11" s="2240"/>
      <c r="R11" s="2240"/>
      <c r="S11" s="2240"/>
      <c r="T11" s="2240"/>
      <c r="U11" s="2240"/>
      <c r="V11" s="1182"/>
      <c r="W11" s="1182"/>
      <c r="X11" s="1182"/>
      <c r="Y11" s="1182"/>
      <c r="Z11" s="1182"/>
    </row>
    <row r="12" spans="1:26" s="1169" customFormat="1" ht="6.15" customHeight="1">
      <c r="B12" s="201"/>
      <c r="C12" s="875"/>
      <c r="D12" s="875"/>
      <c r="E12" s="875"/>
      <c r="F12" s="875"/>
      <c r="G12" s="875"/>
      <c r="H12" s="875"/>
      <c r="I12" s="875"/>
      <c r="J12" s="875"/>
      <c r="K12" s="875"/>
      <c r="L12" s="875"/>
      <c r="M12" s="875"/>
      <c r="N12" s="875"/>
      <c r="O12" s="875"/>
      <c r="P12" s="875"/>
      <c r="Q12" s="875"/>
      <c r="R12" s="875"/>
      <c r="S12" s="875"/>
      <c r="T12" s="875"/>
      <c r="U12" s="875"/>
      <c r="V12" s="1182"/>
      <c r="W12" s="1182"/>
      <c r="X12" s="1182"/>
      <c r="Y12" s="1182"/>
      <c r="Z12" s="1182"/>
    </row>
    <row r="13" spans="1:26" s="1169" customFormat="1" ht="11.25" customHeight="1">
      <c r="B13" s="2218" t="s">
        <v>2646</v>
      </c>
      <c r="C13" s="2240"/>
      <c r="D13" s="2240"/>
      <c r="E13" s="2240"/>
      <c r="F13" s="2240"/>
      <c r="G13" s="2240"/>
      <c r="H13" s="2240"/>
      <c r="I13" s="2240"/>
      <c r="J13" s="2240"/>
      <c r="K13" s="2240"/>
      <c r="L13" s="2240"/>
      <c r="M13" s="2240"/>
      <c r="N13" s="2240"/>
      <c r="O13" s="2240"/>
      <c r="P13" s="2240"/>
      <c r="Q13" s="2240"/>
      <c r="R13" s="2240"/>
      <c r="S13" s="2240"/>
      <c r="T13" s="2240"/>
      <c r="U13" s="2240"/>
      <c r="V13" s="1182"/>
      <c r="W13" s="1182"/>
      <c r="X13" s="1182"/>
      <c r="Y13" s="1182"/>
      <c r="Z13" s="1182"/>
    </row>
    <row r="14" spans="1:26" s="1169" customFormat="1" ht="11.25" customHeight="1">
      <c r="B14" s="201"/>
      <c r="C14" s="875"/>
      <c r="D14" s="875"/>
      <c r="E14" s="875"/>
      <c r="F14" s="875"/>
      <c r="G14" s="875"/>
      <c r="H14" s="875"/>
      <c r="I14" s="875"/>
      <c r="J14" s="875"/>
      <c r="K14" s="875"/>
      <c r="L14" s="875"/>
      <c r="M14" s="875"/>
      <c r="N14" s="875"/>
      <c r="O14" s="875"/>
      <c r="P14" s="875"/>
      <c r="Q14" s="875"/>
      <c r="R14" s="875"/>
      <c r="S14" s="875"/>
      <c r="T14" s="875"/>
      <c r="U14" s="875"/>
      <c r="V14" s="1182"/>
      <c r="W14" s="1182"/>
      <c r="X14" s="1182"/>
      <c r="Y14" s="1182"/>
      <c r="Z14" s="1182"/>
    </row>
    <row r="15" spans="1:26" s="1169" customFormat="1" ht="11.25" customHeight="1">
      <c r="B15" s="201"/>
      <c r="C15" s="875"/>
      <c r="D15" s="875"/>
      <c r="E15" s="875"/>
      <c r="F15" s="875"/>
      <c r="G15" s="875"/>
      <c r="H15" s="875"/>
      <c r="I15" s="875"/>
      <c r="J15" s="875"/>
      <c r="K15" s="875"/>
      <c r="L15" s="875"/>
      <c r="M15" s="875"/>
      <c r="N15" s="875"/>
      <c r="O15" s="875"/>
      <c r="P15" s="875"/>
      <c r="Q15" s="875"/>
      <c r="R15" s="875"/>
      <c r="S15" s="875"/>
      <c r="T15" s="875"/>
      <c r="U15" s="875"/>
      <c r="V15" s="1182"/>
      <c r="W15" s="1182"/>
      <c r="X15" s="1182"/>
      <c r="Y15" s="1182"/>
      <c r="Z15" s="1182"/>
    </row>
    <row r="16" spans="1:26" s="1169" customFormat="1" ht="11.25" customHeight="1">
      <c r="A16" s="12"/>
      <c r="B16" s="983" t="s">
        <v>2761</v>
      </c>
      <c r="C16" s="1184"/>
      <c r="D16" s="1167" t="s">
        <v>314</v>
      </c>
      <c r="E16" s="1167" t="s">
        <v>316</v>
      </c>
      <c r="F16" s="1167" t="s">
        <v>318</v>
      </c>
      <c r="G16" s="1167" t="s">
        <v>320</v>
      </c>
      <c r="H16" s="1167" t="s">
        <v>325</v>
      </c>
      <c r="I16" s="1167" t="s">
        <v>332</v>
      </c>
      <c r="J16" s="1167" t="s">
        <v>334</v>
      </c>
      <c r="K16" s="1167"/>
      <c r="L16" s="1167" t="s">
        <v>339</v>
      </c>
      <c r="M16" s="1167" t="s">
        <v>345</v>
      </c>
      <c r="N16" s="1167" t="s">
        <v>368</v>
      </c>
      <c r="O16" s="1167" t="s">
        <v>392</v>
      </c>
      <c r="P16" s="1167" t="s">
        <v>866</v>
      </c>
      <c r="Q16" s="1167" t="s">
        <v>967</v>
      </c>
      <c r="R16" s="1167" t="s">
        <v>968</v>
      </c>
      <c r="S16" s="1167"/>
      <c r="T16" s="1167" t="s">
        <v>969</v>
      </c>
      <c r="U16" s="1167" t="s">
        <v>1025</v>
      </c>
    </row>
    <row r="17" spans="1:22" s="1169" customFormat="1" ht="11.25" customHeight="1">
      <c r="A17" s="12"/>
      <c r="C17" s="12"/>
      <c r="D17" s="2463" t="s">
        <v>2030</v>
      </c>
      <c r="E17" s="2463"/>
      <c r="F17" s="2463"/>
      <c r="G17" s="2463"/>
      <c r="H17" s="2463"/>
      <c r="I17" s="2463"/>
      <c r="J17" s="2463"/>
      <c r="K17" s="2463"/>
      <c r="L17" s="2463"/>
      <c r="M17" s="2463"/>
      <c r="N17" s="2463"/>
      <c r="O17" s="2463"/>
      <c r="P17" s="2463"/>
      <c r="Q17" s="2463"/>
      <c r="R17" s="2463"/>
      <c r="S17" s="2463"/>
      <c r="T17" s="2463"/>
      <c r="U17" s="2463"/>
      <c r="V17" s="1185"/>
    </row>
    <row r="18" spans="1:22" s="1169" customFormat="1" ht="11.25" customHeight="1">
      <c r="A18" s="12"/>
      <c r="B18" s="12"/>
      <c r="C18" s="12"/>
      <c r="D18" s="1163"/>
      <c r="E18" s="1163"/>
      <c r="F18" s="1163"/>
      <c r="G18" s="1163"/>
      <c r="H18" s="1163"/>
      <c r="I18" s="1163"/>
      <c r="J18" s="1163"/>
      <c r="K18" s="1163"/>
      <c r="L18" s="1186"/>
      <c r="M18" s="1186"/>
      <c r="N18" s="1186"/>
      <c r="O18" s="1186"/>
      <c r="P18" s="1186"/>
      <c r="Q18" s="1186"/>
      <c r="R18" s="1186"/>
      <c r="S18" s="1186"/>
      <c r="T18" s="1186"/>
      <c r="U18" s="1186"/>
      <c r="V18" s="1185"/>
    </row>
    <row r="19" spans="1:22" s="1169" customFormat="1" ht="11.25" customHeight="1">
      <c r="A19" s="12"/>
      <c r="B19" s="12"/>
      <c r="C19" s="12"/>
      <c r="D19" s="1163"/>
      <c r="E19" s="1163"/>
      <c r="F19" s="1163"/>
      <c r="G19" s="1163"/>
      <c r="H19" s="1163"/>
      <c r="I19" s="1163"/>
      <c r="J19" s="1163"/>
      <c r="K19" s="1163"/>
      <c r="L19" s="1163"/>
      <c r="M19" s="1163"/>
      <c r="N19" s="1163"/>
      <c r="O19" s="1163"/>
      <c r="P19" s="1163"/>
      <c r="Q19" s="1163"/>
      <c r="R19" s="1163"/>
      <c r="S19" s="1163"/>
      <c r="T19" s="1163"/>
      <c r="U19" s="1163"/>
      <c r="V19" s="1185"/>
    </row>
    <row r="20" spans="1:22" s="1169" customFormat="1" ht="11.25" customHeight="1">
      <c r="A20" s="12"/>
      <c r="B20" s="12"/>
      <c r="C20" s="1025"/>
      <c r="D20" s="1163"/>
      <c r="E20" s="2460" t="s">
        <v>2031</v>
      </c>
      <c r="F20" s="2460"/>
      <c r="G20" s="2460"/>
      <c r="H20" s="2460"/>
      <c r="I20" s="2460"/>
      <c r="J20" s="2460"/>
      <c r="K20" s="1163"/>
      <c r="L20" s="2460" t="s">
        <v>2032</v>
      </c>
      <c r="M20" s="2460"/>
      <c r="N20" s="2460"/>
      <c r="O20" s="2460"/>
      <c r="P20" s="2460"/>
      <c r="Q20" s="2460"/>
      <c r="R20" s="2460"/>
      <c r="S20" s="1163"/>
      <c r="T20" s="2460" t="s">
        <v>2033</v>
      </c>
      <c r="U20" s="2460"/>
      <c r="V20" s="1185"/>
    </row>
    <row r="21" spans="1:22" s="1169" customFormat="1" ht="11.25" customHeight="1">
      <c r="A21" s="12"/>
      <c r="B21" s="12"/>
      <c r="C21" s="1025"/>
      <c r="D21" s="1163"/>
      <c r="E21" s="1163"/>
      <c r="F21" s="1163"/>
      <c r="G21" s="1163"/>
      <c r="H21" s="1163"/>
      <c r="I21" s="1163"/>
      <c r="J21" s="1163"/>
      <c r="K21" s="1163"/>
      <c r="L21" s="1163"/>
      <c r="M21" s="1163"/>
      <c r="N21" s="1163"/>
      <c r="O21" s="1163"/>
      <c r="P21" s="1163"/>
      <c r="Q21" s="1163"/>
      <c r="R21" s="1163"/>
      <c r="S21" s="1163"/>
      <c r="T21" s="1163"/>
      <c r="U21" s="478" t="s">
        <v>2034</v>
      </c>
      <c r="V21" s="1185"/>
    </row>
    <row r="22" spans="1:22" s="1169" customFormat="1" ht="11.25" customHeight="1">
      <c r="A22" s="12"/>
      <c r="B22" s="12"/>
      <c r="C22" s="1025"/>
      <c r="D22" s="1163"/>
      <c r="E22" s="1163"/>
      <c r="F22" s="1163"/>
      <c r="G22" s="1163"/>
      <c r="H22" s="1163"/>
      <c r="I22" s="1163"/>
      <c r="J22" s="1163"/>
      <c r="K22" s="1163"/>
      <c r="L22" s="1163"/>
      <c r="M22" s="1163"/>
      <c r="N22" s="1163"/>
      <c r="O22" s="1163"/>
      <c r="P22" s="1163"/>
      <c r="Q22" s="1163"/>
      <c r="R22" s="1163"/>
      <c r="S22" s="1163"/>
      <c r="T22" s="1163"/>
      <c r="U22" s="478" t="s">
        <v>2035</v>
      </c>
      <c r="V22" s="1185"/>
    </row>
    <row r="23" spans="1:22" s="1169" customFormat="1" ht="11.25" customHeight="1">
      <c r="A23" s="12"/>
      <c r="C23" s="1025"/>
      <c r="D23" s="1163"/>
      <c r="E23" s="1163"/>
      <c r="F23" s="2219" t="s">
        <v>2036</v>
      </c>
      <c r="G23" s="2219" t="s">
        <v>2037</v>
      </c>
      <c r="H23" s="2219" t="s">
        <v>2038</v>
      </c>
      <c r="I23" s="2219" t="s">
        <v>2039</v>
      </c>
      <c r="J23" s="1163"/>
      <c r="K23" s="1163"/>
      <c r="L23" s="1163"/>
      <c r="M23" s="1163"/>
      <c r="N23" s="1163"/>
      <c r="O23" s="1163"/>
      <c r="P23" s="1163"/>
      <c r="Q23" s="1163"/>
      <c r="R23" s="1163"/>
      <c r="S23" s="1163"/>
      <c r="T23" s="1163"/>
      <c r="U23" s="478" t="s">
        <v>2040</v>
      </c>
      <c r="V23" s="1185"/>
    </row>
    <row r="24" spans="1:22" s="1169" customFormat="1" ht="11.25" customHeight="1">
      <c r="A24" s="12"/>
      <c r="B24" s="940" t="s">
        <v>308</v>
      </c>
      <c r="C24" s="1353"/>
      <c r="D24" s="1163"/>
      <c r="E24" s="1187" t="s">
        <v>2041</v>
      </c>
      <c r="F24" s="2252"/>
      <c r="G24" s="2252"/>
      <c r="H24" s="2252"/>
      <c r="I24" s="2252"/>
      <c r="J24" s="1187" t="s">
        <v>2042</v>
      </c>
      <c r="K24" s="1187"/>
      <c r="L24" s="1187" t="s">
        <v>2043</v>
      </c>
      <c r="M24" s="1187" t="s">
        <v>2044</v>
      </c>
      <c r="N24" s="1187" t="s">
        <v>2045</v>
      </c>
      <c r="O24" s="1187" t="s">
        <v>2046</v>
      </c>
      <c r="P24" s="1187" t="s">
        <v>2047</v>
      </c>
      <c r="Q24" s="1187" t="s">
        <v>2048</v>
      </c>
      <c r="R24" s="1187" t="s">
        <v>2049</v>
      </c>
      <c r="S24" s="437"/>
      <c r="T24" s="437"/>
      <c r="U24" s="478" t="s">
        <v>2050</v>
      </c>
      <c r="V24" s="1185"/>
    </row>
    <row r="25" spans="1:22" s="1169" customFormat="1" ht="11.25" customHeight="1">
      <c r="A25" s="12"/>
      <c r="B25" s="2464" t="s">
        <v>2051</v>
      </c>
      <c r="C25" s="2465"/>
      <c r="D25" s="2102"/>
      <c r="E25" s="2101"/>
      <c r="F25" s="2100"/>
      <c r="G25" s="2100"/>
      <c r="H25" s="2100"/>
      <c r="I25" s="2100"/>
      <c r="J25" s="2101"/>
      <c r="K25" s="1220"/>
      <c r="L25" s="1220"/>
      <c r="M25" s="1220"/>
      <c r="N25" s="1220"/>
      <c r="O25" s="1220"/>
      <c r="P25" s="1220"/>
      <c r="Q25" s="1220"/>
      <c r="R25" s="1220"/>
      <c r="S25" s="1657"/>
      <c r="T25" s="1657"/>
      <c r="U25" s="1075"/>
      <c r="V25" s="1185"/>
    </row>
    <row r="26" spans="1:22" s="1169" customFormat="1" ht="11.25" customHeight="1">
      <c r="A26" s="12"/>
      <c r="B26" s="478">
        <v>1</v>
      </c>
      <c r="C26" s="666" t="s">
        <v>2052</v>
      </c>
      <c r="D26" s="17">
        <v>1232020.1866647</v>
      </c>
      <c r="E26" s="17">
        <v>39083.563497586998</v>
      </c>
      <c r="F26" s="17">
        <v>325007.51860199403</v>
      </c>
      <c r="G26" s="17">
        <v>209835.33255730101</v>
      </c>
      <c r="H26" s="17">
        <v>3712.2837853629999</v>
      </c>
      <c r="I26" s="17">
        <v>1795.4192561329999</v>
      </c>
      <c r="J26" s="17"/>
      <c r="K26" s="17"/>
      <c r="L26" s="17">
        <v>22961.679644132</v>
      </c>
      <c r="M26" s="17">
        <v>87217.91405430001</v>
      </c>
      <c r="N26" s="17">
        <v>71429.496276175996</v>
      </c>
      <c r="O26" s="17">
        <v>82269.37696826199</v>
      </c>
      <c r="P26" s="17">
        <v>78897.375442841992</v>
      </c>
      <c r="Q26" s="17">
        <v>99915.801392684007</v>
      </c>
      <c r="R26" s="17">
        <v>136742.47391998101</v>
      </c>
      <c r="S26" s="17"/>
      <c r="T26" s="17">
        <v>652586.06896632991</v>
      </c>
      <c r="U26" s="17">
        <v>100</v>
      </c>
      <c r="V26" s="1185"/>
    </row>
    <row r="27" spans="1:22" s="1362" customFormat="1" ht="11.25" customHeight="1">
      <c r="A27" s="85"/>
      <c r="B27" s="1366">
        <v>2</v>
      </c>
      <c r="C27" s="1341" t="s">
        <v>2053</v>
      </c>
      <c r="D27" s="294">
        <v>259914.08074546797</v>
      </c>
      <c r="E27" s="294">
        <v>1352.0980389230001</v>
      </c>
      <c r="F27" s="294">
        <v>37649.699690457004</v>
      </c>
      <c r="G27" s="294">
        <v>15688.335460622999</v>
      </c>
      <c r="H27" s="294">
        <v>3624.5771395070001</v>
      </c>
      <c r="I27" s="294">
        <v>1497.353517457</v>
      </c>
      <c r="J27" s="294"/>
      <c r="K27" s="294"/>
      <c r="L27" s="294">
        <v>7564.9921692119997</v>
      </c>
      <c r="M27" s="294">
        <v>15408.68956644</v>
      </c>
      <c r="N27" s="294">
        <v>12358.905716351001</v>
      </c>
      <c r="O27" s="294">
        <v>10216.204572945</v>
      </c>
      <c r="P27" s="294">
        <v>7102.3604751980001</v>
      </c>
      <c r="Q27" s="294">
        <v>3951.457023211</v>
      </c>
      <c r="R27" s="294">
        <v>3209.4543236109998</v>
      </c>
      <c r="S27" s="294"/>
      <c r="T27" s="294">
        <v>200102.01689850001</v>
      </c>
      <c r="U27" s="294">
        <v>100</v>
      </c>
      <c r="V27" s="1369"/>
    </row>
    <row r="28" spans="1:22" s="1362" customFormat="1" ht="11.25" customHeight="1">
      <c r="A28" s="85"/>
      <c r="B28" s="1366">
        <v>3</v>
      </c>
      <c r="C28" s="1341" t="s">
        <v>2054</v>
      </c>
      <c r="D28" s="294">
        <v>972106.10591924004</v>
      </c>
      <c r="E28" s="294">
        <v>37731.465458664003</v>
      </c>
      <c r="F28" s="294">
        <v>287357.818911537</v>
      </c>
      <c r="G28" s="294">
        <v>194146.99709667801</v>
      </c>
      <c r="H28" s="294">
        <v>87.706645856999998</v>
      </c>
      <c r="I28" s="294">
        <v>298.06573867600002</v>
      </c>
      <c r="J28" s="294"/>
      <c r="K28" s="294"/>
      <c r="L28" s="294">
        <v>15396.68747492</v>
      </c>
      <c r="M28" s="294">
        <v>71809.224487860003</v>
      </c>
      <c r="N28" s="294">
        <v>59070.590559824996</v>
      </c>
      <c r="O28" s="294">
        <v>72053.172395317</v>
      </c>
      <c r="P28" s="294">
        <v>71795.014967645009</v>
      </c>
      <c r="Q28" s="294">
        <v>95964.344369473009</v>
      </c>
      <c r="R28" s="294">
        <v>133533.01959637</v>
      </c>
      <c r="S28" s="294"/>
      <c r="T28" s="294">
        <v>452484.05206782994</v>
      </c>
      <c r="U28" s="294">
        <v>100</v>
      </c>
      <c r="V28" s="1369"/>
    </row>
    <row r="29" spans="1:22" s="1362" customFormat="1" ht="11.25" customHeight="1">
      <c r="A29" s="85"/>
      <c r="B29" s="1366">
        <v>4</v>
      </c>
      <c r="C29" s="1341" t="s">
        <v>2055</v>
      </c>
      <c r="D29" s="294"/>
      <c r="E29" s="1367"/>
      <c r="F29" s="1367"/>
      <c r="G29" s="1367"/>
      <c r="H29" s="1367"/>
      <c r="I29" s="1367"/>
      <c r="J29" s="1368"/>
      <c r="K29" s="1368"/>
      <c r="L29" s="1367"/>
      <c r="M29" s="1367"/>
      <c r="N29" s="1367"/>
      <c r="O29" s="1367"/>
      <c r="P29" s="1367"/>
      <c r="Q29" s="1367"/>
      <c r="R29" s="1367"/>
      <c r="S29" s="1367"/>
      <c r="T29" s="1367"/>
      <c r="U29" s="294">
        <v>100</v>
      </c>
      <c r="V29" s="1369"/>
    </row>
    <row r="30" spans="1:22" s="1362" customFormat="1" ht="11.25" customHeight="1">
      <c r="A30" s="85"/>
      <c r="B30" s="1366">
        <v>5</v>
      </c>
      <c r="C30" s="1341" t="s">
        <v>2056</v>
      </c>
      <c r="D30" s="294">
        <v>652586.06896632991</v>
      </c>
      <c r="E30" s="1367">
        <v>13255.445569490999</v>
      </c>
      <c r="F30" s="294">
        <v>383836.05059846601</v>
      </c>
      <c r="G30" s="294">
        <v>252459.44277429799</v>
      </c>
      <c r="H30" s="294">
        <v>3034.8429975440004</v>
      </c>
      <c r="I30" s="1367">
        <v>0.28702653</v>
      </c>
      <c r="J30" s="1368"/>
      <c r="K30" s="1368"/>
      <c r="L30" s="1370"/>
      <c r="M30" s="1370"/>
      <c r="N30" s="1370"/>
      <c r="O30" s="1370"/>
      <c r="P30" s="1370"/>
      <c r="Q30" s="1370"/>
      <c r="R30" s="1370"/>
      <c r="S30" s="1370"/>
      <c r="T30" s="1368"/>
      <c r="U30" s="294">
        <v>100</v>
      </c>
      <c r="V30" s="1369"/>
    </row>
    <row r="31" spans="1:22" s="1169" customFormat="1" ht="11.25" customHeight="1">
      <c r="A31" s="12"/>
      <c r="B31" s="478">
        <v>6</v>
      </c>
      <c r="C31" s="666" t="s">
        <v>2057</v>
      </c>
      <c r="D31" s="17">
        <v>797.36985102199992</v>
      </c>
      <c r="E31" s="1342"/>
      <c r="F31" s="1342"/>
      <c r="G31" s="1342"/>
      <c r="H31" s="1342"/>
      <c r="I31" s="1342"/>
      <c r="J31" s="1176"/>
      <c r="K31" s="1176"/>
      <c r="L31" s="1342"/>
      <c r="M31" s="1342"/>
      <c r="N31" s="1342"/>
      <c r="O31" s="1342"/>
      <c r="P31" s="1342"/>
      <c r="Q31" s="1342"/>
      <c r="R31" s="1342"/>
      <c r="S31" s="1176"/>
      <c r="T31" s="1342">
        <v>797.36985102199992</v>
      </c>
      <c r="U31" s="17">
        <v>100</v>
      </c>
    </row>
    <row r="32" spans="1:22" s="1365" customFormat="1" ht="11.25" customHeight="1">
      <c r="A32" s="408"/>
      <c r="B32" s="1366">
        <v>7</v>
      </c>
      <c r="C32" s="1341" t="s">
        <v>2053</v>
      </c>
      <c r="D32" s="294">
        <v>797.36985102199992</v>
      </c>
      <c r="E32" s="1367"/>
      <c r="F32" s="1367"/>
      <c r="G32" s="1367"/>
      <c r="H32" s="1367"/>
      <c r="I32" s="1367"/>
      <c r="J32" s="1368"/>
      <c r="K32" s="1368"/>
      <c r="L32" s="1367"/>
      <c r="M32" s="1367"/>
      <c r="N32" s="1367"/>
      <c r="O32" s="1367"/>
      <c r="P32" s="1367"/>
      <c r="Q32" s="1367"/>
      <c r="R32" s="1367"/>
      <c r="S32" s="1368"/>
      <c r="T32" s="1367">
        <v>797.36985102199992</v>
      </c>
      <c r="U32" s="294">
        <v>100</v>
      </c>
    </row>
    <row r="33" spans="1:35" s="1365" customFormat="1" ht="11.25" customHeight="1">
      <c r="A33" s="408"/>
      <c r="B33" s="1366">
        <v>8</v>
      </c>
      <c r="C33" s="1341" t="s">
        <v>2054</v>
      </c>
      <c r="D33" s="294"/>
      <c r="E33" s="1367"/>
      <c r="F33" s="1367"/>
      <c r="G33" s="1367"/>
      <c r="H33" s="1367"/>
      <c r="I33" s="1367"/>
      <c r="J33" s="1368"/>
      <c r="K33" s="1368"/>
      <c r="L33" s="1367"/>
      <c r="M33" s="1367"/>
      <c r="N33" s="1367"/>
      <c r="O33" s="1367"/>
      <c r="P33" s="1367"/>
      <c r="Q33" s="1367"/>
      <c r="R33" s="1367"/>
      <c r="S33" s="1368"/>
      <c r="T33" s="1367"/>
      <c r="U33" s="294">
        <v>100</v>
      </c>
    </row>
    <row r="34" spans="1:35" s="1362" customFormat="1" ht="11.25" customHeight="1">
      <c r="A34" s="85"/>
      <c r="B34" s="1366">
        <v>9</v>
      </c>
      <c r="C34" s="1341" t="s">
        <v>2055</v>
      </c>
      <c r="D34" s="294"/>
      <c r="E34" s="1367"/>
      <c r="F34" s="1367"/>
      <c r="G34" s="1367"/>
      <c r="H34" s="1367"/>
      <c r="I34" s="1367"/>
      <c r="J34" s="1368"/>
      <c r="K34" s="1368"/>
      <c r="L34" s="1367"/>
      <c r="M34" s="1367"/>
      <c r="N34" s="1367"/>
      <c r="O34" s="1367"/>
      <c r="P34" s="1367"/>
      <c r="Q34" s="1367"/>
      <c r="R34" s="1367"/>
      <c r="S34" s="1368"/>
      <c r="T34" s="1368"/>
      <c r="U34" s="294">
        <v>100</v>
      </c>
      <c r="V34" s="1369"/>
    </row>
    <row r="35" spans="1:35" s="1362" customFormat="1" ht="11.25" customHeight="1">
      <c r="A35" s="85"/>
      <c r="B35" s="1658">
        <v>10</v>
      </c>
      <c r="C35" s="1659" t="s">
        <v>2056</v>
      </c>
      <c r="D35" s="1852">
        <v>797.36985102199992</v>
      </c>
      <c r="E35" s="1660"/>
      <c r="F35" s="1660"/>
      <c r="G35" s="1852">
        <v>797.36985102199992</v>
      </c>
      <c r="H35" s="1852"/>
      <c r="I35" s="1852"/>
      <c r="J35" s="1661"/>
      <c r="K35" s="1661"/>
      <c r="L35" s="1662"/>
      <c r="M35" s="1662"/>
      <c r="N35" s="1662"/>
      <c r="O35" s="1662"/>
      <c r="P35" s="1662"/>
      <c r="Q35" s="1662"/>
      <c r="R35" s="1662"/>
      <c r="S35" s="1662"/>
      <c r="T35" s="1661"/>
      <c r="U35" s="1852">
        <v>100</v>
      </c>
      <c r="V35" s="1369"/>
    </row>
    <row r="36" spans="1:35" ht="11.25" customHeight="1">
      <c r="A36" s="29"/>
      <c r="B36" s="29"/>
      <c r="C36" s="29"/>
      <c r="D36" s="29"/>
      <c r="E36" s="29"/>
      <c r="F36" s="29"/>
      <c r="G36" s="29"/>
      <c r="H36" s="29"/>
      <c r="I36" s="29"/>
      <c r="J36" s="29"/>
      <c r="K36" s="29"/>
      <c r="L36" s="29"/>
      <c r="M36" s="29"/>
      <c r="N36" s="29"/>
      <c r="O36" s="29"/>
      <c r="P36" s="29"/>
      <c r="Q36" s="29"/>
      <c r="R36" s="29"/>
      <c r="S36" s="29"/>
      <c r="T36" s="29"/>
      <c r="U36" s="29"/>
    </row>
    <row r="37" spans="1:35" ht="11.25" customHeight="1">
      <c r="A37" s="29"/>
      <c r="B37" s="29"/>
      <c r="C37" s="29"/>
      <c r="D37" s="29"/>
      <c r="E37" s="29"/>
      <c r="F37" s="29"/>
      <c r="G37" s="29"/>
      <c r="H37" s="29"/>
      <c r="I37" s="29"/>
      <c r="J37" s="29"/>
      <c r="K37" s="29"/>
      <c r="L37" s="29"/>
      <c r="M37" s="29"/>
      <c r="N37" s="29"/>
      <c r="O37" s="29"/>
      <c r="P37" s="29"/>
      <c r="Q37" s="29"/>
      <c r="R37" s="29"/>
      <c r="S37" s="29"/>
      <c r="T37" s="29"/>
      <c r="U37" s="29"/>
    </row>
    <row r="38" spans="1:35" ht="11.25" customHeight="1">
      <c r="A38" s="29"/>
      <c r="B38" s="29"/>
      <c r="C38" s="29"/>
      <c r="D38" s="29"/>
      <c r="E38" s="29"/>
      <c r="F38" s="29"/>
      <c r="G38" s="2099"/>
      <c r="H38" s="29"/>
      <c r="I38" s="29"/>
      <c r="J38" s="29"/>
      <c r="K38" s="29"/>
      <c r="L38" s="29"/>
      <c r="M38" s="29"/>
      <c r="N38" s="29"/>
      <c r="O38" s="29"/>
      <c r="P38" s="29"/>
      <c r="Q38" s="29"/>
      <c r="R38" s="29"/>
      <c r="S38" s="29"/>
      <c r="T38" s="29"/>
      <c r="U38" s="29"/>
    </row>
    <row r="39" spans="1:35" ht="11.25" customHeight="1">
      <c r="A39" s="29"/>
      <c r="B39" s="29"/>
      <c r="C39" s="29"/>
      <c r="D39" s="1358"/>
      <c r="E39" s="29"/>
      <c r="F39" s="29"/>
      <c r="G39" s="29"/>
      <c r="H39" s="2098"/>
      <c r="I39" s="29"/>
      <c r="J39" s="29"/>
      <c r="K39" s="29"/>
      <c r="L39" s="29"/>
      <c r="M39" s="29"/>
      <c r="N39" s="29"/>
      <c r="O39" s="29"/>
      <c r="P39" s="32"/>
      <c r="Q39" s="29"/>
      <c r="R39" s="29"/>
      <c r="S39" s="29"/>
      <c r="T39" s="29"/>
      <c r="U39" s="29"/>
    </row>
    <row r="40" spans="1:35" ht="11.25" customHeight="1">
      <c r="A40" s="29"/>
      <c r="B40" s="29"/>
      <c r="C40" s="29"/>
      <c r="D40" s="29"/>
      <c r="E40" s="29"/>
      <c r="F40" s="29"/>
      <c r="G40" s="29"/>
      <c r="H40" s="29"/>
      <c r="I40" s="29"/>
      <c r="J40" s="29"/>
      <c r="K40" s="29"/>
      <c r="L40" s="29"/>
      <c r="M40" s="29"/>
      <c r="N40" s="29"/>
      <c r="O40" s="29"/>
      <c r="P40" s="29"/>
      <c r="Q40" s="29"/>
      <c r="R40" s="29"/>
      <c r="S40" s="29"/>
      <c r="T40" s="29"/>
      <c r="U40" s="29"/>
    </row>
    <row r="41" spans="1:35" ht="11.25" customHeight="1">
      <c r="A41" s="29"/>
      <c r="B41" s="29"/>
      <c r="C41" s="29"/>
      <c r="D41" s="29"/>
      <c r="E41" s="29"/>
      <c r="F41" s="29"/>
      <c r="G41" s="29"/>
      <c r="H41" s="29"/>
      <c r="I41" s="29"/>
      <c r="J41" s="29"/>
      <c r="K41" s="29"/>
      <c r="L41" s="29"/>
      <c r="M41" s="29"/>
      <c r="N41" s="29"/>
      <c r="O41" s="29"/>
      <c r="P41" s="29"/>
      <c r="Q41" s="29"/>
      <c r="R41" s="29"/>
      <c r="S41" s="29"/>
      <c r="T41" s="29"/>
      <c r="U41" s="29"/>
    </row>
    <row r="42" spans="1:35" ht="11.25" customHeight="1">
      <c r="A42" s="29"/>
      <c r="B42" s="29"/>
      <c r="C42" s="29"/>
      <c r="D42" s="29"/>
      <c r="E42" s="29"/>
      <c r="F42" s="29"/>
      <c r="G42" s="29"/>
      <c r="H42" s="29"/>
      <c r="I42" s="29"/>
      <c r="J42" s="29"/>
      <c r="K42" s="29"/>
      <c r="L42" s="29"/>
      <c r="M42" s="29"/>
      <c r="N42" s="29"/>
      <c r="O42" s="29"/>
      <c r="P42" s="29"/>
      <c r="Q42" s="29"/>
      <c r="R42" s="29"/>
      <c r="S42" s="29"/>
      <c r="T42" s="29"/>
      <c r="U42" s="29"/>
    </row>
    <row r="43" spans="1:35" ht="11.25" customHeight="1">
      <c r="A43" s="29"/>
      <c r="B43" s="29"/>
      <c r="C43" s="29"/>
      <c r="D43" s="29"/>
      <c r="E43" s="29"/>
      <c r="F43" s="29"/>
      <c r="G43" s="29"/>
      <c r="H43" s="29"/>
      <c r="I43" s="29"/>
      <c r="J43" s="29"/>
      <c r="K43" s="29"/>
      <c r="L43" s="29"/>
      <c r="M43" s="29"/>
      <c r="N43" s="29"/>
      <c r="O43" s="29"/>
      <c r="P43" s="29"/>
      <c r="Q43" s="29"/>
      <c r="R43" s="29"/>
      <c r="S43" s="29"/>
      <c r="T43" s="29"/>
      <c r="U43" s="29"/>
    </row>
    <row r="44" spans="1:35" ht="11.25" customHeight="1">
      <c r="A44" s="29"/>
      <c r="B44" s="29"/>
      <c r="C44" s="29"/>
      <c r="D44" s="29"/>
      <c r="E44" s="29"/>
      <c r="F44" s="29"/>
      <c r="G44" s="29"/>
      <c r="H44" s="29"/>
      <c r="I44" s="29"/>
      <c r="J44" s="29"/>
      <c r="K44" s="29"/>
      <c r="L44" s="29"/>
      <c r="M44" s="29"/>
      <c r="N44" s="29"/>
      <c r="O44" s="29"/>
      <c r="P44" s="29"/>
      <c r="Q44" s="29"/>
      <c r="R44" s="2219"/>
      <c r="S44" s="2219"/>
      <c r="T44" s="2219"/>
      <c r="U44" s="2219"/>
      <c r="V44" s="2219"/>
      <c r="W44" s="2219"/>
      <c r="X44" s="1189"/>
      <c r="Y44" s="1189"/>
      <c r="Z44" s="1189"/>
      <c r="AA44" s="1189"/>
      <c r="AB44" s="1189"/>
      <c r="AC44" s="1189"/>
      <c r="AD44" s="1189"/>
      <c r="AE44" s="1189"/>
      <c r="AF44" s="1189"/>
      <c r="AG44" s="1189"/>
      <c r="AH44" s="1189"/>
      <c r="AI44" s="1189"/>
    </row>
    <row r="45" spans="1:35" ht="11.25" customHeight="1">
      <c r="A45" s="29"/>
      <c r="B45" s="29"/>
      <c r="C45" s="29"/>
      <c r="D45" s="29"/>
      <c r="E45" s="29"/>
      <c r="F45" s="29"/>
      <c r="G45" s="29"/>
      <c r="H45" s="29"/>
      <c r="I45" s="29"/>
      <c r="J45" s="29"/>
      <c r="K45" s="29"/>
      <c r="L45" s="29"/>
      <c r="M45" s="29"/>
      <c r="N45" s="29"/>
      <c r="O45" s="29"/>
      <c r="P45" s="29"/>
      <c r="Q45" s="29"/>
      <c r="R45" s="29"/>
      <c r="S45" s="29"/>
      <c r="T45" s="29"/>
      <c r="U45" s="29"/>
    </row>
    <row r="46" spans="1:35" ht="11.25" customHeight="1">
      <c r="A46" s="29"/>
      <c r="B46" s="29"/>
      <c r="C46" s="29"/>
      <c r="D46" s="29"/>
      <c r="E46" s="29"/>
      <c r="F46" s="29"/>
      <c r="G46" s="29"/>
      <c r="H46" s="29"/>
      <c r="I46" s="29"/>
      <c r="J46" s="29"/>
      <c r="K46" s="29"/>
      <c r="L46" s="29"/>
      <c r="M46" s="29"/>
      <c r="N46" s="29"/>
      <c r="O46" s="29"/>
      <c r="P46" s="29"/>
      <c r="Q46" s="29"/>
      <c r="R46" s="29"/>
      <c r="S46" s="29"/>
      <c r="T46" s="29"/>
      <c r="U46" s="29"/>
    </row>
    <row r="47" spans="1:35" ht="11.25" customHeight="1">
      <c r="A47" s="29"/>
      <c r="B47" s="29"/>
      <c r="C47" s="29"/>
      <c r="D47" s="29"/>
      <c r="E47" s="29"/>
      <c r="F47" s="29"/>
      <c r="G47" s="29"/>
      <c r="H47" s="29"/>
      <c r="I47" s="29"/>
      <c r="J47" s="29"/>
      <c r="K47" s="29"/>
      <c r="L47" s="29"/>
      <c r="M47" s="29"/>
      <c r="N47" s="29"/>
      <c r="O47" s="29"/>
      <c r="P47" s="29"/>
      <c r="Q47" s="29"/>
      <c r="R47" s="29"/>
      <c r="S47" s="29"/>
      <c r="T47" s="29"/>
      <c r="U47" s="29"/>
    </row>
    <row r="48" spans="1:35" ht="11.25" customHeight="1">
      <c r="A48" s="29"/>
      <c r="B48" s="29"/>
      <c r="C48" s="29"/>
      <c r="D48" s="29"/>
      <c r="E48" s="29"/>
      <c r="F48" s="29"/>
      <c r="G48" s="29"/>
      <c r="H48" s="29"/>
      <c r="I48" s="29"/>
      <c r="J48" s="29"/>
      <c r="K48" s="29"/>
      <c r="L48" s="29"/>
      <c r="M48" s="29"/>
      <c r="N48" s="29"/>
      <c r="O48" s="29"/>
      <c r="P48" s="29"/>
      <c r="Q48" s="29"/>
      <c r="R48" s="29"/>
      <c r="S48" s="29"/>
      <c r="T48" s="29"/>
      <c r="U48" s="29"/>
    </row>
    <row r="49" spans="1:21" ht="11.25" customHeight="1">
      <c r="A49" s="29"/>
      <c r="B49" s="29"/>
      <c r="C49" s="29"/>
      <c r="D49" s="29"/>
      <c r="E49" s="29"/>
      <c r="F49" s="29"/>
      <c r="G49" s="29"/>
      <c r="H49" s="29"/>
      <c r="I49" s="29"/>
      <c r="J49" s="29"/>
      <c r="K49" s="29"/>
      <c r="L49" s="29"/>
      <c r="M49" s="29"/>
      <c r="N49" s="29"/>
      <c r="O49" s="29"/>
      <c r="P49" s="29"/>
      <c r="Q49" s="29"/>
      <c r="R49" s="29"/>
      <c r="S49" s="29"/>
      <c r="T49" s="29"/>
      <c r="U49" s="29"/>
    </row>
    <row r="50" spans="1:21">
      <c r="A50" s="29"/>
      <c r="B50" s="29"/>
      <c r="C50" s="29"/>
      <c r="D50" s="29"/>
      <c r="E50" s="29"/>
      <c r="F50" s="29"/>
      <c r="G50" s="29"/>
      <c r="H50" s="29"/>
      <c r="I50" s="29"/>
      <c r="J50" s="29"/>
      <c r="K50" s="29"/>
      <c r="L50" s="29"/>
      <c r="M50" s="29"/>
      <c r="N50" s="29"/>
      <c r="O50" s="29"/>
      <c r="P50" s="29"/>
      <c r="Q50" s="29"/>
      <c r="R50" s="29"/>
      <c r="S50" s="29"/>
      <c r="T50" s="29"/>
      <c r="U50" s="29"/>
    </row>
    <row r="51" spans="1:21">
      <c r="A51" s="29"/>
      <c r="B51" s="29"/>
      <c r="C51" s="29"/>
      <c r="D51" s="29"/>
      <c r="E51" s="29"/>
      <c r="F51" s="29"/>
      <c r="G51" s="29"/>
      <c r="H51" s="29"/>
      <c r="I51" s="29"/>
      <c r="J51" s="29"/>
      <c r="K51" s="29"/>
      <c r="L51" s="29"/>
      <c r="M51" s="29"/>
      <c r="N51" s="29"/>
      <c r="O51" s="29"/>
      <c r="P51" s="29"/>
      <c r="Q51" s="29"/>
      <c r="R51" s="29"/>
      <c r="S51" s="29"/>
      <c r="T51" s="29"/>
      <c r="U51" s="29"/>
    </row>
    <row r="52" spans="1:21">
      <c r="A52" s="29"/>
      <c r="B52" s="29"/>
      <c r="C52" s="29"/>
      <c r="D52" s="29"/>
      <c r="E52" s="29"/>
      <c r="F52" s="29"/>
      <c r="G52" s="29"/>
      <c r="H52" s="29"/>
      <c r="I52" s="29"/>
      <c r="J52" s="29"/>
      <c r="K52" s="29"/>
      <c r="L52" s="29"/>
      <c r="M52" s="29"/>
      <c r="N52" s="29"/>
      <c r="O52" s="29"/>
      <c r="P52" s="29"/>
      <c r="Q52" s="29"/>
      <c r="R52" s="29"/>
      <c r="S52" s="29"/>
      <c r="T52" s="29"/>
      <c r="U52" s="29"/>
    </row>
    <row r="53" spans="1:21">
      <c r="A53" s="29"/>
      <c r="B53" s="29"/>
      <c r="C53" s="29"/>
      <c r="D53" s="29"/>
      <c r="E53" s="29"/>
      <c r="F53" s="29"/>
      <c r="G53" s="29"/>
      <c r="H53" s="29"/>
      <c r="I53" s="29"/>
      <c r="J53" s="29"/>
      <c r="K53" s="29"/>
      <c r="L53" s="29"/>
      <c r="M53" s="29"/>
      <c r="N53" s="29"/>
      <c r="O53" s="29"/>
      <c r="P53" s="29"/>
      <c r="Q53" s="29"/>
      <c r="R53" s="29"/>
      <c r="S53" s="29"/>
      <c r="T53" s="29"/>
      <c r="U53" s="29"/>
    </row>
    <row r="54" spans="1:21">
      <c r="A54" s="29"/>
      <c r="B54" s="29"/>
      <c r="C54" s="29"/>
      <c r="D54" s="29"/>
      <c r="E54" s="29"/>
      <c r="F54" s="29"/>
      <c r="G54" s="29"/>
      <c r="H54" s="29"/>
      <c r="I54" s="29"/>
      <c r="J54" s="29"/>
      <c r="K54" s="29"/>
      <c r="L54" s="29"/>
      <c r="M54" s="29"/>
      <c r="N54" s="29"/>
      <c r="O54" s="29"/>
      <c r="P54" s="29"/>
      <c r="Q54" s="29"/>
      <c r="R54" s="29"/>
      <c r="S54" s="29"/>
      <c r="T54" s="29"/>
      <c r="U54" s="29"/>
    </row>
    <row r="55" spans="1:21">
      <c r="A55" s="29"/>
      <c r="B55" s="29"/>
      <c r="C55" s="29"/>
      <c r="D55" s="29"/>
      <c r="E55" s="29"/>
      <c r="F55" s="29"/>
      <c r="G55" s="29"/>
      <c r="H55" s="29"/>
      <c r="I55" s="29"/>
      <c r="J55" s="29"/>
      <c r="K55" s="29"/>
      <c r="L55" s="29"/>
      <c r="M55" s="29"/>
      <c r="N55" s="29"/>
      <c r="O55" s="29"/>
      <c r="P55" s="29"/>
      <c r="Q55" s="29"/>
      <c r="R55" s="29"/>
      <c r="S55" s="29"/>
      <c r="T55" s="29"/>
      <c r="U55" s="29"/>
    </row>
    <row r="56" spans="1:21">
      <c r="A56" s="29"/>
      <c r="B56" s="29"/>
      <c r="C56" s="29"/>
      <c r="D56" s="29"/>
      <c r="E56" s="29"/>
      <c r="F56" s="29"/>
      <c r="G56" s="29"/>
      <c r="H56" s="29"/>
      <c r="I56" s="29"/>
      <c r="J56" s="29"/>
      <c r="K56" s="29"/>
      <c r="L56" s="29"/>
      <c r="M56" s="29"/>
      <c r="N56" s="29"/>
      <c r="O56" s="29"/>
      <c r="P56" s="29"/>
      <c r="Q56" s="29"/>
      <c r="R56" s="29"/>
      <c r="S56" s="29"/>
      <c r="T56" s="29"/>
      <c r="U56" s="29"/>
    </row>
    <row r="57" spans="1:21">
      <c r="A57" s="29"/>
      <c r="B57" s="29"/>
      <c r="C57" s="29"/>
      <c r="D57" s="29"/>
      <c r="E57" s="29"/>
      <c r="F57" s="29"/>
      <c r="G57" s="29"/>
      <c r="H57" s="29"/>
      <c r="I57" s="29"/>
      <c r="J57" s="29"/>
      <c r="K57" s="29"/>
      <c r="L57" s="29"/>
      <c r="M57" s="29"/>
      <c r="N57" s="29"/>
      <c r="O57" s="29"/>
      <c r="P57" s="29"/>
      <c r="Q57" s="29"/>
      <c r="R57" s="29"/>
      <c r="S57" s="29"/>
      <c r="T57" s="29"/>
      <c r="U57" s="29"/>
    </row>
    <row r="58" spans="1:21">
      <c r="A58" s="29"/>
      <c r="B58" s="29"/>
      <c r="C58" s="29"/>
      <c r="D58" s="29"/>
      <c r="E58" s="29"/>
      <c r="F58" s="29"/>
      <c r="G58" s="29"/>
      <c r="H58" s="29"/>
      <c r="I58" s="29"/>
      <c r="J58" s="29"/>
      <c r="K58" s="29"/>
      <c r="L58" s="29"/>
      <c r="M58" s="29"/>
      <c r="N58" s="29"/>
      <c r="O58" s="29"/>
      <c r="P58" s="29"/>
      <c r="Q58" s="29"/>
      <c r="R58" s="29"/>
      <c r="S58" s="29"/>
      <c r="T58" s="29"/>
      <c r="U58" s="29"/>
    </row>
    <row r="59" spans="1:21">
      <c r="A59" s="29"/>
      <c r="B59" s="29"/>
      <c r="C59" s="29"/>
      <c r="D59" s="29"/>
      <c r="E59" s="29"/>
      <c r="F59" s="29"/>
      <c r="G59" s="29"/>
      <c r="H59" s="29"/>
      <c r="I59" s="29"/>
      <c r="J59" s="29"/>
      <c r="K59" s="29"/>
      <c r="L59" s="29"/>
      <c r="M59" s="29"/>
      <c r="N59" s="29"/>
      <c r="O59" s="29"/>
      <c r="P59" s="29"/>
      <c r="Q59" s="29"/>
      <c r="R59" s="29"/>
      <c r="S59" s="29"/>
      <c r="T59" s="29"/>
      <c r="U59" s="29"/>
    </row>
    <row r="60" spans="1:21">
      <c r="A60" s="29"/>
      <c r="B60" s="29"/>
      <c r="C60" s="29"/>
      <c r="D60" s="29"/>
      <c r="E60" s="29"/>
      <c r="F60" s="29"/>
      <c r="G60" s="29"/>
      <c r="H60" s="29"/>
      <c r="I60" s="29"/>
      <c r="J60" s="29"/>
      <c r="K60" s="29"/>
      <c r="L60" s="29"/>
      <c r="M60" s="29"/>
      <c r="N60" s="29"/>
      <c r="O60" s="29"/>
      <c r="P60" s="29"/>
      <c r="Q60" s="29"/>
      <c r="R60" s="29"/>
      <c r="S60" s="29"/>
      <c r="T60" s="29"/>
      <c r="U60" s="29"/>
    </row>
    <row r="61" spans="1:21">
      <c r="A61" s="29"/>
      <c r="B61" s="29"/>
      <c r="C61" s="29"/>
      <c r="D61" s="29"/>
      <c r="E61" s="29"/>
      <c r="F61" s="29"/>
      <c r="G61" s="29"/>
      <c r="H61" s="29"/>
      <c r="I61" s="29"/>
      <c r="J61" s="29"/>
      <c r="K61" s="29"/>
      <c r="L61" s="29"/>
      <c r="M61" s="29"/>
      <c r="N61" s="29"/>
      <c r="O61" s="29"/>
      <c r="P61" s="29"/>
      <c r="Q61" s="29"/>
      <c r="R61" s="29"/>
      <c r="S61" s="29"/>
      <c r="T61" s="29"/>
      <c r="U61" s="29"/>
    </row>
    <row r="62" spans="1:21">
      <c r="A62" s="29"/>
      <c r="B62" s="29"/>
      <c r="C62" s="29"/>
      <c r="D62" s="29"/>
      <c r="E62" s="29"/>
      <c r="F62" s="29"/>
      <c r="G62" s="29"/>
      <c r="H62" s="29"/>
      <c r="I62" s="29"/>
      <c r="J62" s="29"/>
      <c r="K62" s="29"/>
      <c r="L62" s="29"/>
      <c r="M62" s="29"/>
      <c r="N62" s="29"/>
      <c r="O62" s="29"/>
      <c r="P62" s="29"/>
      <c r="Q62" s="29"/>
      <c r="R62" s="29"/>
      <c r="S62" s="29"/>
      <c r="T62" s="29"/>
      <c r="U62" s="29"/>
    </row>
    <row r="63" spans="1:21">
      <c r="A63" s="29"/>
      <c r="B63" s="29"/>
      <c r="C63" s="29"/>
      <c r="D63" s="29"/>
      <c r="E63" s="29"/>
      <c r="F63" s="29"/>
      <c r="G63" s="29"/>
      <c r="H63" s="29"/>
      <c r="I63" s="29"/>
      <c r="J63" s="29"/>
      <c r="K63" s="29"/>
      <c r="L63" s="29"/>
      <c r="M63" s="29"/>
      <c r="N63" s="29"/>
      <c r="O63" s="29"/>
      <c r="P63" s="29"/>
      <c r="Q63" s="29"/>
      <c r="R63" s="29"/>
      <c r="S63" s="29"/>
      <c r="T63" s="29"/>
      <c r="U63" s="29"/>
    </row>
    <row r="64" spans="1:21">
      <c r="A64" s="29"/>
      <c r="B64" s="29"/>
      <c r="C64" s="29"/>
      <c r="D64" s="29"/>
      <c r="E64" s="29"/>
      <c r="F64" s="29"/>
      <c r="G64" s="29"/>
      <c r="H64" s="29"/>
      <c r="I64" s="29"/>
      <c r="J64" s="29"/>
      <c r="K64" s="29"/>
      <c r="L64" s="29"/>
      <c r="M64" s="29"/>
      <c r="N64" s="29"/>
      <c r="O64" s="29"/>
      <c r="P64" s="29"/>
      <c r="Q64" s="29"/>
      <c r="R64" s="29"/>
      <c r="S64" s="29"/>
      <c r="T64" s="29"/>
      <c r="U64" s="29"/>
    </row>
    <row r="65" spans="1:21">
      <c r="A65" s="29"/>
      <c r="B65" s="29"/>
      <c r="C65" s="29"/>
      <c r="D65" s="29"/>
      <c r="E65" s="29"/>
      <c r="F65" s="29"/>
      <c r="G65" s="29"/>
      <c r="H65" s="29"/>
      <c r="I65" s="29"/>
      <c r="J65" s="29"/>
      <c r="K65" s="29"/>
      <c r="L65" s="29"/>
      <c r="M65" s="29"/>
      <c r="N65" s="29"/>
      <c r="O65" s="29"/>
      <c r="P65" s="29"/>
      <c r="Q65" s="29"/>
      <c r="R65" s="29"/>
      <c r="S65" s="29"/>
      <c r="T65" s="29"/>
      <c r="U65" s="29"/>
    </row>
    <row r="66" spans="1:21">
      <c r="A66" s="29"/>
      <c r="B66" s="29"/>
      <c r="C66" s="29"/>
      <c r="D66" s="29"/>
      <c r="E66" s="29"/>
      <c r="F66" s="29"/>
      <c r="G66" s="29"/>
      <c r="H66" s="29"/>
      <c r="I66" s="29"/>
      <c r="J66" s="29"/>
      <c r="K66" s="29"/>
      <c r="L66" s="29"/>
      <c r="M66" s="29"/>
      <c r="N66" s="29"/>
      <c r="O66" s="29"/>
      <c r="P66" s="29"/>
      <c r="Q66" s="29"/>
      <c r="R66" s="29"/>
      <c r="S66" s="29"/>
      <c r="T66" s="29"/>
      <c r="U66" s="29"/>
    </row>
    <row r="67" spans="1:21">
      <c r="A67" s="29"/>
      <c r="B67" s="29"/>
      <c r="C67" s="29"/>
      <c r="D67" s="29"/>
      <c r="E67" s="29"/>
      <c r="F67" s="29"/>
      <c r="G67" s="29"/>
      <c r="H67" s="29"/>
      <c r="I67" s="29"/>
      <c r="J67" s="29"/>
      <c r="K67" s="29"/>
      <c r="L67" s="29"/>
      <c r="M67" s="29"/>
      <c r="N67" s="29"/>
      <c r="O67" s="29"/>
      <c r="P67" s="29"/>
      <c r="Q67" s="29"/>
      <c r="R67" s="29"/>
      <c r="S67" s="29"/>
      <c r="T67" s="29"/>
      <c r="U67" s="29"/>
    </row>
    <row r="68" spans="1:21">
      <c r="A68" s="29"/>
      <c r="B68" s="29"/>
      <c r="C68" s="29"/>
      <c r="D68" s="29"/>
      <c r="E68" s="29"/>
      <c r="F68" s="29"/>
      <c r="G68" s="29"/>
      <c r="H68" s="29"/>
      <c r="I68" s="29"/>
      <c r="J68" s="29"/>
      <c r="K68" s="29"/>
      <c r="L68" s="29"/>
      <c r="M68" s="29"/>
      <c r="N68" s="29"/>
      <c r="O68" s="29"/>
      <c r="P68" s="29"/>
      <c r="Q68" s="29"/>
      <c r="R68" s="29"/>
      <c r="S68" s="29"/>
      <c r="T68" s="29"/>
      <c r="U68" s="29"/>
    </row>
    <row r="69" spans="1:21">
      <c r="A69" s="29"/>
      <c r="B69" s="29"/>
      <c r="C69" s="29"/>
      <c r="D69" s="29"/>
      <c r="E69" s="29"/>
      <c r="F69" s="29"/>
      <c r="G69" s="29"/>
      <c r="H69" s="29"/>
      <c r="I69" s="29"/>
      <c r="J69" s="29"/>
      <c r="K69" s="29"/>
      <c r="L69" s="29"/>
      <c r="M69" s="29"/>
      <c r="N69" s="29"/>
      <c r="O69" s="29"/>
      <c r="P69" s="29"/>
      <c r="Q69" s="29"/>
      <c r="R69" s="29"/>
      <c r="S69" s="29"/>
      <c r="T69" s="29"/>
      <c r="U69" s="29"/>
    </row>
    <row r="70" spans="1:21">
      <c r="A70" s="29"/>
      <c r="B70" s="29"/>
      <c r="C70" s="29"/>
      <c r="D70" s="29"/>
      <c r="E70" s="29"/>
      <c r="F70" s="29"/>
      <c r="G70" s="29"/>
      <c r="H70" s="29"/>
      <c r="I70" s="29"/>
      <c r="J70" s="29"/>
      <c r="K70" s="29"/>
      <c r="L70" s="29"/>
      <c r="M70" s="29"/>
      <c r="N70" s="29"/>
      <c r="O70" s="29"/>
      <c r="P70" s="29"/>
      <c r="Q70" s="29"/>
      <c r="R70" s="29"/>
      <c r="S70" s="29"/>
      <c r="T70" s="29"/>
      <c r="U70" s="29"/>
    </row>
    <row r="71" spans="1:21">
      <c r="A71" s="29"/>
      <c r="B71" s="29"/>
      <c r="C71" s="29"/>
      <c r="D71" s="29"/>
      <c r="E71" s="29"/>
      <c r="F71" s="29"/>
      <c r="G71" s="29"/>
      <c r="H71" s="29"/>
      <c r="I71" s="29"/>
      <c r="J71" s="29"/>
      <c r="K71" s="29"/>
      <c r="L71" s="29"/>
      <c r="M71" s="29"/>
      <c r="N71" s="29"/>
      <c r="O71" s="29"/>
      <c r="P71" s="29"/>
      <c r="Q71" s="29"/>
      <c r="R71" s="29"/>
      <c r="S71" s="29"/>
      <c r="T71" s="29"/>
      <c r="U71" s="29"/>
    </row>
    <row r="72" spans="1:21">
      <c r="A72" s="29"/>
      <c r="B72" s="29"/>
      <c r="C72" s="29"/>
      <c r="D72" s="29"/>
      <c r="E72" s="29"/>
      <c r="F72" s="29"/>
      <c r="G72" s="29"/>
      <c r="H72" s="29"/>
      <c r="I72" s="29"/>
      <c r="J72" s="29"/>
      <c r="K72" s="29"/>
      <c r="L72" s="29"/>
      <c r="M72" s="29"/>
      <c r="N72" s="29"/>
      <c r="O72" s="29"/>
      <c r="P72" s="29"/>
      <c r="Q72" s="29"/>
      <c r="R72" s="29"/>
      <c r="S72" s="29"/>
      <c r="T72" s="29"/>
      <c r="U72" s="29"/>
    </row>
    <row r="73" spans="1:21">
      <c r="A73" s="29"/>
      <c r="B73" s="29"/>
      <c r="C73" s="29"/>
      <c r="D73" s="29"/>
      <c r="E73" s="29"/>
      <c r="F73" s="29"/>
      <c r="G73" s="29"/>
      <c r="H73" s="29"/>
      <c r="I73" s="29"/>
      <c r="J73" s="29"/>
      <c r="K73" s="29"/>
      <c r="L73" s="29"/>
      <c r="M73" s="29"/>
      <c r="N73" s="29"/>
      <c r="O73" s="29"/>
      <c r="P73" s="29"/>
      <c r="Q73" s="29"/>
      <c r="R73" s="29"/>
      <c r="S73" s="29"/>
      <c r="T73" s="29"/>
      <c r="U73" s="29"/>
    </row>
    <row r="74" spans="1:21">
      <c r="A74" s="29"/>
      <c r="B74" s="29"/>
      <c r="C74" s="29"/>
      <c r="D74" s="29"/>
      <c r="E74" s="29"/>
      <c r="F74" s="29"/>
      <c r="G74" s="29"/>
      <c r="H74" s="29"/>
      <c r="I74" s="29"/>
      <c r="J74" s="29"/>
      <c r="K74" s="29"/>
      <c r="L74" s="29"/>
      <c r="M74" s="29"/>
      <c r="N74" s="29"/>
      <c r="O74" s="29"/>
      <c r="P74" s="29"/>
      <c r="Q74" s="29"/>
      <c r="R74" s="29"/>
      <c r="S74" s="29"/>
      <c r="T74" s="29"/>
      <c r="U74" s="29"/>
    </row>
    <row r="75" spans="1:21">
      <c r="A75" s="29"/>
      <c r="B75" s="29"/>
      <c r="C75" s="29"/>
      <c r="D75" s="29"/>
      <c r="E75" s="29"/>
      <c r="F75" s="29"/>
      <c r="G75" s="29"/>
      <c r="H75" s="29"/>
      <c r="I75" s="29"/>
      <c r="J75" s="29"/>
      <c r="K75" s="29"/>
      <c r="L75" s="29"/>
      <c r="M75" s="29"/>
      <c r="N75" s="29"/>
      <c r="O75" s="29"/>
      <c r="P75" s="29"/>
      <c r="Q75" s="29"/>
      <c r="R75" s="29"/>
      <c r="S75" s="29"/>
      <c r="T75" s="29"/>
      <c r="U75" s="29"/>
    </row>
    <row r="76" spans="1:21">
      <c r="A76" s="29"/>
      <c r="B76" s="29"/>
      <c r="C76" s="29"/>
      <c r="D76" s="29"/>
      <c r="E76" s="29"/>
      <c r="F76" s="29"/>
      <c r="G76" s="29"/>
      <c r="H76" s="29"/>
      <c r="I76" s="29"/>
      <c r="J76" s="29"/>
      <c r="K76" s="29"/>
      <c r="L76" s="29"/>
      <c r="M76" s="29"/>
      <c r="N76" s="29"/>
      <c r="O76" s="29"/>
      <c r="P76" s="29"/>
      <c r="Q76" s="29"/>
      <c r="R76" s="29"/>
      <c r="S76" s="29"/>
      <c r="T76" s="29"/>
      <c r="U76" s="29"/>
    </row>
    <row r="77" spans="1:21">
      <c r="A77" s="29"/>
      <c r="B77" s="29"/>
      <c r="C77" s="29"/>
      <c r="D77" s="29"/>
      <c r="E77" s="29"/>
      <c r="F77" s="29"/>
      <c r="G77" s="29"/>
      <c r="H77" s="29"/>
      <c r="I77" s="29"/>
      <c r="J77" s="29"/>
      <c r="K77" s="29"/>
      <c r="L77" s="29"/>
      <c r="M77" s="29"/>
      <c r="N77" s="29"/>
      <c r="O77" s="29"/>
      <c r="P77" s="29"/>
      <c r="Q77" s="29"/>
      <c r="R77" s="29"/>
      <c r="S77" s="29"/>
      <c r="T77" s="29"/>
      <c r="U77" s="29"/>
    </row>
    <row r="78" spans="1:21">
      <c r="A78" s="29"/>
      <c r="B78" s="29"/>
      <c r="C78" s="29"/>
      <c r="D78" s="29"/>
      <c r="E78" s="29"/>
      <c r="F78" s="29"/>
      <c r="G78" s="29"/>
      <c r="H78" s="29"/>
      <c r="I78" s="29"/>
      <c r="J78" s="29"/>
      <c r="K78" s="29"/>
      <c r="L78" s="29"/>
      <c r="M78" s="29"/>
      <c r="N78" s="29"/>
      <c r="O78" s="29"/>
      <c r="P78" s="29"/>
      <c r="Q78" s="29"/>
      <c r="R78" s="29"/>
      <c r="S78" s="29"/>
      <c r="T78" s="29"/>
      <c r="U78" s="29"/>
    </row>
    <row r="79" spans="1:21">
      <c r="A79" s="29"/>
      <c r="B79" s="29"/>
      <c r="C79" s="29"/>
      <c r="D79" s="29"/>
      <c r="E79" s="29"/>
      <c r="F79" s="29"/>
      <c r="G79" s="29"/>
      <c r="H79" s="29"/>
      <c r="I79" s="29"/>
      <c r="J79" s="29"/>
      <c r="K79" s="29"/>
      <c r="L79" s="29"/>
      <c r="M79" s="29"/>
      <c r="N79" s="29"/>
      <c r="O79" s="29"/>
      <c r="P79" s="29"/>
      <c r="Q79" s="29"/>
      <c r="R79" s="29"/>
      <c r="S79" s="29"/>
      <c r="T79" s="29"/>
      <c r="U79" s="29"/>
    </row>
    <row r="80" spans="1:21">
      <c r="A80" s="29"/>
      <c r="B80" s="29"/>
      <c r="C80" s="29"/>
      <c r="D80" s="29"/>
      <c r="E80" s="29"/>
      <c r="F80" s="29"/>
      <c r="G80" s="29"/>
      <c r="H80" s="29"/>
      <c r="I80" s="29"/>
      <c r="J80" s="29"/>
      <c r="K80" s="29"/>
      <c r="L80" s="29"/>
      <c r="M80" s="29"/>
      <c r="N80" s="29"/>
      <c r="O80" s="29"/>
      <c r="P80" s="29"/>
      <c r="Q80" s="29"/>
      <c r="R80" s="29"/>
      <c r="S80" s="29"/>
      <c r="T80" s="29"/>
      <c r="U80" s="29"/>
    </row>
    <row r="81" spans="1:21">
      <c r="A81" s="29"/>
      <c r="B81" s="29"/>
      <c r="C81" s="29"/>
      <c r="D81" s="29"/>
      <c r="E81" s="29"/>
      <c r="F81" s="29"/>
      <c r="G81" s="29"/>
      <c r="H81" s="29"/>
      <c r="I81" s="29"/>
      <c r="J81" s="29"/>
      <c r="K81" s="29"/>
      <c r="L81" s="29"/>
      <c r="M81" s="29"/>
      <c r="N81" s="29"/>
      <c r="O81" s="29"/>
      <c r="P81" s="29"/>
      <c r="Q81" s="29"/>
      <c r="R81" s="29"/>
      <c r="S81" s="29"/>
      <c r="T81" s="29"/>
      <c r="U81" s="29"/>
    </row>
    <row r="82" spans="1:21">
      <c r="A82" s="29"/>
      <c r="B82" s="29"/>
      <c r="C82" s="29"/>
      <c r="D82" s="29"/>
      <c r="E82" s="29"/>
      <c r="F82" s="29"/>
      <c r="G82" s="29"/>
      <c r="H82" s="29"/>
      <c r="I82" s="29"/>
      <c r="J82" s="29"/>
      <c r="K82" s="29"/>
      <c r="L82" s="29"/>
      <c r="M82" s="29"/>
      <c r="N82" s="29"/>
      <c r="O82" s="29"/>
      <c r="P82" s="29"/>
      <c r="Q82" s="29"/>
      <c r="R82" s="29"/>
      <c r="S82" s="29"/>
      <c r="T82" s="29"/>
      <c r="U82" s="29"/>
    </row>
    <row r="83" spans="1:21">
      <c r="A83" s="29"/>
      <c r="B83" s="29"/>
      <c r="C83" s="29"/>
      <c r="D83" s="29"/>
      <c r="E83" s="29"/>
      <c r="F83" s="29"/>
      <c r="G83" s="29"/>
      <c r="H83" s="29"/>
      <c r="I83" s="29"/>
      <c r="J83" s="29"/>
      <c r="K83" s="29"/>
      <c r="L83" s="29"/>
      <c r="M83" s="29"/>
      <c r="N83" s="29"/>
      <c r="O83" s="29"/>
      <c r="P83" s="29"/>
      <c r="Q83" s="29"/>
      <c r="R83" s="29"/>
      <c r="S83" s="29"/>
      <c r="T83" s="29"/>
      <c r="U83" s="29"/>
    </row>
    <row r="84" spans="1:21">
      <c r="A84" s="29"/>
      <c r="B84" s="29"/>
      <c r="C84" s="29"/>
      <c r="D84" s="29"/>
      <c r="E84" s="29"/>
      <c r="F84" s="29"/>
      <c r="G84" s="29"/>
      <c r="H84" s="29"/>
      <c r="I84" s="29"/>
      <c r="J84" s="29"/>
      <c r="K84" s="29"/>
      <c r="L84" s="29"/>
      <c r="M84" s="29"/>
      <c r="N84" s="29"/>
      <c r="O84" s="29"/>
      <c r="P84" s="29"/>
      <c r="Q84" s="29"/>
      <c r="R84" s="29"/>
      <c r="S84" s="29"/>
      <c r="T84" s="29"/>
      <c r="U84" s="29"/>
    </row>
    <row r="85" spans="1:21">
      <c r="A85" s="29"/>
      <c r="B85" s="29"/>
      <c r="C85" s="29"/>
      <c r="D85" s="29"/>
      <c r="E85" s="29"/>
      <c r="F85" s="29"/>
      <c r="G85" s="29"/>
      <c r="H85" s="29"/>
      <c r="I85" s="29"/>
      <c r="J85" s="29"/>
      <c r="K85" s="29"/>
      <c r="L85" s="29"/>
      <c r="M85" s="29"/>
      <c r="N85" s="29"/>
      <c r="O85" s="29"/>
      <c r="P85" s="29"/>
      <c r="Q85" s="29"/>
      <c r="R85" s="29"/>
      <c r="S85" s="29"/>
      <c r="T85" s="29"/>
      <c r="U85" s="29"/>
    </row>
    <row r="86" spans="1:21">
      <c r="A86" s="29"/>
      <c r="B86" s="29"/>
      <c r="C86" s="29"/>
      <c r="D86" s="29"/>
      <c r="E86" s="29"/>
      <c r="F86" s="29"/>
      <c r="G86" s="29"/>
      <c r="H86" s="29"/>
      <c r="I86" s="29"/>
      <c r="J86" s="29"/>
      <c r="K86" s="29"/>
      <c r="L86" s="29"/>
      <c r="M86" s="29"/>
      <c r="N86" s="29"/>
      <c r="O86" s="29"/>
      <c r="P86" s="29"/>
      <c r="Q86" s="29"/>
      <c r="R86" s="29"/>
      <c r="S86" s="29"/>
      <c r="T86" s="29"/>
      <c r="U86" s="29"/>
    </row>
    <row r="87" spans="1:21">
      <c r="A87" s="29"/>
      <c r="B87" s="29"/>
      <c r="C87" s="29"/>
      <c r="D87" s="29"/>
      <c r="E87" s="29"/>
      <c r="F87" s="29"/>
      <c r="G87" s="29"/>
      <c r="H87" s="29"/>
      <c r="I87" s="29"/>
      <c r="J87" s="29"/>
      <c r="K87" s="29"/>
      <c r="L87" s="29"/>
      <c r="M87" s="29"/>
      <c r="N87" s="29"/>
      <c r="O87" s="29"/>
      <c r="P87" s="29"/>
      <c r="Q87" s="29"/>
      <c r="R87" s="29"/>
      <c r="S87" s="29"/>
      <c r="T87" s="29"/>
      <c r="U87" s="29"/>
    </row>
    <row r="88" spans="1:21">
      <c r="A88" s="29"/>
      <c r="B88" s="29"/>
      <c r="C88" s="29"/>
      <c r="D88" s="29"/>
      <c r="E88" s="29"/>
      <c r="F88" s="29"/>
      <c r="G88" s="29"/>
      <c r="H88" s="29"/>
      <c r="I88" s="29"/>
      <c r="J88" s="29"/>
      <c r="K88" s="29"/>
      <c r="L88" s="29"/>
      <c r="M88" s="29"/>
      <c r="N88" s="29"/>
      <c r="O88" s="29"/>
      <c r="P88" s="29"/>
      <c r="Q88" s="29"/>
      <c r="R88" s="29"/>
      <c r="S88" s="29"/>
      <c r="T88" s="29"/>
      <c r="U88" s="29"/>
    </row>
    <row r="89" spans="1:21">
      <c r="A89" s="29"/>
      <c r="B89" s="29"/>
      <c r="C89" s="29"/>
      <c r="D89" s="29"/>
      <c r="E89" s="29"/>
      <c r="F89" s="29"/>
      <c r="G89" s="29"/>
      <c r="H89" s="29"/>
      <c r="I89" s="29"/>
      <c r="J89" s="29"/>
      <c r="K89" s="29"/>
      <c r="L89" s="29"/>
      <c r="M89" s="29"/>
      <c r="N89" s="29"/>
      <c r="O89" s="29"/>
      <c r="P89" s="29"/>
      <c r="Q89" s="29"/>
      <c r="R89" s="29"/>
      <c r="S89" s="29"/>
      <c r="T89" s="29"/>
      <c r="U89" s="29"/>
    </row>
    <row r="90" spans="1:21">
      <c r="A90" s="29"/>
      <c r="B90" s="29"/>
      <c r="C90" s="29"/>
      <c r="D90" s="29"/>
      <c r="E90" s="29"/>
      <c r="F90" s="29"/>
      <c r="G90" s="29"/>
      <c r="H90" s="29"/>
      <c r="I90" s="29"/>
      <c r="J90" s="29"/>
      <c r="K90" s="29"/>
      <c r="L90" s="29"/>
      <c r="M90" s="29"/>
      <c r="N90" s="29"/>
      <c r="O90" s="29"/>
      <c r="P90" s="29"/>
      <c r="Q90" s="29"/>
      <c r="R90" s="29"/>
      <c r="S90" s="29"/>
      <c r="T90" s="29"/>
      <c r="U90" s="29"/>
    </row>
    <row r="91" spans="1:21">
      <c r="A91" s="29"/>
      <c r="B91" s="29"/>
      <c r="C91" s="29"/>
      <c r="D91" s="29"/>
      <c r="E91" s="29"/>
      <c r="F91" s="29"/>
      <c r="G91" s="29"/>
      <c r="H91" s="29"/>
      <c r="I91" s="29"/>
      <c r="J91" s="29"/>
      <c r="K91" s="29"/>
      <c r="L91" s="29"/>
      <c r="M91" s="29"/>
      <c r="N91" s="29"/>
      <c r="O91" s="29"/>
      <c r="P91" s="29"/>
      <c r="Q91" s="29"/>
      <c r="R91" s="29"/>
      <c r="S91" s="29"/>
      <c r="T91" s="29"/>
      <c r="U91" s="29"/>
    </row>
    <row r="92" spans="1:21">
      <c r="A92" s="29"/>
      <c r="B92" s="29"/>
      <c r="C92" s="29"/>
      <c r="D92" s="29"/>
      <c r="E92" s="29"/>
      <c r="F92" s="29"/>
      <c r="G92" s="29"/>
      <c r="H92" s="29"/>
      <c r="I92" s="29"/>
      <c r="J92" s="29"/>
      <c r="K92" s="29"/>
      <c r="L92" s="29"/>
      <c r="M92" s="29"/>
      <c r="N92" s="29"/>
      <c r="O92" s="29"/>
      <c r="P92" s="29"/>
      <c r="Q92" s="29"/>
      <c r="R92" s="29"/>
      <c r="S92" s="29"/>
      <c r="T92" s="29"/>
      <c r="U92" s="29"/>
    </row>
    <row r="93" spans="1:21">
      <c r="A93" s="29"/>
      <c r="B93" s="29"/>
      <c r="C93" s="29"/>
      <c r="D93" s="29"/>
      <c r="E93" s="29"/>
      <c r="F93" s="29"/>
      <c r="G93" s="29"/>
      <c r="H93" s="29"/>
      <c r="I93" s="29"/>
      <c r="J93" s="29"/>
      <c r="K93" s="29"/>
      <c r="L93" s="29"/>
      <c r="M93" s="29"/>
      <c r="N93" s="29"/>
      <c r="O93" s="29"/>
      <c r="P93" s="29"/>
      <c r="Q93" s="29"/>
      <c r="R93" s="29"/>
      <c r="S93" s="29"/>
      <c r="T93" s="29"/>
      <c r="U93" s="29"/>
    </row>
    <row r="94" spans="1:21">
      <c r="A94" s="29"/>
      <c r="B94" s="29"/>
      <c r="C94" s="29"/>
      <c r="D94" s="29"/>
      <c r="E94" s="29"/>
      <c r="F94" s="29"/>
      <c r="G94" s="29"/>
      <c r="H94" s="29"/>
      <c r="I94" s="29"/>
      <c r="J94" s="29"/>
      <c r="K94" s="29"/>
      <c r="L94" s="29"/>
      <c r="M94" s="29"/>
      <c r="N94" s="29"/>
      <c r="O94" s="29"/>
      <c r="P94" s="29"/>
      <c r="Q94" s="29"/>
      <c r="R94" s="29"/>
      <c r="S94" s="29"/>
      <c r="T94" s="29"/>
      <c r="U94" s="29"/>
    </row>
    <row r="95" spans="1:21">
      <c r="A95" s="29"/>
      <c r="B95" s="29"/>
      <c r="C95" s="29"/>
      <c r="D95" s="29"/>
      <c r="E95" s="29"/>
      <c r="F95" s="29"/>
      <c r="G95" s="29"/>
      <c r="H95" s="29"/>
      <c r="I95" s="29"/>
      <c r="J95" s="29"/>
      <c r="K95" s="29"/>
      <c r="L95" s="29"/>
      <c r="M95" s="29"/>
      <c r="N95" s="29"/>
      <c r="O95" s="29"/>
      <c r="P95" s="29"/>
      <c r="Q95" s="29"/>
      <c r="R95" s="29"/>
      <c r="S95" s="29"/>
      <c r="T95" s="29"/>
      <c r="U95" s="29"/>
    </row>
    <row r="96" spans="1:21">
      <c r="A96" s="29"/>
      <c r="B96" s="29"/>
      <c r="C96" s="29"/>
      <c r="D96" s="29"/>
      <c r="E96" s="29"/>
      <c r="F96" s="29"/>
      <c r="G96" s="29"/>
      <c r="H96" s="29"/>
      <c r="I96" s="29"/>
      <c r="J96" s="29"/>
      <c r="K96" s="29"/>
      <c r="L96" s="29"/>
      <c r="M96" s="29"/>
      <c r="N96" s="29"/>
      <c r="O96" s="29"/>
      <c r="P96" s="29"/>
      <c r="Q96" s="29"/>
      <c r="R96" s="29"/>
      <c r="S96" s="29"/>
      <c r="T96" s="29"/>
      <c r="U96" s="29"/>
    </row>
    <row r="97" spans="1:21">
      <c r="A97" s="29"/>
      <c r="B97" s="29"/>
      <c r="C97" s="29"/>
      <c r="D97" s="29"/>
      <c r="E97" s="29"/>
      <c r="F97" s="29"/>
      <c r="G97" s="29"/>
      <c r="H97" s="29"/>
      <c r="I97" s="29"/>
      <c r="J97" s="29"/>
      <c r="K97" s="29"/>
      <c r="L97" s="29"/>
      <c r="M97" s="29"/>
      <c r="N97" s="29"/>
      <c r="O97" s="29"/>
      <c r="P97" s="29"/>
      <c r="Q97" s="29"/>
      <c r="R97" s="29"/>
      <c r="S97" s="29"/>
      <c r="T97" s="29"/>
      <c r="U97" s="29"/>
    </row>
    <row r="98" spans="1:21">
      <c r="A98" s="29"/>
      <c r="B98" s="29"/>
      <c r="C98" s="29"/>
      <c r="D98" s="29"/>
      <c r="E98" s="29"/>
      <c r="F98" s="29"/>
      <c r="G98" s="29"/>
      <c r="H98" s="29"/>
      <c r="I98" s="29"/>
      <c r="J98" s="29"/>
      <c r="K98" s="29"/>
      <c r="L98" s="29"/>
      <c r="M98" s="29"/>
      <c r="N98" s="29"/>
      <c r="O98" s="29"/>
      <c r="P98" s="29"/>
      <c r="Q98" s="29"/>
      <c r="R98" s="29"/>
      <c r="S98" s="29"/>
      <c r="T98" s="29"/>
      <c r="U98" s="29"/>
    </row>
    <row r="99" spans="1:21">
      <c r="A99" s="29"/>
      <c r="B99" s="29"/>
      <c r="C99" s="29"/>
      <c r="D99" s="29"/>
      <c r="E99" s="29"/>
      <c r="F99" s="29"/>
      <c r="G99" s="29"/>
      <c r="H99" s="29"/>
      <c r="I99" s="29"/>
      <c r="J99" s="29"/>
      <c r="K99" s="29"/>
      <c r="L99" s="29"/>
      <c r="M99" s="29"/>
      <c r="N99" s="29"/>
      <c r="O99" s="29"/>
      <c r="P99" s="29"/>
      <c r="Q99" s="29"/>
      <c r="R99" s="29"/>
      <c r="S99" s="29"/>
      <c r="T99" s="29"/>
      <c r="U99" s="29"/>
    </row>
  </sheetData>
  <mergeCells count="17">
    <mergeCell ref="B25:C25"/>
    <mergeCell ref="R44:S44"/>
    <mergeCell ref="T44:U44"/>
    <mergeCell ref="V44:W44"/>
    <mergeCell ref="F23:F24"/>
    <mergeCell ref="G23:G24"/>
    <mergeCell ref="H23:H24"/>
    <mergeCell ref="I23:I24"/>
    <mergeCell ref="B3:P3"/>
    <mergeCell ref="D17:U17"/>
    <mergeCell ref="E20:J20"/>
    <mergeCell ref="L20:R20"/>
    <mergeCell ref="T20:U20"/>
    <mergeCell ref="B7:U7"/>
    <mergeCell ref="B11:U11"/>
    <mergeCell ref="B13:U13"/>
    <mergeCell ref="B9:U9"/>
  </mergeCells>
  <hyperlinks>
    <hyperlink ref="B3" location="Contents!A1" display="Back to index page" xr:uid="{02D97C58-29D0-4FE5-8806-EBD34D562D9B}"/>
    <hyperlink ref="B3:P3" location="CONTENTS!A1" display="Back to contents page" xr:uid="{D6657094-6FF5-4DB6-B23B-B2E29BFCA636}"/>
  </hyperlinks>
  <pageMargins left="0.7" right="0.7" top="0.75" bottom="0.75" header="0.3" footer="0.3"/>
  <pageSetup orientation="landscape" r:id="rId1"/>
  <customProperties>
    <customPr name="EpmWorksheetKeyString_GU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C68C-DFB6-4CEB-B014-35E6D28A2019}">
  <sheetPr>
    <tabColor rgb="FF007272"/>
  </sheetPr>
  <dimension ref="A1:P130"/>
  <sheetViews>
    <sheetView showGridLines="0" showRowColHeaders="0" zoomScaleNormal="100" workbookViewId="0"/>
  </sheetViews>
  <sheetFormatPr baseColWidth="10" defaultColWidth="22.33203125" defaultRowHeight="14.4"/>
  <cols>
    <col min="1" max="1" width="2.6640625" style="6" customWidth="1"/>
    <col min="2" max="2" width="5.109375" style="6" customWidth="1"/>
    <col min="3" max="3" width="48.88671875" style="6" customWidth="1"/>
    <col min="4" max="9" width="31" style="6" customWidth="1"/>
    <col min="10" max="10" width="26.44140625" style="6" customWidth="1"/>
    <col min="11" max="16384" width="22.33203125" style="6"/>
  </cols>
  <sheetData>
    <row r="1" spans="1:16" ht="11.25" customHeight="1"/>
    <row r="2" spans="1:16" ht="5.25" customHeight="1"/>
    <row r="3" spans="1:16" ht="12.9" customHeight="1">
      <c r="B3" s="2217" t="s">
        <v>302</v>
      </c>
      <c r="C3" s="2217"/>
      <c r="D3" s="2217"/>
      <c r="E3" s="2217"/>
      <c r="F3" s="2217"/>
      <c r="G3" s="2217"/>
      <c r="H3" s="2217"/>
      <c r="I3" s="2217"/>
      <c r="J3" s="2217"/>
      <c r="K3" s="2217"/>
      <c r="L3" s="2217"/>
      <c r="M3" s="2217"/>
      <c r="N3" s="2217"/>
      <c r="O3" s="2217"/>
      <c r="P3" s="2217"/>
    </row>
    <row r="4" spans="1:16" ht="5.25" customHeight="1"/>
    <row r="5" spans="1:16" s="1169" customFormat="1" ht="15.6">
      <c r="A5" s="7"/>
      <c r="B5" s="1087" t="s">
        <v>2058</v>
      </c>
      <c r="C5" s="1087"/>
    </row>
    <row r="6" spans="1:16" s="1169" customFormat="1" ht="11.25" customHeight="1">
      <c r="A6" s="7"/>
      <c r="B6" s="1087"/>
      <c r="C6" s="1087"/>
    </row>
    <row r="7" spans="1:16" s="1169" customFormat="1" ht="22.5" customHeight="1">
      <c r="A7" s="7"/>
      <c r="B7" s="2218" t="s">
        <v>3000</v>
      </c>
      <c r="C7" s="2225"/>
      <c r="D7" s="2225"/>
      <c r="E7" s="2225"/>
      <c r="F7" s="2225"/>
      <c r="G7" s="2225"/>
      <c r="H7" s="2225"/>
      <c r="I7" s="2225"/>
    </row>
    <row r="8" spans="1:16" s="1169" customFormat="1" ht="6.15" customHeight="1">
      <c r="A8" s="7"/>
      <c r="B8" s="201"/>
      <c r="C8" s="201"/>
      <c r="D8" s="201"/>
      <c r="E8" s="201"/>
      <c r="F8" s="201"/>
      <c r="G8" s="201"/>
      <c r="H8" s="201"/>
    </row>
    <row r="9" spans="1:16" s="1169" customFormat="1" ht="11.25" customHeight="1">
      <c r="A9" s="7"/>
      <c r="B9" s="2218" t="s">
        <v>2652</v>
      </c>
      <c r="C9" s="2225"/>
      <c r="D9" s="2225"/>
      <c r="E9" s="2225"/>
      <c r="F9" s="2225"/>
      <c r="G9" s="2225"/>
      <c r="H9" s="2225"/>
      <c r="I9" s="2225"/>
    </row>
    <row r="10" spans="1:16" s="1169" customFormat="1" ht="6.15" customHeight="1">
      <c r="A10" s="7"/>
      <c r="C10" s="201"/>
      <c r="D10" s="201"/>
      <c r="E10" s="201"/>
      <c r="F10" s="201"/>
      <c r="G10" s="201"/>
      <c r="H10" s="201"/>
    </row>
    <row r="11" spans="1:16" s="1169" customFormat="1" ht="11.25" customHeight="1">
      <c r="A11" s="7"/>
      <c r="B11" s="2218" t="s">
        <v>2933</v>
      </c>
      <c r="C11" s="2225"/>
      <c r="D11" s="2225"/>
      <c r="E11" s="2225"/>
      <c r="F11" s="2225"/>
      <c r="G11" s="2225"/>
      <c r="H11" s="2225"/>
      <c r="I11" s="2225"/>
    </row>
    <row r="12" spans="1:16" s="1169" customFormat="1" ht="11.25" customHeight="1">
      <c r="A12" s="7"/>
      <c r="B12" s="201"/>
      <c r="C12" s="201"/>
      <c r="D12" s="201"/>
      <c r="E12" s="201"/>
      <c r="F12" s="201"/>
      <c r="G12" s="201"/>
      <c r="H12" s="201"/>
    </row>
    <row r="13" spans="1:16" s="1172" customFormat="1" ht="10.199999999999999">
      <c r="A13" s="12"/>
      <c r="B13" s="1539" t="s">
        <v>2761</v>
      </c>
      <c r="C13" s="1190"/>
    </row>
    <row r="14" spans="1:16" s="91" customFormat="1" ht="10.199999999999999">
      <c r="A14" s="29"/>
      <c r="B14" s="763"/>
      <c r="C14" s="1191" t="s">
        <v>314</v>
      </c>
      <c r="D14" s="1191" t="s">
        <v>316</v>
      </c>
      <c r="E14" s="1191" t="s">
        <v>318</v>
      </c>
      <c r="F14" s="1191" t="s">
        <v>320</v>
      </c>
      <c r="G14" s="1191" t="s">
        <v>325</v>
      </c>
      <c r="H14" s="1191" t="s">
        <v>332</v>
      </c>
      <c r="I14" s="1191" t="s">
        <v>334</v>
      </c>
      <c r="J14" s="29"/>
    </row>
    <row r="15" spans="1:16" s="91" customFormat="1" ht="11.25" customHeight="1">
      <c r="A15" s="29"/>
      <c r="B15" s="540"/>
      <c r="C15" s="1198"/>
      <c r="D15" s="1198"/>
      <c r="E15" s="278" t="s">
        <v>2059</v>
      </c>
      <c r="F15" s="1198"/>
      <c r="G15" s="1198"/>
      <c r="H15" s="1198"/>
      <c r="I15" s="1198"/>
      <c r="J15" s="29"/>
    </row>
    <row r="16" spans="1:16" s="91" customFormat="1" ht="11.25" customHeight="1">
      <c r="A16" s="29"/>
      <c r="B16" s="1575"/>
      <c r="C16" s="1560" t="s">
        <v>2060</v>
      </c>
      <c r="D16" s="1579" t="s">
        <v>2632</v>
      </c>
      <c r="E16" s="1579" t="s">
        <v>2061</v>
      </c>
      <c r="F16" s="1579" t="s">
        <v>2062</v>
      </c>
      <c r="G16" s="1579" t="s">
        <v>2063</v>
      </c>
      <c r="H16" s="1579" t="s">
        <v>2064</v>
      </c>
      <c r="I16" s="1579" t="s">
        <v>2065</v>
      </c>
      <c r="J16" s="29"/>
      <c r="K16" s="1832"/>
      <c r="L16" s="1832"/>
    </row>
    <row r="17" spans="1:10" s="91" customFormat="1" ht="11.25" customHeight="1">
      <c r="A17" s="29"/>
      <c r="B17" s="35">
        <v>1</v>
      </c>
      <c r="C17" s="1203" t="s">
        <v>2066</v>
      </c>
      <c r="D17" s="1828"/>
      <c r="E17" s="17">
        <v>71148.148922549997</v>
      </c>
      <c r="F17" s="1829" t="s">
        <v>2639</v>
      </c>
      <c r="G17" s="1829">
        <v>2024</v>
      </c>
      <c r="H17" s="1849">
        <v>-89.85507246376811</v>
      </c>
      <c r="I17" s="1193"/>
      <c r="J17" s="29"/>
    </row>
    <row r="18" spans="1:10" s="91" customFormat="1" ht="11.25" customHeight="1">
      <c r="A18" s="29"/>
      <c r="B18" s="35">
        <v>2</v>
      </c>
      <c r="C18" s="1203" t="s">
        <v>2067</v>
      </c>
      <c r="D18" s="35"/>
      <c r="E18" s="17">
        <v>35685.939783269896</v>
      </c>
      <c r="F18" s="1829"/>
      <c r="G18" s="1829"/>
      <c r="H18" s="1849"/>
      <c r="I18" s="1193"/>
      <c r="J18" s="29"/>
    </row>
    <row r="19" spans="1:10" s="91" customFormat="1" ht="11.25" customHeight="1">
      <c r="A19" s="29"/>
      <c r="B19" s="35">
        <v>3</v>
      </c>
      <c r="C19" s="1203" t="s">
        <v>2068</v>
      </c>
      <c r="D19" s="35"/>
      <c r="E19" s="17">
        <v>6958.3623138699995</v>
      </c>
      <c r="F19" s="1829" t="s">
        <v>2640</v>
      </c>
      <c r="G19" s="1829">
        <v>2024</v>
      </c>
      <c r="H19" s="1849">
        <v>32.075055187637979</v>
      </c>
      <c r="I19" s="1193"/>
      <c r="J19" s="29"/>
    </row>
    <row r="20" spans="1:10" s="91" customFormat="1" ht="11.25" customHeight="1">
      <c r="A20" s="29"/>
      <c r="B20" s="35">
        <v>4</v>
      </c>
      <c r="C20" s="874" t="s">
        <v>2069</v>
      </c>
      <c r="D20" s="35"/>
      <c r="E20" s="17">
        <v>613.46505663000005</v>
      </c>
      <c r="F20" s="1829" t="s">
        <v>2641</v>
      </c>
      <c r="G20" s="1829">
        <v>2024</v>
      </c>
      <c r="H20" s="1849">
        <v>-11.971663664005574</v>
      </c>
      <c r="I20" s="1193"/>
      <c r="J20" s="29"/>
    </row>
    <row r="21" spans="1:10" s="404" customFormat="1" ht="11.25" customHeight="1">
      <c r="A21" s="3"/>
      <c r="B21" s="35">
        <v>5</v>
      </c>
      <c r="C21" s="272" t="s">
        <v>2070</v>
      </c>
      <c r="D21" s="35"/>
      <c r="E21" s="17">
        <v>74764.668751349906</v>
      </c>
      <c r="F21" s="1829"/>
      <c r="G21" s="1831"/>
      <c r="H21" s="1850"/>
      <c r="I21" s="1337"/>
      <c r="J21" s="3"/>
    </row>
    <row r="22" spans="1:10" s="91" customFormat="1" ht="11.25" customHeight="1">
      <c r="A22" s="29"/>
      <c r="B22" s="35">
        <v>6</v>
      </c>
      <c r="C22" s="874" t="s">
        <v>2071</v>
      </c>
      <c r="D22" s="35"/>
      <c r="E22" s="17">
        <v>902.42712066999991</v>
      </c>
      <c r="F22" s="1829"/>
      <c r="G22" s="275"/>
      <c r="H22" s="1849"/>
      <c r="I22" s="1193"/>
      <c r="J22" s="29"/>
    </row>
    <row r="23" spans="1:10" s="91" customFormat="1" ht="11.25" customHeight="1">
      <c r="A23" s="29"/>
      <c r="B23" s="35">
        <v>7</v>
      </c>
      <c r="C23" s="874" t="s">
        <v>2072</v>
      </c>
      <c r="D23" s="35"/>
      <c r="E23" s="17">
        <v>2764.6415144799998</v>
      </c>
      <c r="F23" s="1829" t="s">
        <v>2642</v>
      </c>
      <c r="G23" s="1829">
        <v>2024</v>
      </c>
      <c r="H23" s="1849">
        <v>-69.126454599112776</v>
      </c>
      <c r="I23" s="1193"/>
      <c r="J23" s="29"/>
    </row>
    <row r="24" spans="1:10" s="91" customFormat="1" ht="11.25" customHeight="1">
      <c r="A24" s="29"/>
      <c r="B24" s="35">
        <v>8</v>
      </c>
      <c r="C24" s="874" t="s">
        <v>2073</v>
      </c>
      <c r="D24" s="35"/>
      <c r="E24" s="17">
        <v>1630.7590144800001</v>
      </c>
      <c r="F24" s="1829" t="s">
        <v>2642</v>
      </c>
      <c r="G24" s="1829">
        <v>2024</v>
      </c>
      <c r="H24" s="1849">
        <v>-86.812926463013923</v>
      </c>
      <c r="I24" s="1193"/>
      <c r="J24" s="29"/>
    </row>
    <row r="25" spans="1:10" s="91" customFormat="1" ht="11.25" customHeight="1">
      <c r="A25" s="29"/>
      <c r="B25" s="1663">
        <v>9</v>
      </c>
      <c r="C25" s="1664" t="s">
        <v>2633</v>
      </c>
      <c r="D25" s="1663"/>
      <c r="E25" s="1679">
        <v>213123.75</v>
      </c>
      <c r="F25" s="1830" t="s">
        <v>2643</v>
      </c>
      <c r="G25" s="1830">
        <v>2024</v>
      </c>
      <c r="H25" s="1851">
        <v>-38.113565505804317</v>
      </c>
      <c r="I25" s="1665"/>
      <c r="J25" s="29"/>
    </row>
    <row r="26" spans="1:10" s="91" customFormat="1" ht="6" customHeight="1">
      <c r="A26" s="29"/>
      <c r="B26" s="35"/>
      <c r="C26" s="874"/>
      <c r="D26" s="275"/>
      <c r="E26" s="1193"/>
      <c r="F26" s="1193"/>
      <c r="G26" s="1193"/>
      <c r="H26" s="1193"/>
      <c r="I26" s="1193"/>
      <c r="J26" s="29"/>
    </row>
    <row r="27" spans="1:10" s="91" customFormat="1" ht="10.199999999999999">
      <c r="A27" s="29"/>
      <c r="B27" s="408" t="s">
        <v>2653</v>
      </c>
      <c r="D27" s="29"/>
      <c r="E27" s="29"/>
      <c r="F27" s="29"/>
      <c r="G27" s="29"/>
      <c r="H27" s="29"/>
      <c r="I27" s="29"/>
      <c r="J27" s="29"/>
    </row>
    <row r="28" spans="1:10" s="91" customFormat="1" ht="10.199999999999999">
      <c r="A28" s="29"/>
      <c r="B28" s="408" t="s">
        <v>2654</v>
      </c>
      <c r="D28" s="29"/>
      <c r="E28" s="29"/>
      <c r="F28" s="29"/>
      <c r="G28" s="29"/>
      <c r="H28" s="29"/>
      <c r="I28" s="29"/>
      <c r="J28" s="29"/>
    </row>
    <row r="29" spans="1:10" s="91" customFormat="1" ht="10.199999999999999">
      <c r="A29" s="29"/>
      <c r="D29" s="29"/>
      <c r="E29" s="29"/>
      <c r="F29" s="29"/>
      <c r="G29" s="29"/>
      <c r="H29" s="29"/>
      <c r="I29" s="29"/>
      <c r="J29" s="29"/>
    </row>
    <row r="30" spans="1:10" s="91" customFormat="1" ht="10.199999999999999">
      <c r="A30" s="29"/>
      <c r="B30" s="408"/>
      <c r="D30" s="29"/>
      <c r="E30" s="29"/>
      <c r="F30" s="29"/>
      <c r="G30" s="29"/>
      <c r="H30" s="29"/>
      <c r="I30" s="29"/>
      <c r="J30" s="29"/>
    </row>
    <row r="31" spans="1:10" s="91" customFormat="1" ht="11.25" customHeight="1">
      <c r="A31" s="29"/>
      <c r="B31" s="540"/>
      <c r="C31" s="1194"/>
      <c r="D31" s="1194"/>
      <c r="E31" s="1194"/>
      <c r="F31" s="2470" t="s">
        <v>2074</v>
      </c>
      <c r="G31" s="36"/>
      <c r="H31" s="36"/>
      <c r="I31" s="29"/>
      <c r="J31" s="29"/>
    </row>
    <row r="32" spans="1:10" s="91" customFormat="1" ht="11.25" customHeight="1">
      <c r="A32" s="29"/>
      <c r="B32" s="29"/>
      <c r="C32" s="408" t="s">
        <v>2075</v>
      </c>
      <c r="D32" s="2348" t="s">
        <v>2076</v>
      </c>
      <c r="E32" s="2348"/>
      <c r="F32" s="2471"/>
      <c r="G32" s="36"/>
      <c r="H32" s="36"/>
      <c r="I32" s="29"/>
      <c r="J32" s="29"/>
    </row>
    <row r="33" spans="1:10" s="91" customFormat="1" ht="11.25" customHeight="1">
      <c r="A33" s="29"/>
      <c r="B33" s="1575"/>
      <c r="C33" s="1666" t="s">
        <v>2077</v>
      </c>
      <c r="D33" s="1667" t="s">
        <v>2078</v>
      </c>
      <c r="E33" s="1667" t="s">
        <v>2079</v>
      </c>
      <c r="F33" s="2472"/>
      <c r="G33" s="1195"/>
      <c r="H33" s="1195"/>
      <c r="I33" s="29"/>
      <c r="J33" s="29"/>
    </row>
    <row r="34" spans="1:10" s="91" customFormat="1" ht="11.25" customHeight="1">
      <c r="A34" s="29"/>
      <c r="B34" s="1338"/>
      <c r="C34" s="1338" t="s">
        <v>2070</v>
      </c>
      <c r="D34" s="1339" t="s">
        <v>2080</v>
      </c>
      <c r="E34" s="1339">
        <v>301</v>
      </c>
      <c r="F34" s="2473" t="s">
        <v>2081</v>
      </c>
      <c r="G34" s="408"/>
      <c r="H34" s="408"/>
      <c r="I34" s="29"/>
      <c r="J34" s="29"/>
    </row>
    <row r="35" spans="1:10" s="91" customFormat="1" ht="11.25" customHeight="1">
      <c r="A35" s="29"/>
      <c r="B35" s="408"/>
      <c r="C35" s="408" t="s">
        <v>2070</v>
      </c>
      <c r="D35" s="1340" t="s">
        <v>2080</v>
      </c>
      <c r="E35" s="1340">
        <v>3011</v>
      </c>
      <c r="F35" s="2288"/>
      <c r="G35" s="408"/>
      <c r="H35" s="408"/>
      <c r="I35" s="29"/>
      <c r="J35" s="29"/>
    </row>
    <row r="36" spans="1:10" s="91" customFormat="1" ht="11.25" customHeight="1">
      <c r="A36" s="29"/>
      <c r="B36" s="408"/>
      <c r="C36" s="408" t="s">
        <v>2070</v>
      </c>
      <c r="D36" s="1340" t="s">
        <v>2080</v>
      </c>
      <c r="E36" s="1340">
        <v>3012</v>
      </c>
      <c r="F36" s="2288"/>
      <c r="G36" s="408"/>
      <c r="H36" s="408"/>
      <c r="I36" s="29"/>
      <c r="J36" s="29"/>
    </row>
    <row r="37" spans="1:10" s="91" customFormat="1" ht="11.25" customHeight="1">
      <c r="A37" s="29"/>
      <c r="B37" s="408"/>
      <c r="C37" s="408" t="s">
        <v>2070</v>
      </c>
      <c r="D37" s="1340" t="s">
        <v>2080</v>
      </c>
      <c r="E37" s="1340">
        <v>3315</v>
      </c>
      <c r="F37" s="2288"/>
      <c r="G37" s="408"/>
      <c r="H37" s="408"/>
      <c r="I37" s="29"/>
      <c r="J37" s="29"/>
    </row>
    <row r="38" spans="1:10" s="91" customFormat="1" ht="11.25" customHeight="1">
      <c r="A38" s="29"/>
      <c r="B38" s="408"/>
      <c r="C38" s="408" t="s">
        <v>2070</v>
      </c>
      <c r="D38" s="1340" t="s">
        <v>2080</v>
      </c>
      <c r="E38" s="1340">
        <v>50</v>
      </c>
      <c r="F38" s="2288"/>
      <c r="G38" s="408"/>
      <c r="H38" s="408"/>
      <c r="I38" s="29"/>
      <c r="J38" s="29"/>
    </row>
    <row r="39" spans="1:10" s="91" customFormat="1" ht="11.25" customHeight="1">
      <c r="A39" s="29"/>
      <c r="B39" s="408"/>
      <c r="C39" s="408" t="s">
        <v>2070</v>
      </c>
      <c r="D39" s="1340" t="s">
        <v>2080</v>
      </c>
      <c r="E39" s="1340">
        <v>501</v>
      </c>
      <c r="F39" s="2288"/>
      <c r="G39" s="408"/>
      <c r="H39" s="408"/>
      <c r="I39" s="29"/>
      <c r="J39" s="29"/>
    </row>
    <row r="40" spans="1:10" s="91" customFormat="1" ht="11.25" customHeight="1">
      <c r="A40" s="29"/>
      <c r="B40" s="408"/>
      <c r="C40" s="408" t="s">
        <v>2070</v>
      </c>
      <c r="D40" s="1340" t="s">
        <v>2080</v>
      </c>
      <c r="E40" s="1340">
        <v>5010</v>
      </c>
      <c r="F40" s="2288"/>
      <c r="G40" s="408"/>
      <c r="H40" s="408"/>
      <c r="I40" s="29"/>
      <c r="J40" s="29"/>
    </row>
    <row r="41" spans="1:10" s="91" customFormat="1" ht="11.25" customHeight="1">
      <c r="A41" s="29"/>
      <c r="B41" s="408"/>
      <c r="C41" s="408" t="s">
        <v>2070</v>
      </c>
      <c r="D41" s="1340" t="s">
        <v>2080</v>
      </c>
      <c r="E41" s="1340">
        <v>502</v>
      </c>
      <c r="F41" s="2288"/>
      <c r="G41" s="408"/>
      <c r="H41" s="408"/>
      <c r="I41" s="29"/>
      <c r="J41" s="29"/>
    </row>
    <row r="42" spans="1:10" s="91" customFormat="1" ht="11.25" customHeight="1">
      <c r="A42" s="29"/>
      <c r="B42" s="408"/>
      <c r="C42" s="408" t="s">
        <v>2070</v>
      </c>
      <c r="D42" s="1340" t="s">
        <v>2080</v>
      </c>
      <c r="E42" s="1340">
        <v>5020</v>
      </c>
      <c r="F42" s="2288"/>
      <c r="G42" s="408"/>
      <c r="H42" s="408"/>
      <c r="I42" s="29"/>
      <c r="J42" s="29"/>
    </row>
    <row r="43" spans="1:10" s="91" customFormat="1" ht="11.25" customHeight="1">
      <c r="A43" s="29"/>
      <c r="B43" s="408"/>
      <c r="C43" s="408" t="s">
        <v>2070</v>
      </c>
      <c r="D43" s="1340" t="s">
        <v>2080</v>
      </c>
      <c r="E43" s="1340">
        <v>5222</v>
      </c>
      <c r="F43" s="2288"/>
      <c r="G43" s="408"/>
      <c r="H43" s="408"/>
      <c r="I43" s="29"/>
      <c r="J43" s="29"/>
    </row>
    <row r="44" spans="1:10" s="91" customFormat="1" ht="11.25" customHeight="1">
      <c r="A44" s="29"/>
      <c r="B44" s="408"/>
      <c r="C44" s="408" t="s">
        <v>2070</v>
      </c>
      <c r="D44" s="1340" t="s">
        <v>2080</v>
      </c>
      <c r="E44" s="1340">
        <v>5224</v>
      </c>
      <c r="F44" s="2288"/>
      <c r="G44" s="408"/>
      <c r="H44" s="408"/>
      <c r="I44" s="29"/>
      <c r="J44" s="29"/>
    </row>
    <row r="45" spans="1:10" s="91" customFormat="1" ht="11.25" customHeight="1">
      <c r="A45" s="29"/>
      <c r="B45" s="1666"/>
      <c r="C45" s="1666" t="s">
        <v>2070</v>
      </c>
      <c r="D45" s="1667" t="s">
        <v>2080</v>
      </c>
      <c r="E45" s="1667">
        <v>5229</v>
      </c>
      <c r="F45" s="2265"/>
      <c r="G45" s="408"/>
      <c r="H45" s="408"/>
      <c r="I45" s="29"/>
      <c r="J45" s="29"/>
    </row>
    <row r="46" spans="1:10" s="91" customFormat="1" ht="11.25" customHeight="1">
      <c r="A46" s="29"/>
      <c r="B46" s="408"/>
      <c r="C46" s="1338" t="s">
        <v>2066</v>
      </c>
      <c r="D46" s="1339" t="s">
        <v>2082</v>
      </c>
      <c r="E46" s="1339">
        <v>27</v>
      </c>
      <c r="F46" s="2466" t="s">
        <v>2083</v>
      </c>
      <c r="G46" s="408"/>
      <c r="H46" s="29"/>
      <c r="I46" s="29"/>
      <c r="J46" s="29"/>
    </row>
    <row r="47" spans="1:10" s="91" customFormat="1" ht="11.25" customHeight="1">
      <c r="A47" s="29"/>
      <c r="B47" s="408"/>
      <c r="C47" s="408" t="s">
        <v>2066</v>
      </c>
      <c r="D47" s="1340" t="s">
        <v>2082</v>
      </c>
      <c r="E47" s="1340">
        <v>2712</v>
      </c>
      <c r="F47" s="2467"/>
      <c r="G47" s="408"/>
      <c r="H47" s="29"/>
      <c r="I47" s="29"/>
      <c r="J47" s="29"/>
    </row>
    <row r="48" spans="1:10" s="91" customFormat="1" ht="11.25" customHeight="1">
      <c r="A48" s="29"/>
      <c r="B48" s="408"/>
      <c r="C48" s="408" t="s">
        <v>2066</v>
      </c>
      <c r="D48" s="1340" t="s">
        <v>2082</v>
      </c>
      <c r="E48" s="1340">
        <v>3314</v>
      </c>
      <c r="F48" s="2467"/>
      <c r="G48" s="408"/>
      <c r="H48" s="29"/>
      <c r="I48" s="29"/>
      <c r="J48" s="29"/>
    </row>
    <row r="49" spans="1:10" s="91" customFormat="1" ht="11.25" customHeight="1">
      <c r="A49" s="29"/>
      <c r="B49" s="408"/>
      <c r="C49" s="408" t="s">
        <v>2066</v>
      </c>
      <c r="D49" s="1340" t="s">
        <v>2082</v>
      </c>
      <c r="E49" s="1340">
        <v>35</v>
      </c>
      <c r="F49" s="2467"/>
      <c r="G49" s="408"/>
      <c r="H49" s="29"/>
      <c r="I49" s="29"/>
      <c r="J49" s="29"/>
    </row>
    <row r="50" spans="1:10" s="91" customFormat="1" ht="11.25" customHeight="1">
      <c r="A50" s="29"/>
      <c r="B50" s="408"/>
      <c r="C50" s="408" t="s">
        <v>2066</v>
      </c>
      <c r="D50" s="1340" t="s">
        <v>2082</v>
      </c>
      <c r="E50" s="1340">
        <v>351</v>
      </c>
      <c r="F50" s="2467"/>
      <c r="G50" s="408"/>
      <c r="H50" s="29"/>
      <c r="I50" s="29"/>
      <c r="J50" s="29"/>
    </row>
    <row r="51" spans="1:10" s="91" customFormat="1" ht="11.25" customHeight="1">
      <c r="A51" s="29"/>
      <c r="B51" s="408"/>
      <c r="C51" s="408" t="s">
        <v>2066</v>
      </c>
      <c r="D51" s="1340" t="s">
        <v>2082</v>
      </c>
      <c r="E51" s="1340">
        <v>3511</v>
      </c>
      <c r="F51" s="2467"/>
      <c r="G51" s="408"/>
      <c r="H51" s="29"/>
      <c r="I51" s="29"/>
      <c r="J51" s="29"/>
    </row>
    <row r="52" spans="1:10" s="91" customFormat="1" ht="11.25" customHeight="1">
      <c r="A52" s="29"/>
      <c r="B52" s="408"/>
      <c r="C52" s="408" t="s">
        <v>2066</v>
      </c>
      <c r="D52" s="1340" t="s">
        <v>2082</v>
      </c>
      <c r="E52" s="1340">
        <v>3512</v>
      </c>
      <c r="F52" s="2467"/>
      <c r="G52" s="408"/>
      <c r="H52" s="29"/>
      <c r="I52" s="29"/>
      <c r="J52" s="29"/>
    </row>
    <row r="53" spans="1:10" s="91" customFormat="1" ht="11.25" customHeight="1">
      <c r="A53" s="29"/>
      <c r="B53" s="408"/>
      <c r="C53" s="408" t="s">
        <v>2066</v>
      </c>
      <c r="D53" s="1340" t="s">
        <v>2082</v>
      </c>
      <c r="E53" s="1340">
        <v>3513</v>
      </c>
      <c r="F53" s="2467"/>
      <c r="G53" s="29"/>
      <c r="H53" s="29"/>
      <c r="I53" s="29"/>
      <c r="J53" s="29"/>
    </row>
    <row r="54" spans="1:10" s="91" customFormat="1" ht="11.25" customHeight="1">
      <c r="A54" s="29"/>
      <c r="B54" s="408"/>
      <c r="C54" s="408" t="s">
        <v>2066</v>
      </c>
      <c r="D54" s="1340" t="s">
        <v>2082</v>
      </c>
      <c r="E54" s="1340">
        <v>3514</v>
      </c>
      <c r="F54" s="2467"/>
      <c r="G54" s="29"/>
      <c r="H54" s="29"/>
      <c r="I54" s="29"/>
      <c r="J54" s="29"/>
    </row>
    <row r="55" spans="1:10" s="91" customFormat="1" ht="11.25" customHeight="1">
      <c r="A55" s="29"/>
      <c r="B55" s="1666"/>
      <c r="C55" s="1666" t="s">
        <v>2066</v>
      </c>
      <c r="D55" s="1667" t="s">
        <v>2082</v>
      </c>
      <c r="E55" s="1667">
        <v>4321</v>
      </c>
      <c r="F55" s="2468"/>
      <c r="G55" s="29"/>
      <c r="H55" s="29"/>
      <c r="I55" s="29"/>
      <c r="J55" s="29"/>
    </row>
    <row r="56" spans="1:10" s="91" customFormat="1" ht="11.25" customHeight="1">
      <c r="A56" s="29"/>
      <c r="B56" s="1338"/>
      <c r="C56" s="1338" t="s">
        <v>2067</v>
      </c>
      <c r="D56" s="1339" t="s">
        <v>2084</v>
      </c>
      <c r="E56" s="1339">
        <v>91</v>
      </c>
      <c r="F56" s="2466" t="s">
        <v>2085</v>
      </c>
      <c r="G56" s="29"/>
      <c r="H56" s="29"/>
      <c r="I56" s="29"/>
      <c r="J56" s="29"/>
    </row>
    <row r="57" spans="1:10" s="91" customFormat="1" ht="11.25" customHeight="1">
      <c r="A57" s="29"/>
      <c r="B57" s="408"/>
      <c r="C57" s="408" t="s">
        <v>2067</v>
      </c>
      <c r="D57" s="1340" t="s">
        <v>2084</v>
      </c>
      <c r="E57" s="1340">
        <v>910</v>
      </c>
      <c r="F57" s="2467"/>
      <c r="G57" s="29"/>
      <c r="H57" s="29"/>
      <c r="I57" s="29"/>
      <c r="J57" s="29"/>
    </row>
    <row r="58" spans="1:10" s="91" customFormat="1" ht="11.25" customHeight="1">
      <c r="A58" s="29"/>
      <c r="B58" s="408"/>
      <c r="C58" s="408" t="s">
        <v>2067</v>
      </c>
      <c r="D58" s="1340" t="s">
        <v>2084</v>
      </c>
      <c r="E58" s="1340">
        <v>192</v>
      </c>
      <c r="F58" s="2467"/>
      <c r="G58" s="29"/>
      <c r="H58" s="29"/>
      <c r="I58" s="29"/>
      <c r="J58" s="29"/>
    </row>
    <row r="59" spans="1:10" s="91" customFormat="1" ht="11.25" customHeight="1">
      <c r="A59" s="29"/>
      <c r="B59" s="408"/>
      <c r="C59" s="408" t="s">
        <v>2067</v>
      </c>
      <c r="D59" s="1340" t="s">
        <v>2084</v>
      </c>
      <c r="E59" s="1340">
        <v>1920</v>
      </c>
      <c r="F59" s="2467"/>
      <c r="G59" s="29"/>
      <c r="H59" s="29"/>
      <c r="I59" s="29"/>
      <c r="J59" s="29"/>
    </row>
    <row r="60" spans="1:10" s="91" customFormat="1" ht="11.25" customHeight="1">
      <c r="A60" s="29"/>
      <c r="B60" s="408"/>
      <c r="C60" s="408" t="s">
        <v>2067</v>
      </c>
      <c r="D60" s="1340" t="s">
        <v>2084</v>
      </c>
      <c r="E60" s="1340">
        <v>2014</v>
      </c>
      <c r="F60" s="2467"/>
      <c r="G60" s="29"/>
      <c r="H60" s="29"/>
      <c r="I60" s="29"/>
      <c r="J60" s="29"/>
    </row>
    <row r="61" spans="1:10" s="91" customFormat="1" ht="11.25" customHeight="1">
      <c r="A61" s="29"/>
      <c r="B61" s="408"/>
      <c r="C61" s="408" t="s">
        <v>2067</v>
      </c>
      <c r="D61" s="1340" t="s">
        <v>2084</v>
      </c>
      <c r="E61" s="1340">
        <v>352</v>
      </c>
      <c r="F61" s="2467"/>
      <c r="G61" s="29"/>
      <c r="H61" s="29"/>
      <c r="I61" s="29"/>
      <c r="J61" s="29"/>
    </row>
    <row r="62" spans="1:10" s="91" customFormat="1" ht="11.25" customHeight="1">
      <c r="A62" s="29"/>
      <c r="B62" s="408"/>
      <c r="C62" s="408" t="s">
        <v>2067</v>
      </c>
      <c r="D62" s="1340" t="s">
        <v>2084</v>
      </c>
      <c r="E62" s="1340">
        <v>3521</v>
      </c>
      <c r="F62" s="2467"/>
      <c r="G62" s="29"/>
      <c r="H62" s="29"/>
      <c r="I62" s="29"/>
      <c r="J62" s="29"/>
    </row>
    <row r="63" spans="1:10" s="91" customFormat="1" ht="11.25" customHeight="1">
      <c r="A63" s="29"/>
      <c r="B63" s="408"/>
      <c r="C63" s="408" t="s">
        <v>2067</v>
      </c>
      <c r="D63" s="1340" t="s">
        <v>2084</v>
      </c>
      <c r="E63" s="1340">
        <v>3522</v>
      </c>
      <c r="F63" s="2467"/>
      <c r="G63" s="29"/>
      <c r="H63" s="29"/>
      <c r="I63" s="29"/>
      <c r="J63" s="29"/>
    </row>
    <row r="64" spans="1:10" s="91" customFormat="1" ht="11.25" customHeight="1">
      <c r="A64" s="29"/>
      <c r="B64" s="408"/>
      <c r="C64" s="408" t="s">
        <v>2067</v>
      </c>
      <c r="D64" s="1340" t="s">
        <v>2084</v>
      </c>
      <c r="E64" s="1340">
        <v>3523</v>
      </c>
      <c r="F64" s="2467"/>
      <c r="G64" s="29"/>
      <c r="H64" s="29"/>
      <c r="I64" s="29"/>
      <c r="J64" s="29"/>
    </row>
    <row r="65" spans="1:10" s="91" customFormat="1" ht="11.25" customHeight="1">
      <c r="A65" s="29"/>
      <c r="B65" s="408"/>
      <c r="C65" s="408" t="s">
        <v>2067</v>
      </c>
      <c r="D65" s="1340" t="s">
        <v>2084</v>
      </c>
      <c r="E65" s="1340">
        <v>4612</v>
      </c>
      <c r="F65" s="2467"/>
      <c r="G65" s="29"/>
      <c r="H65" s="29"/>
      <c r="I65" s="29"/>
      <c r="J65" s="29"/>
    </row>
    <row r="66" spans="1:10" s="91" customFormat="1" ht="11.25" customHeight="1">
      <c r="A66" s="29"/>
      <c r="B66" s="408"/>
      <c r="C66" s="408" t="s">
        <v>2067</v>
      </c>
      <c r="D66" s="1340" t="s">
        <v>2084</v>
      </c>
      <c r="E66" s="1340">
        <v>4671</v>
      </c>
      <c r="F66" s="2467"/>
      <c r="G66" s="29"/>
      <c r="H66" s="29"/>
      <c r="I66" s="29"/>
      <c r="J66" s="29"/>
    </row>
    <row r="67" spans="1:10" s="91" customFormat="1" ht="11.25" customHeight="1">
      <c r="A67" s="29"/>
      <c r="B67" s="408"/>
      <c r="C67" s="408" t="s">
        <v>2067</v>
      </c>
      <c r="D67" s="1340" t="s">
        <v>2084</v>
      </c>
      <c r="E67" s="1340">
        <v>6</v>
      </c>
      <c r="F67" s="2467"/>
      <c r="G67" s="29"/>
      <c r="H67" s="29"/>
      <c r="I67" s="29"/>
      <c r="J67" s="29"/>
    </row>
    <row r="68" spans="1:10" s="91" customFormat="1" ht="11.25" customHeight="1">
      <c r="A68" s="29"/>
      <c r="B68" s="408"/>
      <c r="C68" s="408" t="s">
        <v>2067</v>
      </c>
      <c r="D68" s="1340" t="s">
        <v>2084</v>
      </c>
      <c r="E68" s="1340">
        <v>61</v>
      </c>
      <c r="F68" s="2467"/>
      <c r="G68" s="29"/>
      <c r="H68" s="29"/>
      <c r="I68" s="29"/>
      <c r="J68" s="29"/>
    </row>
    <row r="69" spans="1:10" s="91" customFormat="1" ht="11.25" customHeight="1">
      <c r="A69" s="29"/>
      <c r="B69" s="408"/>
      <c r="C69" s="408" t="s">
        <v>2067</v>
      </c>
      <c r="D69" s="1340" t="s">
        <v>2084</v>
      </c>
      <c r="E69" s="1340">
        <v>610</v>
      </c>
      <c r="F69" s="2467"/>
      <c r="G69" s="29"/>
      <c r="H69" s="29"/>
      <c r="I69" s="29"/>
      <c r="J69" s="29"/>
    </row>
    <row r="70" spans="1:10" s="91" customFormat="1" ht="11.25" customHeight="1">
      <c r="A70" s="29"/>
      <c r="B70" s="408"/>
      <c r="C70" s="408" t="s">
        <v>2067</v>
      </c>
      <c r="D70" s="1340" t="s">
        <v>2084</v>
      </c>
      <c r="E70" s="1340">
        <v>62</v>
      </c>
      <c r="F70" s="2467"/>
      <c r="G70" s="29"/>
      <c r="H70" s="29"/>
      <c r="I70" s="29"/>
      <c r="J70" s="29"/>
    </row>
    <row r="71" spans="1:10" s="91" customFormat="1" ht="11.25" customHeight="1">
      <c r="A71" s="29"/>
      <c r="B71" s="1666"/>
      <c r="C71" s="1666" t="s">
        <v>2067</v>
      </c>
      <c r="D71" s="1667" t="s">
        <v>2084</v>
      </c>
      <c r="E71" s="1667">
        <v>620</v>
      </c>
      <c r="F71" s="2468"/>
      <c r="G71" s="29"/>
      <c r="H71" s="29"/>
      <c r="I71" s="29"/>
      <c r="J71" s="29"/>
    </row>
    <row r="72" spans="1:10" s="91" customFormat="1" ht="11.25" customHeight="1">
      <c r="A72" s="29"/>
      <c r="B72" s="1338"/>
      <c r="C72" s="1338" t="s">
        <v>2072</v>
      </c>
      <c r="D72" s="1339" t="s">
        <v>2086</v>
      </c>
      <c r="E72" s="1339">
        <v>24</v>
      </c>
      <c r="F72" s="2466" t="s">
        <v>2087</v>
      </c>
      <c r="G72" s="29"/>
      <c r="H72" s="29"/>
      <c r="I72" s="29"/>
      <c r="J72" s="29"/>
    </row>
    <row r="73" spans="1:10" s="91" customFormat="1" ht="11.25" customHeight="1">
      <c r="A73" s="29"/>
      <c r="B73" s="408"/>
      <c r="C73" s="408" t="s">
        <v>2072</v>
      </c>
      <c r="D73" s="1340" t="s">
        <v>2086</v>
      </c>
      <c r="E73" s="1340">
        <v>241</v>
      </c>
      <c r="F73" s="2467"/>
      <c r="G73" s="29"/>
      <c r="H73" s="29"/>
      <c r="I73" s="29"/>
      <c r="J73" s="29"/>
    </row>
    <row r="74" spans="1:10" s="91" customFormat="1" ht="11.25" customHeight="1">
      <c r="A74" s="29"/>
      <c r="B74" s="408"/>
      <c r="C74" s="408" t="s">
        <v>2072</v>
      </c>
      <c r="D74" s="1340" t="s">
        <v>2086</v>
      </c>
      <c r="E74" s="1340">
        <v>2410</v>
      </c>
      <c r="F74" s="2467"/>
      <c r="G74" s="29"/>
      <c r="H74" s="29"/>
      <c r="I74" s="29"/>
      <c r="J74" s="29"/>
    </row>
    <row r="75" spans="1:10" s="91" customFormat="1" ht="11.25" customHeight="1">
      <c r="A75" s="29"/>
      <c r="B75" s="408"/>
      <c r="C75" s="408" t="s">
        <v>2072</v>
      </c>
      <c r="D75" s="1340" t="s">
        <v>2086</v>
      </c>
      <c r="E75" s="1340">
        <v>242</v>
      </c>
      <c r="F75" s="2467"/>
      <c r="G75" s="29"/>
      <c r="H75" s="29"/>
      <c r="I75" s="29"/>
      <c r="J75" s="29"/>
    </row>
    <row r="76" spans="1:10" s="91" customFormat="1" ht="11.25" customHeight="1">
      <c r="A76" s="29"/>
      <c r="B76" s="408"/>
      <c r="C76" s="408" t="s">
        <v>2072</v>
      </c>
      <c r="D76" s="1340" t="s">
        <v>2086</v>
      </c>
      <c r="E76" s="1340">
        <v>2420</v>
      </c>
      <c r="F76" s="2467"/>
      <c r="G76" s="29"/>
      <c r="H76" s="29"/>
      <c r="I76" s="29"/>
      <c r="J76" s="29"/>
    </row>
    <row r="77" spans="1:10" s="91" customFormat="1" ht="11.25" customHeight="1">
      <c r="A77" s="29"/>
      <c r="B77" s="408"/>
      <c r="C77" s="408" t="s">
        <v>2072</v>
      </c>
      <c r="D77" s="1340" t="s">
        <v>2086</v>
      </c>
      <c r="E77" s="1340">
        <v>2434</v>
      </c>
      <c r="F77" s="2467"/>
      <c r="G77" s="29"/>
      <c r="H77" s="29"/>
      <c r="I77" s="29"/>
      <c r="J77" s="29"/>
    </row>
    <row r="78" spans="1:10" s="91" customFormat="1" ht="11.25" customHeight="1">
      <c r="A78" s="29"/>
      <c r="B78" s="408"/>
      <c r="C78" s="408" t="s">
        <v>2072</v>
      </c>
      <c r="D78" s="1340" t="s">
        <v>2086</v>
      </c>
      <c r="E78" s="1340">
        <v>244</v>
      </c>
      <c r="F78" s="2467"/>
      <c r="G78" s="29"/>
      <c r="H78" s="29"/>
      <c r="I78" s="29"/>
      <c r="J78" s="29"/>
    </row>
    <row r="79" spans="1:10" s="91" customFormat="1" ht="11.25" customHeight="1">
      <c r="A79" s="29"/>
      <c r="B79" s="408"/>
      <c r="C79" s="408" t="s">
        <v>2072</v>
      </c>
      <c r="D79" s="1340" t="s">
        <v>2086</v>
      </c>
      <c r="E79" s="1340">
        <v>2442</v>
      </c>
      <c r="F79" s="2467"/>
      <c r="G79" s="29"/>
      <c r="H79" s="29"/>
      <c r="I79" s="29"/>
      <c r="J79" s="29"/>
    </row>
    <row r="80" spans="1:10" s="91" customFormat="1" ht="11.25" customHeight="1">
      <c r="A80" s="29"/>
      <c r="B80" s="408"/>
      <c r="C80" s="408" t="s">
        <v>2072</v>
      </c>
      <c r="D80" s="1340" t="s">
        <v>2086</v>
      </c>
      <c r="E80" s="1340">
        <v>2444</v>
      </c>
      <c r="F80" s="2467"/>
      <c r="G80" s="29"/>
      <c r="H80" s="29"/>
      <c r="I80" s="29"/>
      <c r="J80" s="29"/>
    </row>
    <row r="81" spans="1:10" s="91" customFormat="1" ht="11.25" customHeight="1">
      <c r="A81" s="29"/>
      <c r="B81" s="408"/>
      <c r="C81" s="408" t="s">
        <v>2072</v>
      </c>
      <c r="D81" s="1340" t="s">
        <v>2086</v>
      </c>
      <c r="E81" s="1340">
        <v>2445</v>
      </c>
      <c r="F81" s="2467"/>
      <c r="G81" s="29"/>
      <c r="H81" s="29"/>
      <c r="I81" s="29"/>
      <c r="J81" s="29"/>
    </row>
    <row r="82" spans="1:10" s="91" customFormat="1" ht="11.25" customHeight="1">
      <c r="A82" s="29"/>
      <c r="B82" s="408"/>
      <c r="C82" s="408" t="s">
        <v>2072</v>
      </c>
      <c r="D82" s="1340" t="s">
        <v>2086</v>
      </c>
      <c r="E82" s="1340">
        <v>245</v>
      </c>
      <c r="F82" s="2467"/>
      <c r="G82" s="29"/>
      <c r="H82" s="29"/>
      <c r="I82" s="29"/>
      <c r="J82" s="29"/>
    </row>
    <row r="83" spans="1:10" s="91" customFormat="1" ht="11.25" customHeight="1">
      <c r="A83" s="29"/>
      <c r="B83" s="408"/>
      <c r="C83" s="408" t="s">
        <v>2072</v>
      </c>
      <c r="D83" s="1340" t="s">
        <v>2086</v>
      </c>
      <c r="E83" s="1340">
        <v>2451</v>
      </c>
      <c r="F83" s="2467"/>
      <c r="G83" s="29"/>
      <c r="H83" s="29"/>
      <c r="I83" s="29"/>
      <c r="J83" s="29"/>
    </row>
    <row r="84" spans="1:10" s="91" customFormat="1" ht="11.25" customHeight="1">
      <c r="A84" s="29"/>
      <c r="B84" s="408"/>
      <c r="C84" s="408" t="s">
        <v>2072</v>
      </c>
      <c r="D84" s="1340" t="s">
        <v>2086</v>
      </c>
      <c r="E84" s="1340">
        <v>2452</v>
      </c>
      <c r="F84" s="2467"/>
      <c r="G84" s="29"/>
      <c r="H84" s="29"/>
      <c r="I84" s="29"/>
      <c r="J84" s="29"/>
    </row>
    <row r="85" spans="1:10" s="91" customFormat="1" ht="11.25" customHeight="1">
      <c r="A85" s="29"/>
      <c r="B85" s="408"/>
      <c r="C85" s="408" t="s">
        <v>2072</v>
      </c>
      <c r="D85" s="1340" t="s">
        <v>2086</v>
      </c>
      <c r="E85" s="1340">
        <v>25</v>
      </c>
      <c r="F85" s="2467"/>
      <c r="G85" s="29"/>
      <c r="H85" s="29"/>
      <c r="I85" s="29"/>
      <c r="J85" s="29"/>
    </row>
    <row r="86" spans="1:10" s="91" customFormat="1" ht="11.25" customHeight="1">
      <c r="A86" s="29"/>
      <c r="B86" s="408"/>
      <c r="C86" s="408" t="s">
        <v>2072</v>
      </c>
      <c r="D86" s="1340" t="s">
        <v>2086</v>
      </c>
      <c r="E86" s="1340">
        <v>251</v>
      </c>
      <c r="F86" s="2467"/>
      <c r="G86" s="29"/>
      <c r="H86" s="29"/>
      <c r="I86" s="29"/>
      <c r="J86" s="29"/>
    </row>
    <row r="87" spans="1:10" s="91" customFormat="1" ht="11.25" customHeight="1">
      <c r="A87" s="29"/>
      <c r="B87" s="408"/>
      <c r="C87" s="408" t="s">
        <v>2072</v>
      </c>
      <c r="D87" s="1340" t="s">
        <v>2086</v>
      </c>
      <c r="E87" s="1340">
        <v>2511</v>
      </c>
      <c r="F87" s="2467"/>
      <c r="G87" s="29"/>
      <c r="H87" s="29"/>
      <c r="I87" s="29"/>
      <c r="J87" s="29"/>
    </row>
    <row r="88" spans="1:10" s="91" customFormat="1" ht="11.25" customHeight="1">
      <c r="A88" s="29"/>
      <c r="B88" s="408"/>
      <c r="C88" s="408" t="s">
        <v>2072</v>
      </c>
      <c r="D88" s="1340" t="s">
        <v>2086</v>
      </c>
      <c r="E88" s="1340">
        <v>4672</v>
      </c>
      <c r="F88" s="2467"/>
      <c r="G88" s="29"/>
      <c r="H88" s="29"/>
      <c r="I88" s="29"/>
      <c r="J88" s="29"/>
    </row>
    <row r="89" spans="1:10" s="91" customFormat="1" ht="11.25" customHeight="1">
      <c r="A89" s="29"/>
      <c r="B89" s="408"/>
      <c r="C89" s="408" t="s">
        <v>2072</v>
      </c>
      <c r="D89" s="1340" t="s">
        <v>2088</v>
      </c>
      <c r="E89" s="1340">
        <v>5</v>
      </c>
      <c r="F89" s="2467"/>
      <c r="G89" s="29"/>
      <c r="H89" s="29"/>
      <c r="I89" s="29"/>
      <c r="J89" s="29"/>
    </row>
    <row r="90" spans="1:10" s="91" customFormat="1" ht="11.25" customHeight="1">
      <c r="A90" s="29"/>
      <c r="B90" s="408"/>
      <c r="C90" s="408" t="s">
        <v>2072</v>
      </c>
      <c r="D90" s="1340" t="s">
        <v>2088</v>
      </c>
      <c r="E90" s="1340">
        <v>51</v>
      </c>
      <c r="F90" s="2467"/>
      <c r="G90" s="29"/>
      <c r="H90" s="29"/>
      <c r="I90" s="29"/>
      <c r="J90" s="29"/>
    </row>
    <row r="91" spans="1:10" s="91" customFormat="1" ht="11.25" customHeight="1">
      <c r="A91" s="29"/>
      <c r="B91" s="408"/>
      <c r="C91" s="408" t="s">
        <v>2072</v>
      </c>
      <c r="D91" s="1340" t="s">
        <v>2088</v>
      </c>
      <c r="E91" s="1340">
        <v>510</v>
      </c>
      <c r="F91" s="2467"/>
      <c r="G91" s="29"/>
      <c r="H91" s="29"/>
      <c r="I91" s="29"/>
      <c r="J91" s="29"/>
    </row>
    <row r="92" spans="1:10" s="91" customFormat="1" ht="11.25" customHeight="1">
      <c r="A92" s="29"/>
      <c r="B92" s="408"/>
      <c r="C92" s="408" t="s">
        <v>2072</v>
      </c>
      <c r="D92" s="1340" t="s">
        <v>2088</v>
      </c>
      <c r="E92" s="1340">
        <v>52</v>
      </c>
      <c r="F92" s="2467"/>
      <c r="G92" s="29"/>
      <c r="H92" s="29"/>
      <c r="I92" s="29"/>
      <c r="J92" s="29"/>
    </row>
    <row r="93" spans="1:10" s="91" customFormat="1" ht="11.25" customHeight="1">
      <c r="A93" s="29"/>
      <c r="B93" s="408"/>
      <c r="C93" s="408" t="s">
        <v>2072</v>
      </c>
      <c r="D93" s="1340" t="s">
        <v>2088</v>
      </c>
      <c r="E93" s="1340">
        <v>520</v>
      </c>
      <c r="F93" s="2467"/>
      <c r="G93" s="29"/>
      <c r="H93" s="29"/>
      <c r="I93" s="29"/>
      <c r="J93" s="29"/>
    </row>
    <row r="94" spans="1:10" s="91" customFormat="1" ht="11.25" customHeight="1">
      <c r="A94" s="29"/>
      <c r="B94" s="408"/>
      <c r="C94" s="408" t="s">
        <v>2072</v>
      </c>
      <c r="D94" s="1340" t="s">
        <v>2086</v>
      </c>
      <c r="E94" s="1340">
        <v>7</v>
      </c>
      <c r="F94" s="2467"/>
      <c r="G94" s="29"/>
      <c r="H94" s="29"/>
      <c r="I94" s="29"/>
      <c r="J94" s="29"/>
    </row>
    <row r="95" spans="1:10" s="91" customFormat="1" ht="11.25" customHeight="1">
      <c r="A95" s="29"/>
      <c r="B95" s="408"/>
      <c r="C95" s="408" t="s">
        <v>2072</v>
      </c>
      <c r="D95" s="1340" t="s">
        <v>2086</v>
      </c>
      <c r="E95" s="1340">
        <v>72</v>
      </c>
      <c r="F95" s="2467"/>
      <c r="G95" s="29"/>
      <c r="H95" s="29"/>
      <c r="I95" s="29"/>
      <c r="J95" s="29"/>
    </row>
    <row r="96" spans="1:10" s="91" customFormat="1" ht="11.25" customHeight="1">
      <c r="A96" s="29"/>
      <c r="B96" s="1666"/>
      <c r="C96" s="1666" t="s">
        <v>2072</v>
      </c>
      <c r="D96" s="1667" t="s">
        <v>2086</v>
      </c>
      <c r="E96" s="1667">
        <v>729</v>
      </c>
      <c r="F96" s="2468"/>
      <c r="G96" s="29"/>
      <c r="H96" s="29"/>
      <c r="I96" s="29"/>
      <c r="J96" s="29"/>
    </row>
    <row r="97" spans="1:10" s="91" customFormat="1" ht="11.25" customHeight="1">
      <c r="A97" s="29"/>
      <c r="B97"/>
      <c r="C97" s="3" t="s">
        <v>2067</v>
      </c>
      <c r="D97" s="3" t="s">
        <v>2088</v>
      </c>
      <c r="E97" s="3">
        <v>8</v>
      </c>
      <c r="F97" s="2469" t="s">
        <v>2089</v>
      </c>
      <c r="G97" s="29"/>
      <c r="H97" s="29"/>
      <c r="I97" s="29"/>
      <c r="J97" s="29"/>
    </row>
    <row r="98" spans="1:10" s="91" customFormat="1" ht="11.25" customHeight="1">
      <c r="A98" s="29"/>
      <c r="B98"/>
      <c r="C98" s="3" t="s">
        <v>2067</v>
      </c>
      <c r="D98" s="3" t="s">
        <v>2088</v>
      </c>
      <c r="E98" s="3">
        <v>9</v>
      </c>
      <c r="F98" s="2320"/>
      <c r="G98" s="29"/>
      <c r="H98" s="29"/>
      <c r="I98" s="29"/>
      <c r="J98" s="29"/>
    </row>
    <row r="99" spans="1:10" s="91" customFormat="1" ht="11.25" customHeight="1">
      <c r="A99" s="29"/>
      <c r="B99" s="408"/>
      <c r="C99" s="1338" t="s">
        <v>2071</v>
      </c>
      <c r="D99" s="1339" t="s">
        <v>2090</v>
      </c>
      <c r="E99" s="1339">
        <v>235</v>
      </c>
      <c r="F99" s="2466" t="s">
        <v>2087</v>
      </c>
      <c r="G99" s="29"/>
      <c r="H99" s="29"/>
      <c r="I99" s="29"/>
      <c r="J99" s="29"/>
    </row>
    <row r="100" spans="1:10" s="91" customFormat="1" ht="11.25" customHeight="1">
      <c r="A100" s="29"/>
      <c r="B100" s="408"/>
      <c r="C100" s="408" t="s">
        <v>2071</v>
      </c>
      <c r="D100" s="1340" t="s">
        <v>2090</v>
      </c>
      <c r="E100" s="1340">
        <v>2351</v>
      </c>
      <c r="F100" s="2467"/>
      <c r="G100" s="29"/>
      <c r="H100" s="29"/>
      <c r="I100" s="29"/>
      <c r="J100" s="29"/>
    </row>
    <row r="101" spans="1:10" s="91" customFormat="1" ht="11.25" customHeight="1">
      <c r="A101" s="29"/>
      <c r="B101" s="408"/>
      <c r="C101" s="408" t="s">
        <v>2071</v>
      </c>
      <c r="D101" s="1340" t="s">
        <v>2090</v>
      </c>
      <c r="E101" s="1340">
        <v>2352</v>
      </c>
      <c r="F101" s="2467"/>
      <c r="G101" s="29"/>
      <c r="H101" s="29"/>
      <c r="I101" s="29"/>
      <c r="J101" s="29"/>
    </row>
    <row r="102" spans="1:10" s="91" customFormat="1" ht="11.25" customHeight="1">
      <c r="A102" s="29"/>
      <c r="B102" s="408"/>
      <c r="C102" s="408" t="s">
        <v>2071</v>
      </c>
      <c r="D102" s="1340" t="s">
        <v>2090</v>
      </c>
      <c r="E102" s="1340">
        <v>236</v>
      </c>
      <c r="F102" s="2467"/>
      <c r="G102" s="29"/>
      <c r="H102" s="29"/>
      <c r="I102" s="29"/>
      <c r="J102" s="29"/>
    </row>
    <row r="103" spans="1:10" s="91" customFormat="1" ht="11.25" customHeight="1">
      <c r="A103" s="29"/>
      <c r="B103" s="408"/>
      <c r="C103" s="408" t="s">
        <v>2071</v>
      </c>
      <c r="D103" s="1340" t="s">
        <v>2090</v>
      </c>
      <c r="E103" s="1340">
        <v>2361</v>
      </c>
      <c r="F103" s="2467"/>
      <c r="G103" s="29"/>
      <c r="H103" s="29"/>
      <c r="I103" s="29"/>
      <c r="J103" s="29"/>
    </row>
    <row r="104" spans="1:10" s="91" customFormat="1" ht="11.25" customHeight="1">
      <c r="A104" s="29"/>
      <c r="B104" s="408"/>
      <c r="C104" s="408" t="s">
        <v>2071</v>
      </c>
      <c r="D104" s="1340" t="s">
        <v>2090</v>
      </c>
      <c r="E104" s="1340">
        <v>2363</v>
      </c>
      <c r="F104" s="2467"/>
      <c r="G104" s="29"/>
      <c r="H104" s="29"/>
      <c r="I104" s="29"/>
      <c r="J104" s="29"/>
    </row>
    <row r="105" spans="1:10" s="91" customFormat="1" ht="11.25" customHeight="1">
      <c r="A105" s="29"/>
      <c r="B105" s="408"/>
      <c r="C105" s="408" t="s">
        <v>2071</v>
      </c>
      <c r="D105" s="1340" t="s">
        <v>2090</v>
      </c>
      <c r="E105" s="1340">
        <v>2364</v>
      </c>
      <c r="F105" s="2467"/>
      <c r="G105" s="29"/>
      <c r="H105" s="29"/>
      <c r="I105" s="29"/>
      <c r="J105" s="29"/>
    </row>
    <row r="106" spans="1:10" s="91" customFormat="1" ht="11.25" customHeight="1">
      <c r="A106" s="29"/>
      <c r="B106" s="408"/>
      <c r="C106" s="408" t="s">
        <v>2071</v>
      </c>
      <c r="D106" s="1340" t="s">
        <v>2090</v>
      </c>
      <c r="E106" s="1340">
        <v>811</v>
      </c>
      <c r="F106" s="2467"/>
      <c r="G106" s="29"/>
      <c r="H106" s="29"/>
      <c r="I106" s="29"/>
      <c r="J106" s="29"/>
    </row>
    <row r="107" spans="1:10" s="91" customFormat="1" ht="11.25" customHeight="1">
      <c r="A107" s="29"/>
      <c r="B107" s="1666"/>
      <c r="C107" s="1666" t="s">
        <v>2071</v>
      </c>
      <c r="D107" s="1667" t="s">
        <v>2090</v>
      </c>
      <c r="E107" s="1667">
        <v>89</v>
      </c>
      <c r="F107" s="2468"/>
      <c r="G107" s="29"/>
      <c r="H107" s="29"/>
      <c r="I107" s="29"/>
      <c r="J107" s="29"/>
    </row>
    <row r="108" spans="1:10" s="91" customFormat="1" ht="11.25" customHeight="1">
      <c r="A108" s="29"/>
      <c r="B108" s="408"/>
      <c r="C108" s="1338" t="s">
        <v>2091</v>
      </c>
      <c r="D108" s="1339" t="s">
        <v>2091</v>
      </c>
      <c r="E108" s="1339">
        <v>3030</v>
      </c>
      <c r="F108" s="2466" t="s">
        <v>2092</v>
      </c>
      <c r="G108" s="29"/>
      <c r="H108" s="29"/>
      <c r="I108" s="29"/>
      <c r="J108" s="29"/>
    </row>
    <row r="109" spans="1:10" s="91" customFormat="1" ht="11.25" customHeight="1">
      <c r="A109" s="29"/>
      <c r="B109" s="408"/>
      <c r="C109" s="408" t="s">
        <v>2091</v>
      </c>
      <c r="D109" s="1340" t="s">
        <v>2091</v>
      </c>
      <c r="E109" s="1340">
        <v>3316</v>
      </c>
      <c r="F109" s="2467"/>
      <c r="G109" s="29"/>
      <c r="H109" s="29"/>
      <c r="I109" s="29"/>
      <c r="J109" s="29"/>
    </row>
    <row r="110" spans="1:10" s="91" customFormat="1" ht="11.25" customHeight="1">
      <c r="A110" s="29"/>
      <c r="B110" s="408"/>
      <c r="C110" s="408" t="s">
        <v>2091</v>
      </c>
      <c r="D110" s="1340" t="s">
        <v>2091</v>
      </c>
      <c r="E110" s="1340">
        <v>511</v>
      </c>
      <c r="F110" s="2467"/>
      <c r="G110" s="29"/>
      <c r="H110" s="29"/>
      <c r="I110" s="29"/>
      <c r="J110" s="29"/>
    </row>
    <row r="111" spans="1:10" s="91" customFormat="1" ht="11.25" customHeight="1">
      <c r="A111" s="29"/>
      <c r="B111" s="408"/>
      <c r="C111" s="408" t="s">
        <v>2091</v>
      </c>
      <c r="D111" s="1340" t="s">
        <v>2091</v>
      </c>
      <c r="E111" s="1340">
        <v>5110</v>
      </c>
      <c r="F111" s="2467"/>
      <c r="G111" s="29"/>
      <c r="H111" s="29"/>
      <c r="I111" s="29"/>
      <c r="J111" s="29"/>
    </row>
    <row r="112" spans="1:10" s="91" customFormat="1" ht="11.25" customHeight="1">
      <c r="A112" s="29"/>
      <c r="B112" s="408"/>
      <c r="C112" s="408" t="s">
        <v>2091</v>
      </c>
      <c r="D112" s="1340" t="s">
        <v>2091</v>
      </c>
      <c r="E112" s="1340">
        <v>512</v>
      </c>
      <c r="F112" s="2467"/>
      <c r="G112" s="29"/>
      <c r="H112" s="29"/>
      <c r="I112" s="29"/>
      <c r="J112" s="29"/>
    </row>
    <row r="113" spans="1:10" s="91" customFormat="1" ht="11.25" customHeight="1">
      <c r="A113" s="29"/>
      <c r="B113" s="408"/>
      <c r="C113" s="408" t="s">
        <v>2091</v>
      </c>
      <c r="D113" s="1340" t="s">
        <v>2091</v>
      </c>
      <c r="E113" s="1340">
        <v>5121</v>
      </c>
      <c r="F113" s="2467"/>
      <c r="G113" s="29"/>
      <c r="H113" s="29"/>
      <c r="I113" s="29"/>
      <c r="J113" s="29"/>
    </row>
    <row r="114" spans="1:10" s="91" customFormat="1" ht="11.25" customHeight="1">
      <c r="A114" s="29"/>
      <c r="B114" s="1666"/>
      <c r="C114" s="1666" t="s">
        <v>2091</v>
      </c>
      <c r="D114" s="1667" t="s">
        <v>2091</v>
      </c>
      <c r="E114" s="1667">
        <v>5223</v>
      </c>
      <c r="F114" s="2468"/>
      <c r="G114" s="29"/>
      <c r="H114" s="29"/>
      <c r="I114" s="29"/>
      <c r="J114" s="29"/>
    </row>
    <row r="115" spans="1:10" s="91" customFormat="1" ht="11.25" customHeight="1">
      <c r="A115" s="29"/>
      <c r="B115"/>
      <c r="C115" s="1338" t="s">
        <v>2093</v>
      </c>
      <c r="D115" s="1339" t="s">
        <v>2093</v>
      </c>
      <c r="E115" s="1339">
        <v>2815</v>
      </c>
      <c r="F115" s="2466" t="s">
        <v>2094</v>
      </c>
      <c r="G115" s="29"/>
      <c r="H115" s="29"/>
      <c r="I115" s="29"/>
      <c r="J115" s="29"/>
    </row>
    <row r="116" spans="1:10" s="91" customFormat="1" ht="11.25" customHeight="1">
      <c r="A116" s="29"/>
      <c r="B116"/>
      <c r="C116" s="408" t="s">
        <v>2093</v>
      </c>
      <c r="D116" s="1340" t="s">
        <v>2093</v>
      </c>
      <c r="E116" s="1340">
        <v>29</v>
      </c>
      <c r="F116" s="2467"/>
      <c r="G116" s="29"/>
      <c r="H116" s="29"/>
      <c r="I116" s="29"/>
      <c r="J116" s="29"/>
    </row>
    <row r="117" spans="1:10" s="91" customFormat="1" ht="11.25" customHeight="1">
      <c r="A117" s="29"/>
      <c r="B117"/>
      <c r="C117" s="408" t="s">
        <v>2093</v>
      </c>
      <c r="D117" s="1340" t="s">
        <v>2093</v>
      </c>
      <c r="E117" s="1340">
        <v>291</v>
      </c>
      <c r="F117" s="2467"/>
      <c r="G117" s="29"/>
      <c r="H117" s="29"/>
      <c r="I117" s="29"/>
      <c r="J117" s="29"/>
    </row>
    <row r="118" spans="1:10" s="91" customFormat="1" ht="11.25" customHeight="1">
      <c r="A118" s="29"/>
      <c r="B118"/>
      <c r="C118" s="408" t="s">
        <v>2093</v>
      </c>
      <c r="D118" s="1340" t="s">
        <v>2093</v>
      </c>
      <c r="E118" s="1340">
        <v>2910</v>
      </c>
      <c r="F118" s="2467"/>
      <c r="G118" s="29"/>
      <c r="H118" s="29"/>
      <c r="I118" s="29"/>
      <c r="J118" s="29"/>
    </row>
    <row r="119" spans="1:10" s="91" customFormat="1" ht="11.25" customHeight="1">
      <c r="A119" s="29"/>
      <c r="B119"/>
      <c r="C119" s="408" t="s">
        <v>2093</v>
      </c>
      <c r="D119" s="1340" t="s">
        <v>2093</v>
      </c>
      <c r="E119" s="1340">
        <v>292</v>
      </c>
      <c r="F119" s="2467"/>
      <c r="G119" s="29"/>
      <c r="H119" s="29"/>
      <c r="I119" s="29"/>
      <c r="J119" s="29"/>
    </row>
    <row r="120" spans="1:10" s="91" customFormat="1" ht="11.25" customHeight="1">
      <c r="A120" s="29"/>
      <c r="B120"/>
      <c r="C120" s="408" t="s">
        <v>2093</v>
      </c>
      <c r="D120" s="1340" t="s">
        <v>2093</v>
      </c>
      <c r="E120" s="1340">
        <v>2920</v>
      </c>
      <c r="F120" s="2467"/>
      <c r="G120" s="29"/>
      <c r="H120" s="29"/>
      <c r="I120" s="29"/>
      <c r="J120" s="29"/>
    </row>
    <row r="121" spans="1:10" s="91" customFormat="1" ht="11.25" customHeight="1">
      <c r="A121" s="29"/>
      <c r="B121"/>
      <c r="C121" s="408" t="s">
        <v>2093</v>
      </c>
      <c r="D121" s="1340" t="s">
        <v>2093</v>
      </c>
      <c r="E121" s="1340">
        <v>293</v>
      </c>
      <c r="F121" s="2467"/>
      <c r="G121" s="29"/>
      <c r="H121" s="29"/>
      <c r="I121" s="29"/>
      <c r="J121" s="29"/>
    </row>
    <row r="122" spans="1:10" s="91" customFormat="1" ht="11.25" customHeight="1">
      <c r="A122" s="29"/>
      <c r="B122" s="1557"/>
      <c r="C122" s="1666" t="s">
        <v>2093</v>
      </c>
      <c r="D122" s="1667" t="s">
        <v>2093</v>
      </c>
      <c r="E122" s="1667">
        <v>2932</v>
      </c>
      <c r="F122" s="2468"/>
      <c r="G122" s="29"/>
      <c r="H122" s="29"/>
      <c r="I122" s="29"/>
      <c r="J122" s="29"/>
    </row>
    <row r="123" spans="1:10" s="91" customFormat="1" ht="10.199999999999999">
      <c r="A123" s="3"/>
      <c r="B123" s="3"/>
      <c r="C123" s="29"/>
      <c r="D123" s="29"/>
      <c r="E123" s="29"/>
      <c r="F123" s="3"/>
      <c r="G123" s="29"/>
      <c r="H123" s="29"/>
      <c r="I123" s="29"/>
      <c r="J123" s="29"/>
    </row>
    <row r="124" spans="1:10" s="91" customFormat="1" ht="10.199999999999999">
      <c r="A124" s="29"/>
      <c r="B124" s="29"/>
      <c r="C124" s="29"/>
      <c r="D124" s="29"/>
      <c r="E124" s="29"/>
      <c r="F124" s="3"/>
      <c r="G124" s="29"/>
      <c r="H124" s="29"/>
      <c r="I124" s="29"/>
      <c r="J124" s="29"/>
    </row>
    <row r="125" spans="1:10" s="91" customFormat="1" ht="10.199999999999999">
      <c r="A125" s="29"/>
      <c r="B125" s="29"/>
      <c r="C125" s="29"/>
      <c r="D125" s="29"/>
      <c r="E125" s="29"/>
      <c r="F125" s="3"/>
      <c r="G125" s="29"/>
      <c r="H125" s="29"/>
      <c r="I125" s="29"/>
      <c r="J125" s="29"/>
    </row>
    <row r="126" spans="1:10" s="91" customFormat="1" ht="10.199999999999999">
      <c r="A126" s="29"/>
      <c r="B126" s="29"/>
      <c r="C126" s="29"/>
      <c r="D126" s="29"/>
      <c r="E126" s="29"/>
      <c r="F126" s="3"/>
      <c r="G126" s="29"/>
      <c r="H126" s="29"/>
      <c r="I126" s="29"/>
      <c r="J126" s="29"/>
    </row>
    <row r="129" spans="4:4">
      <c r="D129" s="2288"/>
    </row>
    <row r="130" spans="4:4">
      <c r="D130" s="2288"/>
    </row>
  </sheetData>
  <mergeCells count="15">
    <mergeCell ref="F46:F55"/>
    <mergeCell ref="B3:P3"/>
    <mergeCell ref="F31:F33"/>
    <mergeCell ref="D32:E32"/>
    <mergeCell ref="F34:F45"/>
    <mergeCell ref="B7:I7"/>
    <mergeCell ref="B9:I9"/>
    <mergeCell ref="B11:I11"/>
    <mergeCell ref="D129:D130"/>
    <mergeCell ref="F56:F71"/>
    <mergeCell ref="F72:F96"/>
    <mergeCell ref="F97:F98"/>
    <mergeCell ref="F99:F107"/>
    <mergeCell ref="F108:F114"/>
    <mergeCell ref="F115:F122"/>
  </mergeCells>
  <hyperlinks>
    <hyperlink ref="B3" location="Contents!A1" display="Back to index page" xr:uid="{3766F4FC-79DF-43D5-9EBA-1D2FA7C8E7F5}"/>
    <hyperlink ref="B3:P3" location="CONTENTS!A1" display="Back to contents page" xr:uid="{F1CB03B1-A09B-4C9B-A2D3-240EE823F828}"/>
  </hyperlinks>
  <pageMargins left="0.7" right="0.7" top="0.75" bottom="0.75" header="0.3" footer="0.3"/>
  <pageSetup paperSize="9" orientation="landscape" r:id="rId1"/>
  <rowBreaks count="1" manualBreakCount="1">
    <brk id="26" max="8" man="1"/>
  </rowBreaks>
  <customProperties>
    <customPr name="EpmWorksheetKeyString_GU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90E-01F9-4808-9F57-557047816736}">
  <sheetPr>
    <tabColor rgb="FF007272"/>
  </sheetPr>
  <dimension ref="A1:Q20"/>
  <sheetViews>
    <sheetView showGridLines="0" showRowColHeaders="0" zoomScaleNormal="100" workbookViewId="0"/>
  </sheetViews>
  <sheetFormatPr baseColWidth="10" defaultColWidth="9.109375" defaultRowHeight="14.4"/>
  <cols>
    <col min="1" max="1" width="2.6640625" style="6" customWidth="1"/>
    <col min="2" max="2" width="4.88671875" style="6" customWidth="1"/>
    <col min="3" max="3" width="11.6640625" style="6" customWidth="1"/>
    <col min="4" max="8" width="35" style="6" customWidth="1"/>
    <col min="9" max="16384" width="9.109375" style="6"/>
  </cols>
  <sheetData>
    <row r="1" spans="1:17" ht="11.25" customHeight="1"/>
    <row r="2" spans="1:17" ht="5.25" customHeight="1"/>
    <row r="3" spans="1:17" ht="12.9" customHeight="1">
      <c r="B3" s="2217" t="s">
        <v>302</v>
      </c>
      <c r="C3" s="2217"/>
      <c r="D3" s="2217"/>
      <c r="E3" s="2217"/>
      <c r="F3" s="2217"/>
      <c r="G3" s="2217"/>
      <c r="H3" s="2217"/>
      <c r="I3" s="2217"/>
      <c r="J3" s="2217"/>
      <c r="K3" s="2217"/>
      <c r="L3" s="2217"/>
      <c r="M3" s="2217"/>
      <c r="N3" s="2217"/>
      <c r="O3" s="2217"/>
      <c r="P3" s="2217"/>
      <c r="Q3" s="2217"/>
    </row>
    <row r="4" spans="1:17" ht="5.25" customHeight="1"/>
    <row r="5" spans="1:17" s="1169" customFormat="1" ht="15.75" customHeight="1">
      <c r="A5" s="7"/>
      <c r="B5" s="1087" t="s">
        <v>2095</v>
      </c>
      <c r="C5" s="1087"/>
      <c r="D5" s="1087"/>
    </row>
    <row r="6" spans="1:17" s="1169" customFormat="1" ht="11.25" customHeight="1">
      <c r="A6" s="7"/>
      <c r="B6" s="1087"/>
      <c r="C6" s="1087"/>
      <c r="D6" s="1087"/>
    </row>
    <row r="7" spans="1:17" s="1169" customFormat="1" ht="22.5" customHeight="1">
      <c r="A7" s="7"/>
      <c r="B7" s="2218" t="s">
        <v>3009</v>
      </c>
      <c r="C7" s="2240"/>
      <c r="D7" s="2240"/>
      <c r="E7" s="2240"/>
      <c r="F7" s="2240"/>
      <c r="G7" s="2240"/>
      <c r="H7" s="2240"/>
    </row>
    <row r="8" spans="1:17" s="1169" customFormat="1" ht="11.25" customHeight="1">
      <c r="A8" s="7"/>
      <c r="B8" s="201"/>
      <c r="C8" s="201"/>
      <c r="D8" s="201"/>
      <c r="E8" s="201"/>
      <c r="F8" s="201"/>
      <c r="G8" s="201"/>
      <c r="H8" s="201"/>
    </row>
    <row r="9" spans="1:17" s="1169" customFormat="1" ht="11.25" customHeight="1">
      <c r="A9" s="7"/>
      <c r="B9" s="2218" t="s">
        <v>2655</v>
      </c>
      <c r="C9" s="2240"/>
      <c r="D9" s="2240"/>
      <c r="E9" s="2240"/>
      <c r="F9" s="2240"/>
      <c r="G9" s="2240"/>
      <c r="H9" s="2240"/>
    </row>
    <row r="10" spans="1:17" s="1169" customFormat="1" ht="11.25" customHeight="1">
      <c r="A10" s="7"/>
      <c r="B10" s="201"/>
      <c r="C10" s="201"/>
      <c r="D10" s="201"/>
      <c r="E10" s="201"/>
      <c r="F10" s="201"/>
      <c r="G10" s="201"/>
      <c r="H10" s="201"/>
    </row>
    <row r="11" spans="1:17" ht="11.25" customHeight="1">
      <c r="A11" s="29"/>
      <c r="B11" s="2476" t="s">
        <v>2761</v>
      </c>
      <c r="C11" s="2477"/>
      <c r="D11" s="1196" t="s">
        <v>314</v>
      </c>
      <c r="E11" s="1196" t="s">
        <v>316</v>
      </c>
      <c r="F11" s="1196" t="s">
        <v>318</v>
      </c>
      <c r="G11" s="1197" t="s">
        <v>320</v>
      </c>
      <c r="H11" s="1196" t="s">
        <v>325</v>
      </c>
      <c r="I11" s="29"/>
    </row>
    <row r="12" spans="1:17" ht="11.25" customHeight="1">
      <c r="A12" s="29"/>
      <c r="B12" s="29"/>
      <c r="C12" s="29"/>
      <c r="E12" s="477" t="s">
        <v>2096</v>
      </c>
      <c r="F12" s="1198"/>
      <c r="G12" s="1164"/>
      <c r="H12" s="1198"/>
      <c r="I12" s="29"/>
    </row>
    <row r="13" spans="1:17" ht="11.25" customHeight="1">
      <c r="A13" s="29"/>
      <c r="B13" s="29"/>
      <c r="C13" s="29"/>
      <c r="D13" s="275" t="s">
        <v>2097</v>
      </c>
      <c r="E13" s="477" t="s">
        <v>2098</v>
      </c>
      <c r="F13" s="70"/>
      <c r="G13" s="125"/>
      <c r="H13" s="70"/>
      <c r="I13" s="29"/>
    </row>
    <row r="14" spans="1:17" ht="11.25" customHeight="1">
      <c r="A14" s="29"/>
      <c r="B14" s="29"/>
      <c r="C14" s="29"/>
      <c r="D14" s="275" t="s">
        <v>2099</v>
      </c>
      <c r="E14" s="1532" t="s">
        <v>2100</v>
      </c>
      <c r="F14" s="1558" t="s">
        <v>2101</v>
      </c>
      <c r="G14" s="253" t="s">
        <v>2102</v>
      </c>
      <c r="H14" s="275" t="s">
        <v>2103</v>
      </c>
      <c r="I14" s="29"/>
    </row>
    <row r="15" spans="1:17" ht="11.25" customHeight="1">
      <c r="A15" s="29"/>
      <c r="B15" s="841">
        <v>1</v>
      </c>
      <c r="C15" s="841"/>
      <c r="D15" s="2211">
        <v>318.89687810000004</v>
      </c>
      <c r="E15" s="2212">
        <v>1.09E-2</v>
      </c>
      <c r="F15" s="2211"/>
      <c r="G15" s="2213">
        <v>0.496</v>
      </c>
      <c r="H15" s="2211">
        <v>2</v>
      </c>
      <c r="I15" s="29"/>
    </row>
    <row r="16" spans="1:17" ht="6" customHeight="1">
      <c r="A16" s="29"/>
      <c r="B16" s="29"/>
      <c r="C16" s="29"/>
      <c r="E16" s="29"/>
      <c r="F16" s="29"/>
      <c r="G16" s="3"/>
      <c r="H16" s="29"/>
      <c r="I16" s="29"/>
    </row>
    <row r="17" spans="2:11" ht="11.25" customHeight="1">
      <c r="B17" s="2474" t="s">
        <v>2104</v>
      </c>
      <c r="C17" s="2474"/>
      <c r="D17" s="2475"/>
      <c r="E17" s="2475"/>
      <c r="F17" s="2475"/>
      <c r="G17" s="2475"/>
      <c r="H17" s="2475"/>
      <c r="I17" s="2475"/>
      <c r="J17" s="2475"/>
      <c r="K17" s="2475"/>
    </row>
    <row r="18" spans="2:11" ht="11.25" customHeight="1"/>
    <row r="19" spans="2:11" ht="11.25" customHeight="1">
      <c r="D19" s="2103"/>
    </row>
    <row r="20" spans="2:11" ht="11.25" customHeight="1"/>
  </sheetData>
  <mergeCells count="5">
    <mergeCell ref="B3:Q3"/>
    <mergeCell ref="B17:K17"/>
    <mergeCell ref="B11:C11"/>
    <mergeCell ref="B7:H7"/>
    <mergeCell ref="B9:H9"/>
  </mergeCells>
  <hyperlinks>
    <hyperlink ref="B3" location="Contents!A1" display="Back to index page" xr:uid="{AF295BF2-30DC-46C6-806C-27709CF0DD69}"/>
    <hyperlink ref="B3:Q3" location="CONTENTS!A1" display="Back to contents page" xr:uid="{EFA93064-1E39-4DE2-8D41-9C795F99BBF8}"/>
  </hyperlinks>
  <pageMargins left="0.7" right="0.7" top="0.75" bottom="0.75" header="0.3" footer="0.3"/>
  <pageSetup orientation="landscape" r:id="rId1"/>
  <colBreaks count="1" manualBreakCount="1">
    <brk id="8" max="1048575" man="1"/>
  </colBreaks>
  <customProperties>
    <customPr name="EpmWorksheetKeyString_GU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C014-7386-40DA-970F-96A3D2F0D84F}">
  <sheetPr>
    <tabColor rgb="FF007272"/>
  </sheetPr>
  <dimension ref="A1:AD46"/>
  <sheetViews>
    <sheetView showGridLines="0" showRowColHeaders="0" zoomScaleNormal="100" workbookViewId="0"/>
  </sheetViews>
  <sheetFormatPr baseColWidth="10" defaultColWidth="8.88671875" defaultRowHeight="13.8"/>
  <cols>
    <col min="1" max="1" width="2.6640625" style="1200" customWidth="1"/>
    <col min="2" max="2" width="3.6640625" style="1200" customWidth="1"/>
    <col min="3" max="3" width="66.44140625" style="1200" customWidth="1"/>
    <col min="4" max="4" width="15.88671875" style="1200" bestFit="1" customWidth="1"/>
    <col min="5" max="5" width="16.44140625" style="1200" bestFit="1" customWidth="1"/>
    <col min="6" max="11" width="16" style="1200" customWidth="1"/>
    <col min="12" max="12" width="17.6640625" style="1200" customWidth="1"/>
    <col min="13" max="13" width="15" style="1200" bestFit="1" customWidth="1"/>
    <col min="14" max="14" width="12" style="1200" customWidth="1"/>
    <col min="15" max="15" width="12.88671875" style="1200" bestFit="1" customWidth="1"/>
    <col min="16" max="16" width="13.6640625" style="1200" bestFit="1" customWidth="1"/>
    <col min="17" max="17" width="13.109375" style="1200" bestFit="1" customWidth="1"/>
    <col min="18" max="16384" width="8.88671875" style="1200"/>
  </cols>
  <sheetData>
    <row r="1" spans="1:30" ht="11.25" customHeight="1">
      <c r="A1" s="1199"/>
      <c r="B1" s="1199"/>
      <c r="C1" s="1199"/>
      <c r="D1" s="1199"/>
      <c r="E1" s="1199"/>
      <c r="F1" s="1199"/>
      <c r="G1" s="1199"/>
      <c r="H1" s="1199"/>
      <c r="I1" s="1199"/>
      <c r="J1" s="1199"/>
      <c r="K1" s="1199"/>
      <c r="L1" s="1199"/>
      <c r="M1" s="1199"/>
      <c r="N1" s="1199"/>
      <c r="O1" s="1199"/>
      <c r="P1" s="1199"/>
      <c r="Q1" s="1199"/>
      <c r="R1" s="1199"/>
      <c r="S1" s="1199"/>
      <c r="T1" s="1199"/>
      <c r="U1" s="1199"/>
      <c r="V1" s="1199"/>
      <c r="W1" s="1199"/>
      <c r="X1" s="1199"/>
      <c r="Y1" s="1199"/>
      <c r="Z1" s="1199"/>
      <c r="AA1" s="1199"/>
      <c r="AB1" s="1199"/>
      <c r="AC1" s="1199"/>
      <c r="AD1" s="1199"/>
    </row>
    <row r="2" spans="1:30" ht="5.25" customHeight="1">
      <c r="A2" s="1199"/>
      <c r="B2" s="1199"/>
      <c r="C2" s="1199"/>
      <c r="D2" s="1199"/>
      <c r="E2" s="1199"/>
      <c r="F2" s="1199"/>
      <c r="G2" s="1199"/>
      <c r="H2" s="1199"/>
      <c r="I2" s="1199"/>
      <c r="J2" s="1199"/>
      <c r="K2" s="1199"/>
      <c r="L2" s="1199"/>
      <c r="M2" s="1199"/>
      <c r="N2" s="1199"/>
      <c r="O2" s="1199"/>
      <c r="P2" s="1199"/>
      <c r="Q2" s="1199"/>
      <c r="R2" s="1199"/>
      <c r="S2" s="1199"/>
      <c r="T2" s="1199"/>
      <c r="U2" s="1199"/>
      <c r="V2" s="1199"/>
      <c r="W2" s="1199"/>
      <c r="X2" s="1199"/>
      <c r="Y2" s="1199"/>
      <c r="Z2" s="1199"/>
      <c r="AA2" s="1199"/>
      <c r="AB2" s="1199"/>
      <c r="AC2" s="1199"/>
      <c r="AD2" s="1199"/>
    </row>
    <row r="3" spans="1:30" ht="12.9" customHeight="1">
      <c r="A3" s="1199"/>
      <c r="B3" s="2217" t="s">
        <v>302</v>
      </c>
      <c r="C3" s="2217"/>
      <c r="D3" s="2217"/>
      <c r="E3" s="2217"/>
      <c r="F3" s="2217"/>
      <c r="G3" s="2217"/>
      <c r="H3" s="2217"/>
      <c r="I3" s="2217"/>
      <c r="J3" s="2217"/>
      <c r="K3" s="2217"/>
      <c r="L3" s="2217"/>
      <c r="M3" s="2217"/>
      <c r="N3" s="2217"/>
      <c r="O3" s="2217"/>
      <c r="P3" s="2217"/>
      <c r="Q3" s="1199"/>
      <c r="R3" s="1199"/>
      <c r="S3" s="1199"/>
      <c r="T3" s="1199"/>
      <c r="U3" s="1199"/>
      <c r="V3" s="1199"/>
      <c r="W3" s="1199"/>
      <c r="X3" s="1199"/>
      <c r="Y3" s="1199"/>
      <c r="Z3" s="1199"/>
      <c r="AA3" s="1199"/>
      <c r="AB3" s="1199"/>
      <c r="AC3" s="1199"/>
      <c r="AD3" s="1199"/>
    </row>
    <row r="4" spans="1:30" s="1169" customFormat="1" ht="5.25" customHeight="1">
      <c r="A4" s="7"/>
      <c r="B4" s="7"/>
      <c r="C4" s="1087"/>
      <c r="D4" s="7"/>
      <c r="E4" s="7"/>
      <c r="F4" s="7"/>
      <c r="G4" s="7"/>
      <c r="H4" s="7"/>
      <c r="I4" s="7"/>
      <c r="J4" s="7"/>
      <c r="K4" s="7"/>
      <c r="L4" s="7"/>
      <c r="M4" s="7"/>
      <c r="N4" s="7"/>
      <c r="O4" s="7"/>
      <c r="P4" s="7"/>
      <c r="Q4" s="7"/>
      <c r="R4" s="7"/>
      <c r="S4" s="7"/>
      <c r="T4" s="7"/>
      <c r="U4" s="7"/>
      <c r="V4" s="7"/>
      <c r="W4" s="7"/>
      <c r="X4" s="7"/>
      <c r="Y4" s="7"/>
      <c r="Z4" s="7"/>
      <c r="AA4" s="7"/>
      <c r="AB4" s="7"/>
      <c r="AC4" s="7"/>
      <c r="AD4" s="7"/>
    </row>
    <row r="5" spans="1:30" s="1169" customFormat="1" ht="15.75" customHeight="1">
      <c r="A5" s="7"/>
      <c r="B5" s="1087" t="s">
        <v>2638</v>
      </c>
      <c r="C5" s="1087"/>
      <c r="D5" s="7"/>
      <c r="E5" s="7"/>
      <c r="F5" s="7"/>
      <c r="G5" s="7"/>
      <c r="H5" s="7"/>
      <c r="I5" s="7"/>
      <c r="J5" s="7"/>
      <c r="K5" s="7"/>
      <c r="L5" s="7"/>
      <c r="M5" s="7"/>
      <c r="N5" s="7"/>
      <c r="O5" s="7"/>
      <c r="P5" s="7"/>
      <c r="Q5" s="7"/>
      <c r="R5" s="7"/>
      <c r="S5" s="7"/>
      <c r="T5" s="7"/>
      <c r="U5" s="7"/>
      <c r="V5" s="7"/>
      <c r="W5" s="7"/>
      <c r="X5" s="7"/>
      <c r="Y5" s="7"/>
      <c r="Z5" s="7"/>
      <c r="AA5" s="7"/>
      <c r="AB5" s="7"/>
      <c r="AC5" s="7"/>
      <c r="AD5" s="7"/>
    </row>
    <row r="6" spans="1:30" s="1169" customFormat="1" ht="11.25" customHeight="1">
      <c r="A6" s="7"/>
      <c r="B6" s="1087"/>
      <c r="C6" s="1087"/>
      <c r="D6" s="7"/>
      <c r="E6" s="7"/>
      <c r="F6" s="7"/>
      <c r="G6" s="7"/>
      <c r="H6" s="7"/>
      <c r="I6" s="7"/>
      <c r="J6" s="7"/>
      <c r="K6" s="7"/>
      <c r="L6" s="7"/>
      <c r="M6" s="7"/>
      <c r="N6" s="7"/>
      <c r="O6" s="7"/>
      <c r="P6" s="7"/>
      <c r="Q6" s="7"/>
      <c r="R6" s="7"/>
      <c r="S6" s="7"/>
      <c r="T6" s="7"/>
      <c r="U6" s="7"/>
      <c r="V6" s="7"/>
      <c r="W6" s="7"/>
      <c r="X6" s="7"/>
      <c r="Y6" s="7"/>
      <c r="Z6" s="7"/>
      <c r="AA6" s="7"/>
      <c r="AB6" s="7"/>
      <c r="AC6" s="7"/>
      <c r="AD6" s="7"/>
    </row>
    <row r="7" spans="1:30" s="1169" customFormat="1" ht="11.25" customHeight="1">
      <c r="A7" s="7"/>
      <c r="B7" s="2236" t="s">
        <v>2934</v>
      </c>
      <c r="C7" s="2240"/>
      <c r="D7" s="2240"/>
      <c r="E7" s="2240"/>
      <c r="F7" s="2240"/>
      <c r="G7" s="2240"/>
      <c r="H7" s="2240"/>
      <c r="I7" s="2240"/>
      <c r="J7" s="2240"/>
      <c r="K7" s="2240"/>
      <c r="L7" s="2240"/>
      <c r="M7" s="2240"/>
      <c r="N7" s="2240"/>
      <c r="O7" s="2240"/>
      <c r="P7" s="2240"/>
      <c r="Q7" s="2240"/>
      <c r="R7" s="7"/>
      <c r="S7" s="7"/>
      <c r="T7" s="7"/>
      <c r="U7" s="7"/>
      <c r="V7" s="7"/>
      <c r="W7" s="7"/>
      <c r="X7" s="7"/>
      <c r="Y7" s="7"/>
      <c r="Z7" s="7"/>
      <c r="AA7" s="7"/>
      <c r="AB7" s="7"/>
      <c r="AC7" s="7"/>
      <c r="AD7" s="7"/>
    </row>
    <row r="8" spans="1:30" s="1169" customFormat="1" ht="6.15" customHeight="1">
      <c r="A8" s="7"/>
      <c r="B8" s="267"/>
      <c r="C8" s="267"/>
      <c r="D8" s="267"/>
      <c r="E8" s="267"/>
      <c r="F8" s="267"/>
      <c r="G8" s="267"/>
      <c r="H8" s="267"/>
      <c r="I8" s="267"/>
      <c r="J8" s="267"/>
      <c r="K8" s="267"/>
      <c r="L8" s="267"/>
      <c r="M8" s="267"/>
      <c r="N8" s="267"/>
      <c r="O8" s="267"/>
      <c r="P8" s="267"/>
      <c r="Q8" s="267"/>
      <c r="R8" s="7"/>
      <c r="S8" s="7"/>
      <c r="T8" s="7"/>
      <c r="U8" s="7"/>
      <c r="V8" s="7"/>
      <c r="W8" s="7"/>
      <c r="X8" s="7"/>
      <c r="Y8" s="7"/>
      <c r="Z8" s="7"/>
      <c r="AA8" s="7"/>
      <c r="AB8" s="7"/>
      <c r="AC8" s="7"/>
      <c r="AD8" s="7"/>
    </row>
    <row r="9" spans="1:30" s="1169" customFormat="1" ht="11.25" customHeight="1">
      <c r="A9" s="7"/>
      <c r="B9" s="2236" t="s">
        <v>2656</v>
      </c>
      <c r="C9" s="2240"/>
      <c r="D9" s="2240"/>
      <c r="E9" s="2240"/>
      <c r="F9" s="2240"/>
      <c r="G9" s="2240"/>
      <c r="H9" s="2240"/>
      <c r="I9" s="2240"/>
      <c r="J9" s="2240"/>
      <c r="K9" s="2240"/>
      <c r="L9" s="2240"/>
      <c r="M9" s="2240"/>
      <c r="N9" s="2240"/>
      <c r="O9" s="2240"/>
      <c r="P9" s="2240"/>
      <c r="Q9" s="2240"/>
      <c r="R9" s="7"/>
      <c r="S9" s="7"/>
      <c r="T9" s="7"/>
      <c r="U9" s="7"/>
      <c r="V9" s="7"/>
      <c r="W9" s="7"/>
      <c r="X9" s="7"/>
      <c r="Y9" s="7"/>
      <c r="Z9" s="7"/>
      <c r="AA9" s="7"/>
      <c r="AB9" s="7"/>
      <c r="AC9" s="7"/>
      <c r="AD9" s="7"/>
    </row>
    <row r="10" spans="1:30" s="1169" customFormat="1" ht="6.15" customHeight="1">
      <c r="A10" s="7"/>
      <c r="B10" s="267"/>
      <c r="C10" s="267"/>
      <c r="D10" s="267"/>
      <c r="E10" s="267"/>
      <c r="F10" s="267"/>
      <c r="G10" s="267"/>
      <c r="H10" s="267"/>
      <c r="I10" s="267"/>
      <c r="J10" s="267"/>
      <c r="K10" s="267"/>
      <c r="L10" s="267"/>
      <c r="M10" s="267"/>
      <c r="N10" s="267"/>
      <c r="O10" s="267"/>
      <c r="P10" s="267"/>
      <c r="Q10" s="267"/>
      <c r="R10" s="7"/>
      <c r="S10" s="7"/>
      <c r="T10" s="7"/>
      <c r="U10" s="7"/>
      <c r="V10" s="7"/>
      <c r="W10" s="7"/>
      <c r="X10" s="7"/>
      <c r="Y10" s="7"/>
      <c r="Z10" s="7"/>
      <c r="AA10" s="7"/>
      <c r="AB10" s="7"/>
      <c r="AC10" s="7"/>
      <c r="AD10" s="7"/>
    </row>
    <row r="11" spans="1:30" s="1169" customFormat="1" ht="11.25" customHeight="1">
      <c r="A11" s="7"/>
      <c r="B11" s="2236" t="s">
        <v>2657</v>
      </c>
      <c r="C11" s="2240"/>
      <c r="D11" s="2240"/>
      <c r="E11" s="2240"/>
      <c r="F11" s="2240"/>
      <c r="G11" s="2240"/>
      <c r="H11" s="2240"/>
      <c r="I11" s="2240"/>
      <c r="J11" s="2240"/>
      <c r="K11" s="2240"/>
      <c r="L11" s="2240"/>
      <c r="M11" s="2240"/>
      <c r="N11" s="2240"/>
      <c r="O11" s="2240"/>
      <c r="P11" s="2240"/>
      <c r="Q11" s="2240"/>
      <c r="R11" s="7"/>
      <c r="S11" s="7"/>
      <c r="T11" s="7"/>
      <c r="U11" s="7"/>
      <c r="V11" s="7"/>
      <c r="W11" s="7"/>
      <c r="X11" s="7"/>
      <c r="Y11" s="7"/>
      <c r="Z11" s="7"/>
      <c r="AA11" s="7"/>
      <c r="AB11" s="7"/>
      <c r="AC11" s="7"/>
      <c r="AD11" s="7"/>
    </row>
    <row r="12" spans="1:30" s="1169" customFormat="1" ht="6.15" customHeight="1">
      <c r="A12" s="7"/>
      <c r="B12" s="267"/>
      <c r="C12" s="267"/>
      <c r="D12" s="267"/>
      <c r="E12" s="267"/>
      <c r="F12" s="267"/>
      <c r="G12" s="267"/>
      <c r="H12" s="267"/>
      <c r="I12" s="267"/>
      <c r="J12" s="267"/>
      <c r="K12" s="267"/>
      <c r="L12" s="267"/>
      <c r="M12" s="267"/>
      <c r="N12" s="267"/>
      <c r="O12" s="267"/>
      <c r="P12" s="267"/>
      <c r="Q12" s="267"/>
      <c r="R12" s="7"/>
      <c r="S12" s="7"/>
      <c r="T12" s="7"/>
      <c r="U12" s="7"/>
      <c r="V12" s="7"/>
      <c r="W12" s="7"/>
      <c r="X12" s="7"/>
      <c r="Y12" s="7"/>
      <c r="Z12" s="7"/>
      <c r="AA12" s="7"/>
      <c r="AB12" s="7"/>
      <c r="AC12" s="7"/>
      <c r="AD12" s="7"/>
    </row>
    <row r="13" spans="1:30" s="1169" customFormat="1" ht="11.25" customHeight="1">
      <c r="A13" s="7"/>
      <c r="B13" s="2236" t="s">
        <v>2658</v>
      </c>
      <c r="C13" s="2240"/>
      <c r="D13" s="2240"/>
      <c r="E13" s="2240"/>
      <c r="F13" s="2240"/>
      <c r="G13" s="2240"/>
      <c r="H13" s="2240"/>
      <c r="I13" s="2240"/>
      <c r="J13" s="2240"/>
      <c r="K13" s="2240"/>
      <c r="L13" s="2240"/>
      <c r="M13" s="2240"/>
      <c r="N13" s="2240"/>
      <c r="O13" s="2240"/>
      <c r="P13" s="2240"/>
      <c r="Q13" s="2240"/>
      <c r="R13" s="7"/>
      <c r="S13" s="7"/>
      <c r="T13" s="7"/>
      <c r="U13" s="7"/>
      <c r="V13" s="7"/>
      <c r="W13" s="7"/>
      <c r="X13" s="7"/>
      <c r="Y13" s="7"/>
      <c r="Z13" s="7"/>
      <c r="AA13" s="7"/>
      <c r="AB13" s="7"/>
      <c r="AC13" s="7"/>
      <c r="AD13" s="7"/>
    </row>
    <row r="14" spans="1:30" s="1169" customFormat="1" ht="6.15" customHeight="1">
      <c r="A14" s="7"/>
      <c r="B14" s="267"/>
      <c r="C14" s="267"/>
      <c r="D14" s="267"/>
      <c r="E14" s="267"/>
      <c r="F14" s="267"/>
      <c r="G14" s="267"/>
      <c r="H14" s="267"/>
      <c r="I14" s="267"/>
      <c r="J14" s="267"/>
      <c r="K14" s="267"/>
      <c r="L14" s="267"/>
      <c r="M14" s="267"/>
      <c r="N14" s="267"/>
      <c r="O14" s="267"/>
      <c r="P14" s="267"/>
      <c r="Q14" s="267"/>
      <c r="R14" s="7"/>
      <c r="S14" s="7"/>
      <c r="T14" s="7"/>
      <c r="U14" s="7"/>
      <c r="V14" s="7"/>
      <c r="W14" s="7"/>
      <c r="X14" s="7"/>
      <c r="Y14" s="7"/>
      <c r="Z14" s="7"/>
      <c r="AA14" s="7"/>
      <c r="AB14" s="7"/>
      <c r="AC14" s="7"/>
      <c r="AD14" s="7"/>
    </row>
    <row r="15" spans="1:30" s="1169" customFormat="1" ht="11.25" customHeight="1">
      <c r="A15" s="7"/>
      <c r="B15" s="2236" t="s">
        <v>2659</v>
      </c>
      <c r="C15" s="2240"/>
      <c r="D15" s="2240"/>
      <c r="E15" s="2240"/>
      <c r="F15" s="2240"/>
      <c r="G15" s="2240"/>
      <c r="H15" s="2240"/>
      <c r="I15" s="2240"/>
      <c r="J15" s="2240"/>
      <c r="K15" s="2240"/>
      <c r="L15" s="2240"/>
      <c r="M15" s="2240"/>
      <c r="N15" s="2240"/>
      <c r="O15" s="2240"/>
      <c r="P15" s="2240"/>
      <c r="Q15" s="2240"/>
      <c r="R15" s="7"/>
      <c r="S15" s="7"/>
      <c r="T15" s="7"/>
      <c r="U15" s="7"/>
      <c r="V15" s="7"/>
      <c r="W15" s="7"/>
      <c r="X15" s="7"/>
      <c r="Y15" s="7"/>
      <c r="Z15" s="7"/>
      <c r="AA15" s="7"/>
      <c r="AB15" s="7"/>
      <c r="AC15" s="7"/>
      <c r="AD15" s="7"/>
    </row>
    <row r="16" spans="1:30" s="1169" customFormat="1" ht="6.15" customHeight="1">
      <c r="A16" s="7"/>
      <c r="B16" s="267"/>
      <c r="C16" s="267"/>
      <c r="D16" s="267"/>
      <c r="E16" s="267"/>
      <c r="F16" s="267"/>
      <c r="G16" s="267"/>
      <c r="H16" s="267"/>
      <c r="I16" s="267"/>
      <c r="J16" s="267"/>
      <c r="K16" s="267"/>
      <c r="L16" s="267"/>
      <c r="M16" s="267"/>
      <c r="N16" s="267"/>
      <c r="O16" s="267"/>
      <c r="P16" s="267"/>
      <c r="Q16" s="267"/>
      <c r="R16" s="7"/>
      <c r="S16" s="7"/>
      <c r="T16" s="7"/>
      <c r="U16" s="7"/>
      <c r="V16" s="7"/>
      <c r="W16" s="7"/>
      <c r="X16" s="7"/>
      <c r="Y16" s="7"/>
      <c r="Z16" s="7"/>
      <c r="AA16" s="7"/>
      <c r="AB16" s="7"/>
      <c r="AC16" s="7"/>
      <c r="AD16" s="7"/>
    </row>
    <row r="17" spans="1:30" s="1169" customFormat="1" ht="11.25" customHeight="1">
      <c r="A17" s="7"/>
      <c r="B17" s="2236" t="s">
        <v>2660</v>
      </c>
      <c r="C17" s="2240"/>
      <c r="D17" s="2240"/>
      <c r="E17" s="2240"/>
      <c r="F17" s="2240"/>
      <c r="G17" s="2240"/>
      <c r="H17" s="2240"/>
      <c r="I17" s="2240"/>
      <c r="J17" s="2240"/>
      <c r="K17" s="2240"/>
      <c r="L17" s="2240"/>
      <c r="M17" s="2240"/>
      <c r="N17" s="2240"/>
      <c r="O17" s="2240"/>
      <c r="P17" s="2240"/>
      <c r="Q17" s="2240"/>
      <c r="R17" s="7"/>
      <c r="S17" s="7"/>
      <c r="T17" s="7"/>
      <c r="U17" s="7"/>
      <c r="V17" s="7"/>
      <c r="W17" s="7"/>
      <c r="X17" s="7"/>
      <c r="Y17" s="7"/>
      <c r="Z17" s="7"/>
      <c r="AA17" s="7"/>
      <c r="AB17" s="7"/>
      <c r="AC17" s="7"/>
      <c r="AD17" s="7"/>
    </row>
    <row r="18" spans="1:30" s="1169" customFormat="1" ht="11.25" customHeight="1">
      <c r="A18" s="7"/>
      <c r="B18" s="201"/>
      <c r="C18" s="219"/>
      <c r="D18" s="219"/>
      <c r="E18" s="219"/>
      <c r="F18" s="219"/>
      <c r="G18" s="219"/>
      <c r="H18" s="219"/>
      <c r="I18" s="219"/>
      <c r="J18" s="219"/>
      <c r="K18" s="219"/>
      <c r="L18" s="219"/>
      <c r="M18" s="7"/>
      <c r="N18" s="7"/>
      <c r="O18" s="7"/>
      <c r="P18" s="7"/>
      <c r="Q18" s="7"/>
      <c r="R18" s="7"/>
      <c r="S18" s="7"/>
      <c r="T18" s="7"/>
      <c r="U18" s="7"/>
      <c r="V18" s="7"/>
      <c r="W18" s="7"/>
      <c r="X18" s="7"/>
      <c r="Y18" s="7"/>
      <c r="Z18" s="7"/>
      <c r="AA18" s="7"/>
      <c r="AB18" s="7"/>
      <c r="AC18" s="7"/>
      <c r="AD18" s="7"/>
    </row>
    <row r="19" spans="1:30" ht="11.25" customHeight="1">
      <c r="A19" s="1199"/>
      <c r="B19" s="1668" t="s">
        <v>2761</v>
      </c>
      <c r="C19" s="1199"/>
      <c r="D19" s="1199"/>
      <c r="E19" s="1199"/>
      <c r="F19" s="1199"/>
      <c r="G19" s="1199"/>
      <c r="H19" s="1199"/>
      <c r="I19" s="1199"/>
      <c r="J19" s="1199"/>
      <c r="K19" s="1199"/>
      <c r="L19" s="1199"/>
      <c r="M19" s="1199"/>
      <c r="N19" s="1199"/>
      <c r="O19" s="1199"/>
      <c r="P19" s="1199"/>
      <c r="Q19" s="1199"/>
      <c r="R19" s="1199"/>
      <c r="S19" s="1199"/>
      <c r="T19" s="1199"/>
      <c r="U19" s="1199"/>
      <c r="V19" s="1199"/>
      <c r="W19" s="1199"/>
      <c r="X19" s="1199"/>
      <c r="Y19" s="1199"/>
      <c r="Z19" s="1199"/>
      <c r="AA19" s="1199"/>
      <c r="AB19" s="1199"/>
      <c r="AC19" s="1199"/>
      <c r="AD19" s="1199"/>
    </row>
    <row r="20" spans="1:30" ht="11.25" customHeight="1">
      <c r="A20" s="29"/>
      <c r="C20" s="1196" t="s">
        <v>314</v>
      </c>
      <c r="D20" s="1201" t="s">
        <v>316</v>
      </c>
      <c r="E20" s="1201" t="s">
        <v>318</v>
      </c>
      <c r="F20" s="1201" t="s">
        <v>320</v>
      </c>
      <c r="G20" s="1201" t="s">
        <v>325</v>
      </c>
      <c r="H20" s="1201" t="s">
        <v>332</v>
      </c>
      <c r="I20" s="1201" t="s">
        <v>334</v>
      </c>
      <c r="J20" s="1201" t="s">
        <v>339</v>
      </c>
      <c r="K20" s="1201" t="s">
        <v>345</v>
      </c>
      <c r="L20" s="1201" t="s">
        <v>368</v>
      </c>
      <c r="M20" s="1201" t="s">
        <v>392</v>
      </c>
      <c r="N20" s="1202" t="s">
        <v>866</v>
      </c>
      <c r="O20" s="1202" t="s">
        <v>967</v>
      </c>
      <c r="P20" s="1202" t="s">
        <v>968</v>
      </c>
      <c r="Q20" s="1202" t="s">
        <v>1024</v>
      </c>
      <c r="R20" s="1199"/>
      <c r="S20" s="1199"/>
      <c r="T20" s="1199"/>
      <c r="U20" s="1199"/>
      <c r="V20" s="1199"/>
      <c r="W20" s="1199"/>
      <c r="X20" s="1199"/>
      <c r="Y20" s="1199"/>
      <c r="Z20" s="1199"/>
      <c r="AA20" s="1199"/>
      <c r="AB20" s="1199"/>
      <c r="AC20" s="1199"/>
      <c r="AD20" s="1199"/>
    </row>
    <row r="21" spans="1:30" ht="11.25" customHeight="1">
      <c r="A21" s="29"/>
      <c r="C21" s="269" t="s">
        <v>2105</v>
      </c>
      <c r="D21" s="2478" t="s">
        <v>927</v>
      </c>
      <c r="E21" s="2478"/>
      <c r="F21" s="2478"/>
      <c r="G21" s="2478"/>
      <c r="H21" s="2478"/>
      <c r="I21" s="2478"/>
      <c r="J21" s="2478"/>
      <c r="K21" s="2478"/>
      <c r="L21" s="2478"/>
      <c r="M21" s="2478"/>
      <c r="N21" s="2478"/>
      <c r="O21" s="2478"/>
      <c r="P21" s="2478"/>
      <c r="Q21" s="2478"/>
      <c r="R21" s="1199"/>
      <c r="S21" s="1199"/>
      <c r="T21" s="1199"/>
      <c r="U21" s="1199"/>
      <c r="V21" s="1199"/>
      <c r="W21" s="1199"/>
      <c r="X21" s="1199"/>
      <c r="Y21" s="1199"/>
      <c r="Z21" s="1199"/>
      <c r="AA21" s="1199"/>
      <c r="AB21" s="1199"/>
      <c r="AC21" s="1199"/>
      <c r="AD21" s="1199"/>
    </row>
    <row r="22" spans="1:30" ht="11.25" customHeight="1">
      <c r="A22" s="29"/>
      <c r="B22" s="29"/>
      <c r="D22" s="1203"/>
      <c r="E22" s="2253" t="s">
        <v>2106</v>
      </c>
      <c r="F22" s="2253"/>
      <c r="G22" s="2253"/>
      <c r="H22" s="2253"/>
      <c r="I22" s="2253"/>
      <c r="J22" s="2253"/>
      <c r="K22" s="2253"/>
      <c r="L22" s="2253"/>
      <c r="M22" s="2253"/>
      <c r="N22" s="2253"/>
      <c r="O22" s="2253"/>
      <c r="P22" s="2253"/>
      <c r="Q22" s="2253"/>
      <c r="R22" s="1199"/>
      <c r="S22" s="1199"/>
      <c r="T22" s="1199"/>
      <c r="U22" s="1199"/>
      <c r="V22" s="1199"/>
      <c r="W22" s="1199"/>
      <c r="X22" s="1199"/>
      <c r="Y22" s="1199"/>
      <c r="Z22" s="1199"/>
      <c r="AA22" s="1199"/>
      <c r="AB22" s="1199"/>
      <c r="AC22" s="1199"/>
      <c r="AD22" s="1199"/>
    </row>
    <row r="23" spans="1:30" ht="22.5" customHeight="1">
      <c r="A23" s="29"/>
      <c r="B23" s="29"/>
      <c r="C23" s="410"/>
      <c r="D23" s="1203"/>
      <c r="J23" s="125" t="s">
        <v>2107</v>
      </c>
      <c r="K23" s="125" t="s">
        <v>2107</v>
      </c>
      <c r="L23" s="385" t="s">
        <v>2107</v>
      </c>
      <c r="O23" s="2479" t="s">
        <v>970</v>
      </c>
      <c r="P23" s="2479"/>
      <c r="Q23" s="2479"/>
      <c r="R23" s="1199"/>
      <c r="S23" s="1199"/>
      <c r="T23" s="1199"/>
      <c r="U23" s="1199"/>
      <c r="V23" s="1199"/>
      <c r="W23" s="1199"/>
      <c r="X23" s="1199"/>
      <c r="Y23" s="1199"/>
      <c r="Z23" s="1199"/>
      <c r="AA23" s="1199"/>
      <c r="AB23" s="1199"/>
      <c r="AC23" s="1199"/>
      <c r="AD23" s="1199"/>
    </row>
    <row r="24" spans="1:30" ht="11.25" customHeight="1">
      <c r="A24" s="29"/>
      <c r="B24" s="29"/>
      <c r="C24" s="410"/>
      <c r="D24" s="1203"/>
      <c r="E24" s="2253" t="s">
        <v>2108</v>
      </c>
      <c r="F24" s="2253"/>
      <c r="G24" s="2253"/>
      <c r="H24" s="2253"/>
      <c r="I24" s="2253"/>
      <c r="J24" s="161" t="s">
        <v>2109</v>
      </c>
      <c r="K24" s="161" t="s">
        <v>2109</v>
      </c>
      <c r="L24" s="653" t="s">
        <v>2110</v>
      </c>
      <c r="M24" s="477" t="s">
        <v>837</v>
      </c>
      <c r="N24" s="477" t="s">
        <v>837</v>
      </c>
      <c r="P24" s="653" t="s">
        <v>837</v>
      </c>
      <c r="Q24" s="653" t="s">
        <v>837</v>
      </c>
      <c r="R24" s="1199"/>
      <c r="S24" s="1199"/>
      <c r="T24" s="1199"/>
      <c r="U24" s="1199"/>
      <c r="V24" s="1199"/>
      <c r="W24" s="1199"/>
      <c r="X24" s="1199"/>
      <c r="Y24" s="1199"/>
      <c r="Z24" s="1199"/>
      <c r="AA24" s="1199"/>
      <c r="AB24" s="1199"/>
      <c r="AC24" s="1199"/>
      <c r="AD24" s="1199"/>
    </row>
    <row r="25" spans="1:30" ht="11.25" customHeight="1">
      <c r="A25" s="29"/>
      <c r="B25" s="29"/>
      <c r="D25" s="1203"/>
      <c r="E25" s="84"/>
      <c r="F25" s="84"/>
      <c r="G25" s="84"/>
      <c r="H25" s="84"/>
      <c r="I25" s="1187" t="s">
        <v>1964</v>
      </c>
      <c r="J25" s="161" t="s">
        <v>2111</v>
      </c>
      <c r="K25" s="161" t="s">
        <v>2112</v>
      </c>
      <c r="L25" s="653" t="s">
        <v>2113</v>
      </c>
      <c r="M25" s="477" t="s">
        <v>2114</v>
      </c>
      <c r="N25" s="477" t="s">
        <v>2115</v>
      </c>
      <c r="P25" s="653" t="s">
        <v>2114</v>
      </c>
      <c r="Q25" s="653" t="s">
        <v>2115</v>
      </c>
      <c r="R25" s="1199"/>
      <c r="S25" s="1199"/>
      <c r="T25" s="1199"/>
      <c r="U25" s="1199"/>
      <c r="V25" s="1199"/>
      <c r="W25" s="1199"/>
      <c r="X25" s="1199"/>
      <c r="Y25" s="1199"/>
      <c r="Z25" s="1199"/>
      <c r="AA25" s="1199"/>
      <c r="AB25" s="1199"/>
      <c r="AC25" s="1199"/>
      <c r="AD25" s="1199"/>
    </row>
    <row r="26" spans="1:30" ht="11.25" customHeight="1">
      <c r="A26" s="29"/>
      <c r="B26" s="29"/>
      <c r="C26" s="1560" t="s">
        <v>308</v>
      </c>
      <c r="D26" s="1676"/>
      <c r="E26" s="1548" t="s">
        <v>993</v>
      </c>
      <c r="F26" s="1548" t="s">
        <v>1970</v>
      </c>
      <c r="G26" s="1548" t="s">
        <v>1971</v>
      </c>
      <c r="H26" s="1548" t="s">
        <v>1972</v>
      </c>
      <c r="I26" s="1187" t="s">
        <v>994</v>
      </c>
      <c r="J26" s="161" t="s">
        <v>2116</v>
      </c>
      <c r="K26" s="161" t="s">
        <v>2116</v>
      </c>
      <c r="L26" s="653" t="s">
        <v>2117</v>
      </c>
      <c r="M26" s="477" t="s">
        <v>843</v>
      </c>
      <c r="N26" s="477" t="s">
        <v>843</v>
      </c>
      <c r="O26" s="1669"/>
      <c r="P26" s="1550" t="s">
        <v>843</v>
      </c>
      <c r="Q26" s="1550" t="s">
        <v>843</v>
      </c>
      <c r="R26" s="1199"/>
      <c r="S26" s="1199"/>
      <c r="T26" s="1199"/>
      <c r="U26" s="1199"/>
      <c r="V26" s="1199"/>
      <c r="W26" s="1199"/>
      <c r="X26" s="1199"/>
      <c r="Y26" s="1199"/>
      <c r="Z26" s="1199"/>
      <c r="AA26" s="1199"/>
      <c r="AB26" s="1199"/>
      <c r="AC26" s="1199"/>
      <c r="AD26" s="1199"/>
    </row>
    <row r="27" spans="1:30" ht="11.25" customHeight="1">
      <c r="A27" s="29"/>
      <c r="B27" s="1044">
        <v>1</v>
      </c>
      <c r="C27" s="1044" t="s">
        <v>1974</v>
      </c>
      <c r="D27" s="17">
        <v>70102.080148100009</v>
      </c>
      <c r="E27" s="1044"/>
      <c r="F27" s="1044"/>
      <c r="G27" s="1044"/>
      <c r="H27" s="1044"/>
      <c r="I27" s="1044"/>
      <c r="J27" s="1044"/>
      <c r="K27" s="1044"/>
      <c r="L27" s="1044"/>
      <c r="M27" s="1044"/>
      <c r="N27" s="1044"/>
      <c r="O27" s="1284"/>
      <c r="P27" s="1284"/>
      <c r="Q27" s="1284"/>
      <c r="R27" s="1199"/>
      <c r="S27" s="1199"/>
      <c r="T27" s="1199"/>
      <c r="U27" s="1199"/>
      <c r="V27" s="1199"/>
      <c r="W27" s="1199"/>
      <c r="X27" s="1199"/>
      <c r="Y27" s="1199"/>
      <c r="Z27" s="1199"/>
      <c r="AA27" s="1199"/>
      <c r="AB27" s="1199"/>
      <c r="AC27" s="1199"/>
      <c r="AD27" s="1199"/>
    </row>
    <row r="28" spans="1:30" ht="11.25" customHeight="1">
      <c r="A28" s="29"/>
      <c r="B28" s="35">
        <v>2</v>
      </c>
      <c r="C28" s="35" t="s">
        <v>1975</v>
      </c>
      <c r="D28" s="17">
        <v>23898.696475320001</v>
      </c>
      <c r="E28" s="35"/>
      <c r="F28" s="35"/>
      <c r="G28" s="35"/>
      <c r="H28" s="35"/>
      <c r="I28" s="35"/>
      <c r="J28" s="35"/>
      <c r="K28" s="35"/>
      <c r="L28" s="35"/>
      <c r="M28" s="35"/>
      <c r="N28" s="35"/>
      <c r="O28" s="3"/>
      <c r="P28" s="3"/>
      <c r="Q28" s="3"/>
      <c r="R28" s="1199"/>
      <c r="S28" s="1199"/>
      <c r="T28" s="1199"/>
      <c r="U28" s="1199"/>
      <c r="V28" s="1199"/>
      <c r="W28" s="1199"/>
      <c r="X28" s="1199"/>
      <c r="Y28" s="1199"/>
      <c r="Z28" s="1199"/>
      <c r="AA28" s="1199"/>
      <c r="AB28" s="1199"/>
      <c r="AC28" s="1199"/>
      <c r="AD28" s="1199"/>
    </row>
    <row r="29" spans="1:30" ht="11.25" customHeight="1">
      <c r="A29" s="29"/>
      <c r="B29" s="35">
        <v>3</v>
      </c>
      <c r="C29" s="35" t="s">
        <v>1981</v>
      </c>
      <c r="D29" s="17">
        <v>74808.469186229995</v>
      </c>
      <c r="E29" s="35"/>
      <c r="F29" s="35"/>
      <c r="G29" s="35"/>
      <c r="H29" s="35"/>
      <c r="I29" s="35"/>
      <c r="J29" s="35"/>
      <c r="K29" s="35"/>
      <c r="L29" s="35"/>
      <c r="M29" s="35"/>
      <c r="N29" s="35"/>
      <c r="O29" s="3"/>
      <c r="P29" s="3"/>
      <c r="Q29" s="3"/>
      <c r="R29" s="1199"/>
      <c r="S29" s="1199"/>
      <c r="T29" s="1199"/>
      <c r="U29" s="1199"/>
      <c r="V29" s="1199"/>
      <c r="W29" s="1199"/>
      <c r="X29" s="1199"/>
      <c r="Y29" s="1199"/>
      <c r="Z29" s="1199"/>
      <c r="AA29" s="1199"/>
      <c r="AB29" s="1199"/>
      <c r="AC29" s="1199"/>
      <c r="AD29" s="1199"/>
    </row>
    <row r="30" spans="1:30" ht="11.25" customHeight="1">
      <c r="A30" s="29"/>
      <c r="B30" s="35">
        <v>4</v>
      </c>
      <c r="C30" s="35" t="s">
        <v>2006</v>
      </c>
      <c r="D30" s="17">
        <v>71093.110842369992</v>
      </c>
      <c r="E30" s="35"/>
      <c r="F30" s="35"/>
      <c r="G30" s="35"/>
      <c r="H30" s="35"/>
      <c r="I30" s="35"/>
      <c r="J30" s="35"/>
      <c r="K30" s="35"/>
      <c r="L30" s="35"/>
      <c r="M30" s="35"/>
      <c r="N30" s="35"/>
      <c r="O30" s="3"/>
      <c r="P30" s="3"/>
      <c r="Q30" s="3"/>
      <c r="R30" s="1199"/>
      <c r="S30" s="1199"/>
      <c r="T30" s="1199"/>
      <c r="U30" s="1199"/>
      <c r="V30" s="1199"/>
      <c r="W30" s="1199"/>
      <c r="X30" s="1199"/>
      <c r="Y30" s="1199"/>
      <c r="Z30" s="1199"/>
      <c r="AA30" s="1199"/>
      <c r="AB30" s="1199"/>
      <c r="AC30" s="1199"/>
      <c r="AD30" s="1199"/>
    </row>
    <row r="31" spans="1:30" ht="11.25" customHeight="1">
      <c r="A31" s="29"/>
      <c r="B31" s="35">
        <v>5</v>
      </c>
      <c r="C31" s="35" t="s">
        <v>2011</v>
      </c>
      <c r="D31" s="17">
        <v>4074.2215431499999</v>
      </c>
      <c r="E31" s="35"/>
      <c r="F31" s="35"/>
      <c r="G31" s="35"/>
      <c r="H31" s="35"/>
      <c r="I31" s="35"/>
      <c r="J31" s="35"/>
      <c r="K31" s="35"/>
      <c r="L31" s="35"/>
      <c r="M31" s="35"/>
      <c r="N31" s="35"/>
      <c r="O31" s="3"/>
      <c r="P31" s="3"/>
      <c r="Q31" s="3"/>
      <c r="R31" s="1199"/>
      <c r="S31" s="1199"/>
      <c r="T31" s="1199"/>
      <c r="U31" s="1199"/>
      <c r="V31" s="1199"/>
      <c r="W31" s="1199"/>
      <c r="X31" s="1199"/>
      <c r="Y31" s="1199"/>
      <c r="Z31" s="1199"/>
      <c r="AA31" s="1199"/>
      <c r="AB31" s="1199"/>
      <c r="AC31" s="1199"/>
      <c r="AD31" s="1199"/>
    </row>
    <row r="32" spans="1:30" ht="11.25" customHeight="1">
      <c r="A32" s="29"/>
      <c r="B32" s="35">
        <v>6</v>
      </c>
      <c r="C32" s="35" t="s">
        <v>2012</v>
      </c>
      <c r="D32" s="17">
        <v>92284.172896100004</v>
      </c>
      <c r="E32" s="35"/>
      <c r="F32" s="35"/>
      <c r="G32" s="35"/>
      <c r="H32" s="35"/>
      <c r="I32" s="35"/>
      <c r="J32" s="35"/>
      <c r="K32" s="35"/>
      <c r="L32" s="35"/>
      <c r="M32" s="35"/>
      <c r="N32" s="35"/>
      <c r="O32" s="3"/>
      <c r="P32" s="3"/>
      <c r="Q32" s="3"/>
      <c r="R32" s="1199"/>
      <c r="S32" s="1199"/>
      <c r="T32" s="1199"/>
      <c r="U32" s="1199"/>
      <c r="V32" s="1199"/>
      <c r="W32" s="1199"/>
      <c r="X32" s="1199"/>
      <c r="Y32" s="1199"/>
      <c r="Z32" s="1199"/>
      <c r="AA32" s="1199"/>
      <c r="AB32" s="1199"/>
      <c r="AC32" s="1199"/>
      <c r="AD32" s="1199"/>
    </row>
    <row r="33" spans="1:30" ht="11.25" customHeight="1">
      <c r="A33" s="29"/>
      <c r="B33" s="35">
        <v>7</v>
      </c>
      <c r="C33" s="35" t="s">
        <v>2016</v>
      </c>
      <c r="D33" s="17">
        <v>48440.990359050003</v>
      </c>
      <c r="E33" s="35"/>
      <c r="F33" s="35"/>
      <c r="G33" s="35"/>
      <c r="H33" s="35"/>
      <c r="I33" s="35"/>
      <c r="J33" s="35"/>
      <c r="K33" s="35"/>
      <c r="L33" s="35"/>
      <c r="M33" s="35"/>
      <c r="N33" s="35"/>
      <c r="O33" s="3"/>
      <c r="P33" s="3"/>
      <c r="Q33" s="3"/>
      <c r="R33" s="1199"/>
      <c r="S33" s="1199"/>
      <c r="T33" s="1199"/>
      <c r="U33" s="1199"/>
      <c r="V33" s="1199"/>
      <c r="W33" s="1199"/>
      <c r="X33" s="1199"/>
      <c r="Y33" s="1199"/>
      <c r="Z33" s="1199"/>
      <c r="AA33" s="1199"/>
      <c r="AB33" s="1199"/>
      <c r="AC33" s="1199"/>
      <c r="AD33" s="1199"/>
    </row>
    <row r="34" spans="1:30" ht="11.25" customHeight="1">
      <c r="A34" s="29"/>
      <c r="B34" s="35">
        <v>8</v>
      </c>
      <c r="C34" s="35" t="s">
        <v>2017</v>
      </c>
      <c r="D34" s="17">
        <v>87642.121136050002</v>
      </c>
      <c r="E34" s="35"/>
      <c r="F34" s="35"/>
      <c r="G34" s="35"/>
      <c r="H34" s="35"/>
      <c r="I34" s="35"/>
      <c r="J34" s="35"/>
      <c r="K34" s="35"/>
      <c r="L34" s="35"/>
      <c r="M34" s="35"/>
      <c r="N34" s="35"/>
      <c r="O34" s="3"/>
      <c r="P34" s="3"/>
      <c r="Q34" s="3"/>
      <c r="R34" s="1199"/>
      <c r="S34" s="1199"/>
      <c r="T34" s="1199"/>
      <c r="U34" s="1199"/>
      <c r="V34" s="1199"/>
      <c r="W34" s="1199"/>
      <c r="X34" s="1199"/>
      <c r="Y34" s="1199"/>
      <c r="Z34" s="1199"/>
      <c r="AA34" s="1199"/>
      <c r="AB34" s="1199"/>
      <c r="AC34" s="1199"/>
      <c r="AD34" s="1199"/>
    </row>
    <row r="35" spans="1:30" ht="11.25" customHeight="1">
      <c r="A35" s="29"/>
      <c r="B35" s="35">
        <v>9</v>
      </c>
      <c r="C35" s="35" t="s">
        <v>2024</v>
      </c>
      <c r="D35" s="17">
        <v>288813.65439540998</v>
      </c>
      <c r="E35" s="35"/>
      <c r="F35" s="35"/>
      <c r="G35" s="35"/>
      <c r="H35" s="35"/>
      <c r="I35" s="35"/>
      <c r="J35" s="35"/>
      <c r="K35" s="35"/>
      <c r="L35" s="35"/>
      <c r="M35" s="35"/>
      <c r="N35" s="35"/>
      <c r="O35" s="29"/>
      <c r="P35" s="29"/>
      <c r="Q35" s="29"/>
      <c r="R35" s="1199"/>
      <c r="S35" s="1199"/>
      <c r="T35" s="1199"/>
      <c r="U35" s="1199"/>
      <c r="V35" s="1199"/>
      <c r="W35" s="1199"/>
      <c r="X35" s="1199"/>
      <c r="Y35" s="1199"/>
      <c r="Z35" s="1199"/>
      <c r="AA35" s="1199"/>
      <c r="AB35" s="1199"/>
      <c r="AC35" s="1199"/>
      <c r="AD35" s="1199"/>
    </row>
    <row r="36" spans="1:30" ht="11.25" customHeight="1">
      <c r="A36" s="29"/>
      <c r="B36" s="35">
        <v>10</v>
      </c>
      <c r="C36" s="35" t="s">
        <v>2118</v>
      </c>
      <c r="D36" s="17">
        <v>972106.10591924004</v>
      </c>
      <c r="E36" s="17">
        <v>45599.431757230006</v>
      </c>
      <c r="F36" s="17">
        <v>25339.662372540002</v>
      </c>
      <c r="G36" s="17">
        <v>200838.51749701001</v>
      </c>
      <c r="H36" s="17">
        <v>700328.49429245992</v>
      </c>
      <c r="I36" s="1854">
        <v>22.373000000000001</v>
      </c>
      <c r="J36" s="17">
        <v>16745.324223808002</v>
      </c>
      <c r="K36" s="17">
        <v>129146.997997866</v>
      </c>
      <c r="L36" s="17">
        <v>3750.5417719239999</v>
      </c>
      <c r="M36" s="17">
        <v>34809.955463059996</v>
      </c>
      <c r="N36" s="17">
        <v>5241.1476403300003</v>
      </c>
      <c r="O36" s="1853">
        <v>-815.67767433000006</v>
      </c>
      <c r="P36" s="1853">
        <v>-96.810012579999992</v>
      </c>
      <c r="Q36" s="1853">
        <v>-644.95716442999992</v>
      </c>
      <c r="R36" s="1199"/>
      <c r="S36" s="1199"/>
      <c r="T36" s="1199"/>
      <c r="U36" s="1199"/>
      <c r="V36" s="1199"/>
      <c r="W36" s="1199"/>
      <c r="X36" s="1199"/>
      <c r="Y36" s="1199"/>
      <c r="Z36" s="1199"/>
      <c r="AA36" s="1199"/>
      <c r="AB36" s="1199"/>
      <c r="AC36" s="1199"/>
      <c r="AD36" s="1199"/>
    </row>
    <row r="37" spans="1:30" ht="11.25" customHeight="1">
      <c r="A37" s="29"/>
      <c r="B37" s="35">
        <v>11</v>
      </c>
      <c r="C37" s="35" t="s">
        <v>2119</v>
      </c>
      <c r="D37" s="17">
        <v>260711.45059649</v>
      </c>
      <c r="E37" s="17">
        <v>260486.12281639001</v>
      </c>
      <c r="F37" s="17">
        <v>212.20553097000001</v>
      </c>
      <c r="G37" s="17">
        <v>13.12224913</v>
      </c>
      <c r="H37" s="17"/>
      <c r="I37" s="1854">
        <v>1.9690000000000001</v>
      </c>
      <c r="J37" s="17">
        <v>11797.327067292999</v>
      </c>
      <c r="K37" s="17">
        <v>53680.190434650998</v>
      </c>
      <c r="L37" s="17">
        <v>5381.4116909690001</v>
      </c>
      <c r="M37" s="17">
        <v>30539.929005740003</v>
      </c>
      <c r="N37" s="17">
        <v>4073.74194588</v>
      </c>
      <c r="O37" s="1853">
        <v>-1007.52647146</v>
      </c>
      <c r="P37" s="1853">
        <v>-144.27991968999999</v>
      </c>
      <c r="Q37" s="1853">
        <v>-694.92610642</v>
      </c>
      <c r="R37" s="1199"/>
      <c r="S37" s="1199"/>
      <c r="T37" s="1199"/>
      <c r="U37" s="1199"/>
      <c r="V37" s="1199"/>
      <c r="W37" s="1199"/>
      <c r="X37" s="1199"/>
      <c r="Y37" s="1199"/>
      <c r="Z37" s="1199"/>
      <c r="AA37" s="1199"/>
      <c r="AB37" s="1199"/>
      <c r="AC37" s="1199"/>
      <c r="AD37" s="1199"/>
    </row>
    <row r="38" spans="1:30" ht="11.25" customHeight="1">
      <c r="A38" s="29"/>
      <c r="B38" s="35">
        <v>12</v>
      </c>
      <c r="C38" s="35" t="s">
        <v>2120</v>
      </c>
      <c r="D38" s="35"/>
      <c r="E38" s="35"/>
      <c r="F38" s="35"/>
      <c r="G38" s="35"/>
      <c r="H38" s="35"/>
      <c r="I38" s="35"/>
      <c r="J38" s="35"/>
      <c r="K38" s="35"/>
      <c r="L38" s="35"/>
      <c r="M38" s="35"/>
      <c r="N38" s="35"/>
      <c r="O38" s="29"/>
      <c r="P38" s="29"/>
      <c r="Q38" s="29"/>
      <c r="R38" s="1199"/>
      <c r="S38" s="1199"/>
      <c r="T38" s="1199"/>
      <c r="U38" s="1199"/>
      <c r="V38" s="1199"/>
      <c r="W38" s="1199"/>
      <c r="X38" s="1199"/>
      <c r="Y38" s="1199"/>
      <c r="Z38" s="1199"/>
      <c r="AA38" s="1199"/>
      <c r="AB38" s="1199"/>
      <c r="AC38" s="1199"/>
      <c r="AD38" s="1199"/>
    </row>
    <row r="39" spans="1:30" ht="11.25" customHeight="1">
      <c r="A39" s="29"/>
      <c r="B39" s="1663">
        <v>13</v>
      </c>
      <c r="C39" s="1663" t="s">
        <v>2121</v>
      </c>
      <c r="D39" s="1663"/>
      <c r="E39" s="1663"/>
      <c r="F39" s="1663"/>
      <c r="G39" s="1663"/>
      <c r="H39" s="1663"/>
      <c r="I39" s="1663"/>
      <c r="J39" s="1663"/>
      <c r="K39" s="1663"/>
      <c r="L39" s="1663"/>
      <c r="M39" s="1663"/>
      <c r="N39" s="1663"/>
      <c r="O39" s="1663"/>
      <c r="P39" s="1663"/>
      <c r="Q39" s="1663"/>
      <c r="R39" s="1199"/>
      <c r="S39" s="1199"/>
      <c r="T39" s="1199"/>
      <c r="U39" s="1199"/>
      <c r="V39" s="1199"/>
      <c r="W39" s="1199"/>
      <c r="X39" s="1199"/>
      <c r="Y39" s="1199"/>
      <c r="Z39" s="1199"/>
      <c r="AA39" s="1199"/>
      <c r="AB39" s="1199"/>
      <c r="AC39" s="1199"/>
      <c r="AD39" s="1199"/>
    </row>
    <row r="40" spans="1:30" ht="11.25" customHeight="1">
      <c r="A40" s="29"/>
      <c r="B40" s="29"/>
      <c r="C40" s="29"/>
      <c r="D40" s="29"/>
      <c r="E40" s="29"/>
      <c r="F40" s="29"/>
      <c r="G40" s="29"/>
      <c r="H40" s="29"/>
      <c r="I40" s="29"/>
      <c r="J40" s="29"/>
      <c r="K40" s="29"/>
      <c r="L40" s="29"/>
      <c r="M40" s="29"/>
      <c r="N40" s="29"/>
      <c r="O40" s="29"/>
      <c r="P40" s="29"/>
      <c r="Q40" s="29"/>
      <c r="R40" s="1199"/>
      <c r="S40" s="1199"/>
      <c r="T40" s="1199"/>
      <c r="U40" s="1199"/>
      <c r="V40" s="1199"/>
      <c r="W40" s="1199"/>
      <c r="X40" s="1199"/>
      <c r="Y40" s="1199"/>
      <c r="Z40" s="1199"/>
      <c r="AA40" s="1199"/>
      <c r="AB40" s="1199"/>
      <c r="AC40" s="1199"/>
      <c r="AD40" s="1199"/>
    </row>
    <row r="41" spans="1:30" ht="11.25" customHeight="1">
      <c r="A41" s="29"/>
      <c r="B41" s="29"/>
      <c r="C41" s="29"/>
      <c r="D41" s="29"/>
      <c r="E41" s="29"/>
      <c r="F41" s="29"/>
      <c r="G41" s="29"/>
      <c r="H41" s="29"/>
      <c r="I41" s="29"/>
      <c r="J41" s="29"/>
      <c r="K41" s="29"/>
      <c r="L41" s="29"/>
      <c r="M41" s="29"/>
      <c r="N41" s="29"/>
      <c r="O41" s="29"/>
      <c r="P41" s="29"/>
      <c r="Q41" s="29"/>
      <c r="R41" s="1199"/>
      <c r="S41" s="1199"/>
      <c r="T41" s="1199"/>
      <c r="U41" s="1199"/>
      <c r="V41" s="1199"/>
      <c r="W41" s="1199"/>
      <c r="X41" s="1199"/>
      <c r="Y41" s="1199"/>
      <c r="Z41" s="1199"/>
      <c r="AA41" s="1199"/>
      <c r="AB41" s="1199"/>
      <c r="AC41" s="1199"/>
      <c r="AD41" s="1199"/>
    </row>
    <row r="42" spans="1:30" ht="11.25" customHeight="1">
      <c r="A42" s="1199"/>
      <c r="B42" s="1199"/>
      <c r="C42" s="1199"/>
      <c r="D42" s="1199"/>
      <c r="E42" s="1199"/>
      <c r="F42" s="1199"/>
      <c r="G42" s="1199"/>
      <c r="H42" s="1199"/>
      <c r="I42" s="1199"/>
      <c r="J42" s="1199"/>
      <c r="K42" s="1199"/>
      <c r="L42" s="1199"/>
      <c r="M42" s="1199"/>
      <c r="N42" s="1199"/>
      <c r="O42" s="1199"/>
      <c r="P42" s="1199"/>
      <c r="Q42" s="1199"/>
      <c r="R42" s="1199"/>
      <c r="S42" s="1199"/>
      <c r="T42" s="1199"/>
      <c r="U42" s="1199"/>
      <c r="V42" s="1199"/>
      <c r="W42" s="1199"/>
      <c r="X42" s="1199"/>
      <c r="Y42" s="1199"/>
      <c r="Z42" s="1199"/>
      <c r="AA42" s="1199"/>
      <c r="AB42" s="1199"/>
      <c r="AC42" s="1199"/>
      <c r="AD42" s="1199"/>
    </row>
    <row r="43" spans="1:30" ht="11.25" customHeight="1">
      <c r="A43" s="1199"/>
      <c r="B43" s="1199"/>
      <c r="D43" s="1199"/>
      <c r="E43" s="1199"/>
      <c r="F43" s="1199"/>
      <c r="G43" s="1199"/>
      <c r="H43" s="1199"/>
      <c r="I43" s="1199"/>
      <c r="J43" s="1199"/>
      <c r="K43" s="1199"/>
      <c r="L43" s="1199"/>
      <c r="M43" s="1199"/>
      <c r="N43" s="1199"/>
      <c r="O43" s="1199"/>
      <c r="P43" s="1199"/>
      <c r="Q43" s="1199"/>
      <c r="R43" s="1199"/>
      <c r="S43" s="1199"/>
      <c r="T43" s="1199"/>
      <c r="U43" s="1199"/>
      <c r="V43" s="1199"/>
      <c r="W43" s="1199"/>
      <c r="X43" s="1199"/>
      <c r="Y43" s="1199"/>
      <c r="Z43" s="1199"/>
      <c r="AA43" s="1199"/>
      <c r="AB43" s="1199"/>
      <c r="AC43" s="1199"/>
      <c r="AD43" s="1199"/>
    </row>
    <row r="44" spans="1:30" ht="11.25" customHeight="1">
      <c r="D44" s="1359"/>
    </row>
    <row r="46" spans="1:30">
      <c r="G46" s="2104"/>
    </row>
  </sheetData>
  <mergeCells count="11">
    <mergeCell ref="B3:P3"/>
    <mergeCell ref="D21:Q21"/>
    <mergeCell ref="E22:Q22"/>
    <mergeCell ref="O23:Q23"/>
    <mergeCell ref="E24:I24"/>
    <mergeCell ref="B7:Q7"/>
    <mergeCell ref="B9:Q9"/>
    <mergeCell ref="B11:Q11"/>
    <mergeCell ref="B13:Q13"/>
    <mergeCell ref="B15:Q15"/>
    <mergeCell ref="B17:Q17"/>
  </mergeCells>
  <hyperlinks>
    <hyperlink ref="B3" location="Contents!A1" display="Back to index page" xr:uid="{715D2CC4-893D-47FF-B398-468B9BA29E1D}"/>
    <hyperlink ref="B3:P3" location="CONTENTS!A1" display="Back to contents page" xr:uid="{ED7570BF-DC89-4D9D-9F82-F7EF6767222A}"/>
  </hyperlinks>
  <pageMargins left="0.7" right="0.7" top="0.75" bottom="0.75" header="0.3" footer="0.3"/>
  <pageSetup paperSize="9" orientation="landscape" r:id="rId1"/>
  <colBreaks count="1" manualBreakCount="1">
    <brk id="17" max="1048575" man="1"/>
  </col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26EB-84BF-4508-99E1-0C91115E7C12}">
  <sheetPr codeName="Ark8">
    <tabColor rgb="FF007272"/>
    <pageSetUpPr fitToPage="1"/>
  </sheetPr>
  <dimension ref="A1:L67"/>
  <sheetViews>
    <sheetView showGridLines="0" showRowColHeaders="0" zoomScaleNormal="100" workbookViewId="0"/>
  </sheetViews>
  <sheetFormatPr baseColWidth="10" defaultColWidth="13" defaultRowHeight="10.199999999999999"/>
  <cols>
    <col min="1" max="1" width="2.6640625" style="19" customWidth="1"/>
    <col min="2" max="2" width="64.109375" style="19" customWidth="1"/>
    <col min="3" max="4" width="15.6640625" style="19" customWidth="1"/>
    <col min="5" max="5" width="15.6640625" style="20" customWidth="1"/>
    <col min="6" max="6" width="2" style="20" customWidth="1"/>
    <col min="7" max="9" width="15.6640625" style="20" customWidth="1"/>
    <col min="10" max="10" width="25.6640625" style="19" customWidth="1"/>
    <col min="11" max="11" width="11" style="19" customWidth="1"/>
    <col min="12" max="16384" width="13" style="19"/>
  </cols>
  <sheetData>
    <row r="1" spans="1:12" s="10" customFormat="1" ht="11.25" customHeight="1">
      <c r="A1" s="7"/>
      <c r="B1" s="7"/>
      <c r="C1" s="7"/>
      <c r="D1" s="7"/>
      <c r="E1" s="8"/>
      <c r="F1" s="8"/>
      <c r="G1" s="9"/>
      <c r="H1" s="9"/>
      <c r="I1" s="9"/>
    </row>
    <row r="2" spans="1:12" s="10" customFormat="1" ht="5.25" customHeight="1">
      <c r="A2" s="7"/>
      <c r="B2" s="7"/>
      <c r="C2" s="7"/>
      <c r="D2" s="7"/>
      <c r="E2" s="8"/>
      <c r="F2" s="8"/>
      <c r="G2" s="9"/>
      <c r="H2" s="9"/>
      <c r="I2" s="9"/>
    </row>
    <row r="3" spans="1:12" s="12" customFormat="1" ht="12.9" customHeight="1">
      <c r="A3" s="11"/>
      <c r="B3" s="2217" t="s">
        <v>302</v>
      </c>
      <c r="C3" s="2217"/>
      <c r="D3" s="2217"/>
      <c r="E3" s="2217"/>
      <c r="F3" s="2217"/>
      <c r="G3" s="2217"/>
      <c r="H3" s="2217"/>
      <c r="I3" s="2217"/>
    </row>
    <row r="4" spans="1:12" s="10" customFormat="1" ht="5.25" customHeight="1">
      <c r="A4" s="7"/>
      <c r="B4" s="7"/>
      <c r="C4" s="7"/>
      <c r="D4" s="7"/>
      <c r="E4" s="8"/>
      <c r="F4" s="8"/>
      <c r="G4" s="9"/>
      <c r="H4" s="9"/>
      <c r="I4" s="9"/>
      <c r="K4" s="7"/>
      <c r="L4" s="7"/>
    </row>
    <row r="5" spans="1:12" s="6" customFormat="1" ht="15.75" customHeight="1">
      <c r="A5" s="13"/>
      <c r="B5" s="1087" t="s">
        <v>489</v>
      </c>
    </row>
    <row r="6" spans="1:12">
      <c r="B6" s="268"/>
      <c r="C6" s="268"/>
      <c r="D6" s="268"/>
      <c r="E6" s="268"/>
      <c r="F6" s="268"/>
      <c r="G6" s="268"/>
      <c r="I6" s="268"/>
    </row>
    <row r="7" spans="1:12" s="12" customFormat="1" ht="11.25" customHeight="1">
      <c r="B7" s="2230" t="s">
        <v>2926</v>
      </c>
      <c r="C7" s="2231"/>
      <c r="D7" s="2231"/>
      <c r="E7" s="2231"/>
      <c r="F7" s="2231"/>
      <c r="G7" s="2231"/>
      <c r="H7" s="2231"/>
      <c r="I7" s="2231"/>
    </row>
    <row r="8" spans="1:12">
      <c r="B8" s="1"/>
      <c r="C8" s="268"/>
      <c r="D8" s="268"/>
      <c r="E8" s="268"/>
      <c r="F8" s="268"/>
      <c r="G8" s="268"/>
      <c r="H8" s="268"/>
      <c r="I8" s="268"/>
    </row>
    <row r="9" spans="1:12" s="12" customFormat="1" ht="11.25" customHeight="1">
      <c r="A9" s="16"/>
      <c r="B9" s="16"/>
      <c r="C9" s="16"/>
      <c r="D9" s="16"/>
      <c r="E9" s="15"/>
      <c r="F9" s="15"/>
      <c r="G9" s="17"/>
      <c r="H9" s="17"/>
      <c r="I9" s="17"/>
    </row>
    <row r="10" spans="1:12" s="12" customFormat="1" ht="11.25" customHeight="1">
      <c r="A10" s="16"/>
      <c r="B10" s="286" t="s">
        <v>32</v>
      </c>
      <c r="C10" s="1500"/>
      <c r="D10" s="1501" t="s">
        <v>490</v>
      </c>
      <c r="E10" s="1502"/>
      <c r="F10" s="169"/>
      <c r="G10" s="1500"/>
      <c r="H10" s="1503" t="s">
        <v>491</v>
      </c>
      <c r="I10" s="1502"/>
    </row>
    <row r="11" spans="1:12" s="12" customFormat="1">
      <c r="B11" s="1504" t="s">
        <v>308</v>
      </c>
      <c r="C11" s="1917" t="s">
        <v>2836</v>
      </c>
      <c r="D11" s="1505" t="s">
        <v>2756</v>
      </c>
      <c r="E11" s="1505" t="s">
        <v>650</v>
      </c>
      <c r="F11" s="1492"/>
      <c r="G11" s="1917" t="s">
        <v>2836</v>
      </c>
      <c r="H11" s="1505" t="s">
        <v>2756</v>
      </c>
      <c r="I11" s="1505" t="s">
        <v>650</v>
      </c>
    </row>
    <row r="12" spans="1:12" s="12" customFormat="1">
      <c r="B12" s="287" t="s">
        <v>493</v>
      </c>
      <c r="C12" s="100">
        <v>233322</v>
      </c>
      <c r="D12" s="100">
        <v>252207.460318906</v>
      </c>
      <c r="E12" s="100">
        <v>227433.45939251001</v>
      </c>
      <c r="F12" s="100"/>
      <c r="G12" s="100">
        <v>283325</v>
      </c>
      <c r="H12" s="100">
        <v>280112.32524751598</v>
      </c>
      <c r="I12" s="100">
        <v>269296.12181493698</v>
      </c>
      <c r="J12" s="564"/>
    </row>
    <row r="13" spans="1:12" s="12" customFormat="1">
      <c r="B13" s="287" t="s">
        <v>494</v>
      </c>
      <c r="C13" s="100"/>
      <c r="D13" s="100"/>
      <c r="E13" s="100"/>
      <c r="F13" s="100"/>
      <c r="G13" s="100">
        <v>1976</v>
      </c>
      <c r="H13" s="100">
        <v>1672.1395726830362</v>
      </c>
      <c r="I13" s="100">
        <v>2834.8016355469822</v>
      </c>
      <c r="J13" s="570"/>
    </row>
    <row r="14" spans="1:12" s="12" customFormat="1">
      <c r="B14" s="287" t="s">
        <v>495</v>
      </c>
      <c r="C14" s="100"/>
      <c r="D14" s="100">
        <v>-14650.474150664324</v>
      </c>
      <c r="E14" s="100"/>
      <c r="F14" s="100"/>
      <c r="G14" s="100" t="s">
        <v>33</v>
      </c>
      <c r="H14" s="100">
        <v>-18740.18323519222</v>
      </c>
      <c r="I14" s="100"/>
      <c r="J14" s="570"/>
    </row>
    <row r="15" spans="1:12" s="12" customFormat="1">
      <c r="B15" s="288" t="s">
        <v>496</v>
      </c>
      <c r="C15" s="289">
        <v>-21676</v>
      </c>
      <c r="D15" s="289">
        <v>-29553.972840999999</v>
      </c>
      <c r="E15" s="289">
        <v>-21802.975580500002</v>
      </c>
      <c r="F15" s="289"/>
      <c r="G15" s="289">
        <v>-21676</v>
      </c>
      <c r="H15" s="289">
        <v>-29553.972840999999</v>
      </c>
      <c r="I15" s="289">
        <v>-21802.975580500002</v>
      </c>
      <c r="J15" s="564"/>
    </row>
    <row r="16" spans="1:12" s="12" customFormat="1" ht="11.25" customHeight="1">
      <c r="B16" s="288" t="s">
        <v>497</v>
      </c>
      <c r="C16" s="100">
        <v>-239</v>
      </c>
      <c r="D16" s="100">
        <v>-747.33518749999996</v>
      </c>
      <c r="E16" s="100">
        <v>-200.737049499996</v>
      </c>
      <c r="F16" s="100"/>
      <c r="G16" s="100">
        <v>-239</v>
      </c>
      <c r="H16" s="100">
        <v>-747.33518749999996</v>
      </c>
      <c r="I16" s="100">
        <v>-200.737049499996</v>
      </c>
    </row>
    <row r="17" spans="2:11" s="12" customFormat="1" ht="11.25" customHeight="1">
      <c r="B17" s="790" t="s">
        <v>498</v>
      </c>
      <c r="C17" s="619">
        <v>211407</v>
      </c>
      <c r="D17" s="619">
        <v>207255.67813974168</v>
      </c>
      <c r="E17" s="619">
        <v>205429.74676251001</v>
      </c>
      <c r="F17" s="619"/>
      <c r="G17" s="619">
        <v>263386</v>
      </c>
      <c r="H17" s="619">
        <v>232742.9735565068</v>
      </c>
      <c r="I17" s="619">
        <v>250127.21082048395</v>
      </c>
      <c r="J17" s="564"/>
    </row>
    <row r="18" spans="2:11" s="12" customFormat="1">
      <c r="B18" s="287" t="s">
        <v>499</v>
      </c>
      <c r="C18" s="100"/>
      <c r="D18" s="100"/>
      <c r="E18" s="100"/>
      <c r="F18" s="100"/>
      <c r="G18" s="100" t="s">
        <v>33</v>
      </c>
      <c r="H18" s="100"/>
      <c r="I18" s="100"/>
    </row>
    <row r="19" spans="2:11" s="12" customFormat="1">
      <c r="B19" s="290" t="s">
        <v>500</v>
      </c>
      <c r="C19" s="100">
        <v>-59</v>
      </c>
      <c r="D19" s="100">
        <v>-52.688502210304001</v>
      </c>
      <c r="E19" s="100">
        <v>-44.100387369941998</v>
      </c>
      <c r="F19" s="100"/>
      <c r="G19" s="100">
        <v>-59</v>
      </c>
      <c r="H19" s="100">
        <v>-52.711902210304004</v>
      </c>
      <c r="I19" s="100">
        <v>-44.100387369941998</v>
      </c>
    </row>
    <row r="20" spans="2:11" s="12" customFormat="1">
      <c r="B20" s="291" t="s">
        <v>501</v>
      </c>
      <c r="C20" s="100">
        <v>-6446</v>
      </c>
      <c r="D20" s="100">
        <v>-6452.0540993902996</v>
      </c>
      <c r="E20" s="100">
        <v>-6435.0708452906001</v>
      </c>
      <c r="F20" s="100"/>
      <c r="G20" s="100">
        <v>-9614</v>
      </c>
      <c r="H20" s="100">
        <v>-9512.1204962106312</v>
      </c>
      <c r="I20" s="100">
        <v>-9516.4571046307592</v>
      </c>
    </row>
    <row r="21" spans="2:11" s="12" customFormat="1">
      <c r="B21" s="291" t="s">
        <v>502</v>
      </c>
      <c r="C21" s="100">
        <v>-14</v>
      </c>
      <c r="D21" s="100">
        <v>-13.574</v>
      </c>
      <c r="E21" s="100">
        <v>-13.574</v>
      </c>
      <c r="F21" s="100"/>
      <c r="G21" s="100">
        <v>-203</v>
      </c>
      <c r="H21" s="100">
        <v>-361.94639999999998</v>
      </c>
      <c r="I21" s="100">
        <v>-306.16199999999998</v>
      </c>
    </row>
    <row r="22" spans="2:11" s="12" customFormat="1">
      <c r="B22" s="290" t="s">
        <v>503</v>
      </c>
      <c r="C22" s="100">
        <v>-1837</v>
      </c>
      <c r="D22" s="100">
        <v>-1772.2735531479725</v>
      </c>
      <c r="E22" s="100">
        <v>-1428.9166675728172</v>
      </c>
      <c r="F22" s="100"/>
      <c r="G22" s="100">
        <v>-2668</v>
      </c>
      <c r="H22" s="100">
        <v>-2632.1951149995948</v>
      </c>
      <c r="I22" s="100">
        <v>-2354.51209919536</v>
      </c>
    </row>
    <row r="23" spans="2:11" s="12" customFormat="1">
      <c r="B23" s="290" t="s">
        <v>504</v>
      </c>
      <c r="C23" s="100"/>
      <c r="D23" s="100"/>
      <c r="E23" s="100"/>
      <c r="F23" s="100"/>
      <c r="G23" s="100">
        <v>-24835</v>
      </c>
      <c r="H23" s="100"/>
      <c r="I23" s="100">
        <v>-24152.935639910931</v>
      </c>
    </row>
    <row r="24" spans="2:11" s="12" customFormat="1">
      <c r="B24" s="290" t="s">
        <v>505</v>
      </c>
      <c r="C24" s="237">
        <v>-1123</v>
      </c>
      <c r="D24" s="100">
        <v>-1123.1442743676807</v>
      </c>
      <c r="E24" s="100">
        <v>-5165.294329166135</v>
      </c>
      <c r="F24" s="100"/>
      <c r="G24" s="100">
        <v>-1123</v>
      </c>
      <c r="H24" s="100">
        <v>-1123.1442743676807</v>
      </c>
      <c r="I24" s="100">
        <v>-5165.294329166135</v>
      </c>
    </row>
    <row r="25" spans="2:11" s="12" customFormat="1" ht="11.4">
      <c r="B25" s="291" t="s">
        <v>506</v>
      </c>
      <c r="C25" s="237"/>
      <c r="D25" s="100"/>
      <c r="E25" s="100"/>
      <c r="F25" s="100"/>
      <c r="G25" s="100">
        <v>-2904</v>
      </c>
      <c r="H25" s="100">
        <v>-3244.0559736071773</v>
      </c>
      <c r="I25" s="100">
        <v>-4276.7393530643931</v>
      </c>
      <c r="K25" s="18"/>
    </row>
    <row r="26" spans="2:11" s="12" customFormat="1">
      <c r="B26" s="291" t="s">
        <v>507</v>
      </c>
      <c r="C26" s="100">
        <v>-1525</v>
      </c>
      <c r="D26" s="100">
        <v>-1481.288465353852</v>
      </c>
      <c r="E26" s="100">
        <v>-1552.7186791514218</v>
      </c>
      <c r="F26" s="100"/>
      <c r="G26" s="100">
        <v>-2985</v>
      </c>
      <c r="H26" s="100">
        <v>-2877.9882702959721</v>
      </c>
      <c r="I26" s="100">
        <v>-2875.7058324432637</v>
      </c>
      <c r="J26" s="18"/>
    </row>
    <row r="27" spans="2:11" s="12" customFormat="1">
      <c r="B27" s="291" t="s">
        <v>508</v>
      </c>
      <c r="C27" s="100">
        <v>-826</v>
      </c>
      <c r="D27" s="100">
        <v>-909.58320429407024</v>
      </c>
      <c r="E27" s="100">
        <v>-932.77073845903851</v>
      </c>
      <c r="F27" s="100"/>
      <c r="G27" s="100">
        <v>-851</v>
      </c>
      <c r="H27" s="100">
        <v>-934.21463759163555</v>
      </c>
      <c r="I27" s="100">
        <v>-939.16947471771641</v>
      </c>
    </row>
    <row r="28" spans="2:11" s="2" customFormat="1">
      <c r="B28" s="1943" t="s">
        <v>509</v>
      </c>
      <c r="C28" s="100">
        <v>-277</v>
      </c>
      <c r="D28" s="100">
        <v>-368.33084499999995</v>
      </c>
      <c r="E28" s="100">
        <v>-315.90648599999997</v>
      </c>
      <c r="F28" s="100"/>
      <c r="G28" s="100">
        <v>-358</v>
      </c>
      <c r="H28" s="100">
        <v>-463.34363975276506</v>
      </c>
      <c r="I28" s="100">
        <v>-361.84581549857415</v>
      </c>
    </row>
    <row r="29" spans="2:11" s="2" customFormat="1">
      <c r="B29" s="1943" t="s">
        <v>510</v>
      </c>
      <c r="C29" s="100">
        <v>0</v>
      </c>
      <c r="D29" s="100">
        <v>-5.3650000000000002</v>
      </c>
      <c r="E29" s="100">
        <v>-32.540999999999997</v>
      </c>
      <c r="F29" s="100"/>
      <c r="G29" s="100">
        <v>-17</v>
      </c>
      <c r="H29" s="100">
        <v>-17.2928</v>
      </c>
      <c r="I29" s="100">
        <v>-73.445800000000006</v>
      </c>
    </row>
    <row r="30" spans="2:11" s="2" customFormat="1">
      <c r="B30" s="1943" t="s">
        <v>511</v>
      </c>
      <c r="C30" s="100">
        <v>-248</v>
      </c>
      <c r="D30" s="100">
        <v>-237.62035715000002</v>
      </c>
      <c r="E30" s="100">
        <v>-379.57289266850381</v>
      </c>
      <c r="F30" s="100"/>
      <c r="G30" s="100">
        <v>-238</v>
      </c>
      <c r="H30" s="100">
        <v>-237.62035715000002</v>
      </c>
      <c r="I30" s="100">
        <v>-134.02046819521399</v>
      </c>
    </row>
    <row r="31" spans="2:11" s="2" customFormat="1">
      <c r="B31" s="291" t="s">
        <v>2819</v>
      </c>
      <c r="C31" s="100">
        <v>-289</v>
      </c>
      <c r="D31" s="100"/>
      <c r="E31" s="100"/>
      <c r="F31" s="100"/>
      <c r="G31" s="100">
        <v>-289</v>
      </c>
      <c r="H31" s="100"/>
      <c r="I31" s="100"/>
    </row>
    <row r="32" spans="2:11" s="12" customFormat="1" ht="11.25" customHeight="1">
      <c r="B32" s="1942" t="s">
        <v>512</v>
      </c>
      <c r="C32" s="619">
        <v>198762</v>
      </c>
      <c r="D32" s="619">
        <v>194839.75583882749</v>
      </c>
      <c r="E32" s="619">
        <v>189129.28073683157</v>
      </c>
      <c r="F32" s="619"/>
      <c r="G32" s="619">
        <v>217240</v>
      </c>
      <c r="H32" s="619">
        <v>211286.33969032101</v>
      </c>
      <c r="I32" s="619">
        <v>199926.82251629166</v>
      </c>
    </row>
    <row r="33" spans="2:11" s="12" customFormat="1">
      <c r="B33" s="1941" t="s">
        <v>513</v>
      </c>
      <c r="C33" s="100">
        <v>21680</v>
      </c>
      <c r="D33" s="100">
        <v>29553.971352499997</v>
      </c>
      <c r="E33" s="100">
        <v>21802.975580500002</v>
      </c>
      <c r="F33" s="100"/>
      <c r="G33" s="100">
        <v>21680</v>
      </c>
      <c r="H33" s="100">
        <v>29553.971352499997</v>
      </c>
      <c r="I33" s="100">
        <v>21802.975580499999</v>
      </c>
    </row>
    <row r="34" spans="2:11" s="12" customFormat="1" ht="11.25" customHeight="1">
      <c r="B34" s="1940" t="s">
        <v>514</v>
      </c>
      <c r="C34" s="100"/>
      <c r="D34" s="100"/>
      <c r="E34" s="100"/>
      <c r="F34" s="100"/>
      <c r="G34" s="100">
        <v>-1500</v>
      </c>
      <c r="H34" s="100">
        <v>-1500</v>
      </c>
      <c r="I34" s="100">
        <v>-1500</v>
      </c>
    </row>
    <row r="35" spans="2:11" s="12" customFormat="1" ht="11.25" customHeight="1">
      <c r="B35" s="1940" t="s">
        <v>2754</v>
      </c>
      <c r="C35" s="100">
        <v>-10</v>
      </c>
      <c r="D35" s="100">
        <v>-7784.3549999999996</v>
      </c>
      <c r="E35" s="100"/>
      <c r="F35" s="100"/>
      <c r="G35" s="100">
        <v>-10</v>
      </c>
      <c r="H35" s="100">
        <v>-7784.3549999999996</v>
      </c>
      <c r="I35" s="100"/>
    </row>
    <row r="36" spans="2:11" s="12" customFormat="1">
      <c r="B36" s="1944" t="s">
        <v>513</v>
      </c>
      <c r="C36" s="619">
        <v>21670</v>
      </c>
      <c r="D36" s="619">
        <v>21769.616352499997</v>
      </c>
      <c r="E36" s="619">
        <v>21802.975580500002</v>
      </c>
      <c r="F36" s="619"/>
      <c r="G36" s="619">
        <v>20170</v>
      </c>
      <c r="H36" s="619">
        <v>20269.616352499997</v>
      </c>
      <c r="I36" s="619">
        <v>20302.975580500002</v>
      </c>
    </row>
    <row r="37" spans="2:11" s="12" customFormat="1" ht="11.25" customHeight="1">
      <c r="B37" s="1942" t="s">
        <v>515</v>
      </c>
      <c r="C37" s="619">
        <v>220432</v>
      </c>
      <c r="D37" s="619">
        <v>216609.37219132748</v>
      </c>
      <c r="E37" s="619">
        <v>210932.25631733157</v>
      </c>
      <c r="F37" s="619"/>
      <c r="G37" s="619">
        <v>237410</v>
      </c>
      <c r="H37" s="619">
        <v>231555.956042821</v>
      </c>
      <c r="I37" s="619">
        <v>220229.79809679167</v>
      </c>
    </row>
    <row r="38" spans="2:11" s="12" customFormat="1">
      <c r="B38" s="1945" t="s">
        <v>516</v>
      </c>
      <c r="C38" s="100">
        <v>34788</v>
      </c>
      <c r="D38" s="100">
        <v>33581.78746</v>
      </c>
      <c r="E38" s="100">
        <v>32772.003069999999</v>
      </c>
      <c r="F38" s="100"/>
      <c r="G38" s="100">
        <v>34788</v>
      </c>
      <c r="H38" s="100">
        <v>33581.78746</v>
      </c>
      <c r="I38" s="100">
        <v>32772.003069999999</v>
      </c>
      <c r="J38" s="230"/>
    </row>
    <row r="39" spans="2:11" s="12" customFormat="1" ht="11.25" customHeight="1">
      <c r="B39" s="1940" t="s">
        <v>517</v>
      </c>
      <c r="C39" s="100"/>
      <c r="D39" s="100"/>
      <c r="E39" s="100"/>
      <c r="F39" s="100"/>
      <c r="G39" s="100">
        <v>-5588</v>
      </c>
      <c r="H39" s="100">
        <v>-5588</v>
      </c>
      <c r="I39" s="100">
        <v>-5588</v>
      </c>
    </row>
    <row r="40" spans="2:11" s="12" customFormat="1" ht="11.25" customHeight="1">
      <c r="B40" s="1940" t="s">
        <v>2753</v>
      </c>
      <c r="C40" s="100">
        <v>-25</v>
      </c>
      <c r="D40" s="100">
        <v>-21.11621663</v>
      </c>
      <c r="E40" s="100"/>
      <c r="F40" s="100"/>
      <c r="G40" s="100">
        <v>-25</v>
      </c>
      <c r="H40" s="100">
        <v>-21.11621663</v>
      </c>
      <c r="I40" s="100"/>
    </row>
    <row r="41" spans="2:11" s="12" customFormat="1">
      <c r="B41" s="1946" t="s">
        <v>518</v>
      </c>
      <c r="C41" s="380">
        <v>34763</v>
      </c>
      <c r="D41" s="380">
        <v>33560.671243370001</v>
      </c>
      <c r="E41" s="380">
        <v>32772.003069999999</v>
      </c>
      <c r="F41" s="380"/>
      <c r="G41" s="619">
        <v>29175</v>
      </c>
      <c r="H41" s="380">
        <v>27972.671243370001</v>
      </c>
      <c r="I41" s="380">
        <v>27184.003069999999</v>
      </c>
    </row>
    <row r="42" spans="2:11" s="12" customFormat="1">
      <c r="B42" s="1944" t="s">
        <v>32</v>
      </c>
      <c r="C42" s="619">
        <v>255195</v>
      </c>
      <c r="D42" s="619">
        <v>250170.04343469749</v>
      </c>
      <c r="E42" s="619">
        <v>243704.25938733158</v>
      </c>
      <c r="F42" s="619"/>
      <c r="G42" s="1053">
        <v>266585</v>
      </c>
      <c r="H42" s="619">
        <v>259528.62728619098</v>
      </c>
      <c r="I42" s="619">
        <v>247413.80116679167</v>
      </c>
    </row>
    <row r="43" spans="2:11" s="12" customFormat="1">
      <c r="B43" s="287"/>
      <c r="D43" s="292"/>
      <c r="E43" s="292"/>
      <c r="F43" s="292"/>
      <c r="H43" s="292"/>
      <c r="I43" s="292"/>
    </row>
    <row r="44" spans="2:11" s="12" customFormat="1">
      <c r="B44" s="287" t="s">
        <v>519</v>
      </c>
      <c r="C44" s="293">
        <v>966936</v>
      </c>
      <c r="D44" s="293">
        <v>965069.52001600002</v>
      </c>
      <c r="E44" s="293">
        <v>966417.68919599999</v>
      </c>
      <c r="F44" s="293"/>
      <c r="G44" s="293">
        <v>1121130</v>
      </c>
      <c r="H44" s="293">
        <v>1109919.1603991301</v>
      </c>
      <c r="I44" s="293">
        <v>1099949.19022158</v>
      </c>
    </row>
    <row r="45" spans="2:11" s="12" customFormat="1">
      <c r="B45" s="1506" t="s">
        <v>520</v>
      </c>
      <c r="C45" s="1507">
        <v>77355</v>
      </c>
      <c r="D45" s="1507">
        <v>77205.561601280002</v>
      </c>
      <c r="E45" s="1507">
        <v>77313.415135679999</v>
      </c>
      <c r="F45" s="1507"/>
      <c r="G45" s="1507">
        <v>89690</v>
      </c>
      <c r="H45" s="1507">
        <v>88793.53283193041</v>
      </c>
      <c r="I45" s="1507">
        <v>87995.935217726394</v>
      </c>
      <c r="K45" s="2"/>
    </row>
    <row r="46" spans="2:11" s="12" customFormat="1">
      <c r="B46" s="12" t="s">
        <v>521</v>
      </c>
      <c r="E46" s="17"/>
      <c r="F46" s="17"/>
      <c r="G46" s="12" t="s">
        <v>33</v>
      </c>
      <c r="H46" s="1049"/>
      <c r="I46" s="1049"/>
    </row>
    <row r="47" spans="2:11" s="12" customFormat="1" ht="11.25" customHeight="1">
      <c r="B47" s="280" t="s">
        <v>522</v>
      </c>
      <c r="C47" s="1408">
        <v>20.56</v>
      </c>
      <c r="D47" s="323">
        <v>20.189193814306478</v>
      </c>
      <c r="E47" s="323">
        <v>19.570138548909995</v>
      </c>
      <c r="F47" s="323"/>
      <c r="G47" s="1050">
        <v>19.376999999999999</v>
      </c>
      <c r="H47" s="1050">
        <v>19.036191754212247</v>
      </c>
      <c r="I47" s="1050">
        <v>18.176005245843882</v>
      </c>
    </row>
    <row r="48" spans="2:11" s="12" customFormat="1" ht="11.25" customHeight="1">
      <c r="B48" s="280" t="s">
        <v>523</v>
      </c>
      <c r="C48" s="323">
        <v>22.8</v>
      </c>
      <c r="D48" s="323">
        <v>22.444950099318884</v>
      </c>
      <c r="E48" s="323">
        <v>21.826199859070691</v>
      </c>
      <c r="F48" s="323"/>
      <c r="G48" s="1050">
        <v>21.175999999999998</v>
      </c>
      <c r="H48" s="1050">
        <v>20.862416318640072</v>
      </c>
      <c r="I48" s="1050">
        <v>20.021815557901117</v>
      </c>
    </row>
    <row r="49" spans="1:11" s="12" customFormat="1">
      <c r="B49" s="1508" t="s">
        <v>524</v>
      </c>
      <c r="C49" s="1509">
        <v>26.39</v>
      </c>
      <c r="D49" s="1509">
        <v>25.92248933844164</v>
      </c>
      <c r="E49" s="1509">
        <v>25.217280489772335</v>
      </c>
      <c r="F49" s="1509"/>
      <c r="G49" s="1510">
        <v>23.777999999999999</v>
      </c>
      <c r="H49" s="1510">
        <v>23.38266033652971</v>
      </c>
      <c r="I49" s="1510">
        <v>22.49320271938663</v>
      </c>
    </row>
    <row r="50" spans="1:11" s="12" customFormat="1" ht="6" customHeight="1">
      <c r="B50" s="85"/>
      <c r="C50" s="85"/>
      <c r="D50" s="85"/>
      <c r="E50" s="294" t="s">
        <v>33</v>
      </c>
      <c r="F50" s="294"/>
      <c r="G50" s="294"/>
      <c r="H50" s="294"/>
      <c r="I50" s="294" t="s">
        <v>33</v>
      </c>
    </row>
    <row r="51" spans="1:11" s="12" customFormat="1" ht="22.5" customHeight="1">
      <c r="B51" s="2229" t="s">
        <v>525</v>
      </c>
      <c r="C51" s="2229"/>
      <c r="D51" s="2229"/>
      <c r="E51" s="2229"/>
      <c r="F51" s="2229"/>
      <c r="G51" s="2229"/>
      <c r="H51" s="2229"/>
      <c r="I51" s="2229"/>
      <c r="J51" s="296"/>
    </row>
    <row r="52" spans="1:11" s="12" customFormat="1">
      <c r="A52" s="24"/>
      <c r="B52" s="2229" t="s">
        <v>526</v>
      </c>
      <c r="C52" s="2229"/>
      <c r="D52" s="2229"/>
      <c r="E52" s="2229"/>
      <c r="F52" s="2229"/>
      <c r="G52" s="2229"/>
      <c r="H52" s="2229"/>
      <c r="I52" s="2229"/>
      <c r="J52" s="296"/>
    </row>
    <row r="53" spans="1:11">
      <c r="A53" s="24"/>
      <c r="B53" s="2229"/>
      <c r="C53" s="2229"/>
      <c r="D53" s="2229"/>
      <c r="E53" s="2229"/>
      <c r="F53" s="2229"/>
      <c r="G53" s="2229"/>
      <c r="H53" s="2229"/>
      <c r="I53" s="2229"/>
      <c r="J53" s="296"/>
    </row>
    <row r="54" spans="1:11">
      <c r="A54" s="24"/>
      <c r="B54" s="297"/>
      <c r="C54" s="128"/>
      <c r="D54" s="128"/>
      <c r="E54" s="17"/>
      <c r="F54" s="17"/>
      <c r="G54" s="17"/>
      <c r="H54" s="17"/>
      <c r="I54" s="17"/>
      <c r="J54" s="296"/>
    </row>
    <row r="55" spans="1:11">
      <c r="A55" s="24"/>
      <c r="B55" s="128"/>
      <c r="C55" s="128"/>
      <c r="D55" s="128"/>
      <c r="E55" s="17"/>
      <c r="F55" s="17"/>
      <c r="G55" s="17"/>
      <c r="H55" s="17"/>
      <c r="I55" s="17"/>
      <c r="J55" s="296"/>
    </row>
    <row r="56" spans="1:11">
      <c r="A56" s="24"/>
      <c r="B56" s="128"/>
      <c r="C56" s="128"/>
      <c r="D56" s="128"/>
      <c r="E56" s="17"/>
      <c r="F56" s="17"/>
      <c r="G56" s="17"/>
      <c r="H56" s="17"/>
      <c r="I56" s="17"/>
      <c r="J56" s="296"/>
    </row>
    <row r="57" spans="1:11">
      <c r="A57" s="24"/>
      <c r="B57" s="128"/>
      <c r="C57" s="128"/>
      <c r="D57" s="128"/>
      <c r="E57" s="17"/>
      <c r="F57" s="17"/>
      <c r="G57" s="17"/>
      <c r="H57" s="17"/>
      <c r="I57" s="17"/>
      <c r="J57" s="296"/>
    </row>
    <row r="58" spans="1:11" ht="6" customHeight="1">
      <c r="A58" s="24"/>
      <c r="B58" s="128"/>
      <c r="C58" s="128"/>
      <c r="D58" s="128"/>
      <c r="E58" s="23"/>
      <c r="F58" s="23"/>
      <c r="G58" s="23"/>
      <c r="H58" s="23"/>
      <c r="I58" s="23"/>
      <c r="J58" s="298"/>
      <c r="K58" s="295"/>
    </row>
    <row r="59" spans="1:11" ht="22.5" customHeight="1">
      <c r="B59" s="128"/>
      <c r="C59" s="128"/>
      <c r="D59" s="128"/>
      <c r="E59" s="23"/>
      <c r="F59" s="23"/>
      <c r="G59" s="23"/>
      <c r="H59" s="23"/>
      <c r="I59" s="23"/>
      <c r="J59" s="298"/>
      <c r="K59" s="296"/>
    </row>
    <row r="60" spans="1:11">
      <c r="K60" s="296"/>
    </row>
    <row r="61" spans="1:11">
      <c r="K61" s="296"/>
    </row>
    <row r="62" spans="1:11">
      <c r="K62" s="296"/>
    </row>
    <row r="63" spans="1:11">
      <c r="K63" s="296"/>
    </row>
    <row r="64" spans="1:11">
      <c r="K64" s="296"/>
    </row>
    <row r="65" spans="11:11">
      <c r="K65" s="296"/>
    </row>
    <row r="66" spans="11:11">
      <c r="K66" s="298"/>
    </row>
    <row r="67" spans="11:11">
      <c r="K67" s="298"/>
    </row>
  </sheetData>
  <dataConsolidate/>
  <mergeCells count="5">
    <mergeCell ref="B51:I51"/>
    <mergeCell ref="B52:I52"/>
    <mergeCell ref="B53:I53"/>
    <mergeCell ref="B3:I3"/>
    <mergeCell ref="B7:I7"/>
  </mergeCells>
  <hyperlinks>
    <hyperlink ref="B3" location="Contents!A1" display="Back to index page" xr:uid="{1BB1A528-8384-4E3F-8C63-D056DD78B10F}"/>
    <hyperlink ref="B3:I3" location="CONTENTS!A1" display="Back to contents page" xr:uid="{E221946D-BBC8-47C7-B5AE-34BAE287BE63}"/>
  </hyperlinks>
  <printOptions horizontalCentered="1" verticalCentered="1"/>
  <pageMargins left="0.25" right="0.25" top="0.75" bottom="0.75" header="0.3" footer="0.3"/>
  <pageSetup paperSize="9" scale="87" orientation="landscape" r:id="rId1"/>
  <customProperties>
    <customPr name="EpmWorksheetKeyString_GU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C981-13B3-4572-B2B6-9C27B986A12D}">
  <sheetPr>
    <tabColor rgb="FF007272"/>
  </sheetPr>
  <dimension ref="B1:P18"/>
  <sheetViews>
    <sheetView showGridLines="0" showRowColHeaders="0" zoomScaleNormal="100" workbookViewId="0"/>
  </sheetViews>
  <sheetFormatPr baseColWidth="10" defaultColWidth="9.109375" defaultRowHeight="14.4"/>
  <cols>
    <col min="1" max="1" width="2.6640625" style="6" customWidth="1"/>
    <col min="2" max="2" width="20" style="6" customWidth="1"/>
    <col min="3" max="3" width="24.5546875" style="6" bestFit="1" customWidth="1"/>
    <col min="4" max="4" width="25" style="6" bestFit="1" customWidth="1"/>
    <col min="5" max="5" width="57.44140625" style="6" bestFit="1" customWidth="1"/>
    <col min="6" max="7" width="31" style="6" bestFit="1" customWidth="1"/>
    <col min="8" max="16384" width="9.109375" style="6"/>
  </cols>
  <sheetData>
    <row r="1" spans="2:16" s="29" customFormat="1" ht="11.25" customHeight="1">
      <c r="B1" s="1199"/>
      <c r="C1" s="1199"/>
      <c r="D1" s="1199"/>
      <c r="E1" s="1199"/>
      <c r="F1" s="1199"/>
      <c r="G1" s="1199"/>
      <c r="H1" s="1199"/>
      <c r="I1" s="1199"/>
      <c r="J1" s="1199"/>
      <c r="K1" s="1199"/>
      <c r="L1" s="1199"/>
      <c r="M1" s="1199"/>
      <c r="N1" s="1199"/>
      <c r="O1" s="1199"/>
      <c r="P1" s="1199"/>
    </row>
    <row r="2" spans="2:16" s="29" customFormat="1" ht="5.25" customHeight="1">
      <c r="B2" s="1199"/>
      <c r="C2" s="1199"/>
      <c r="D2" s="1199"/>
      <c r="E2" s="1199"/>
      <c r="F2" s="1199"/>
      <c r="G2" s="1199"/>
      <c r="H2" s="1199"/>
      <c r="I2" s="1199"/>
      <c r="J2" s="1199"/>
      <c r="K2" s="1199"/>
      <c r="L2" s="1199"/>
      <c r="M2" s="1199"/>
      <c r="N2" s="1199"/>
      <c r="O2" s="1199"/>
      <c r="P2" s="1199"/>
    </row>
    <row r="3" spans="2:16" s="29" customFormat="1" ht="12.9" customHeight="1">
      <c r="B3" s="2217" t="s">
        <v>302</v>
      </c>
      <c r="C3" s="2217"/>
      <c r="D3" s="2217"/>
      <c r="E3" s="2217"/>
      <c r="F3" s="2217"/>
      <c r="G3" s="2217"/>
      <c r="H3" s="2217"/>
      <c r="I3" s="2217"/>
      <c r="J3" s="2217"/>
      <c r="K3" s="2217"/>
      <c r="L3" s="2217"/>
      <c r="M3" s="2217"/>
      <c r="N3" s="2217"/>
      <c r="O3" s="2217"/>
      <c r="P3" s="2217"/>
    </row>
    <row r="4" spans="2:16" s="29" customFormat="1" ht="5.25" customHeight="1">
      <c r="B4" s="7"/>
      <c r="C4" s="1087"/>
      <c r="D4" s="7"/>
      <c r="E4" s="7"/>
      <c r="F4" s="7"/>
      <c r="G4" s="7"/>
      <c r="H4" s="7"/>
      <c r="I4" s="7"/>
      <c r="J4" s="7"/>
      <c r="K4" s="7"/>
      <c r="L4" s="7"/>
      <c r="M4" s="7"/>
      <c r="N4" s="7"/>
      <c r="O4" s="7"/>
      <c r="P4" s="7"/>
    </row>
    <row r="5" spans="2:16" s="12" customFormat="1" ht="15.75" customHeight="1">
      <c r="B5" s="1087" t="s">
        <v>2122</v>
      </c>
      <c r="C5" s="1087"/>
      <c r="D5" s="7"/>
      <c r="E5" s="7"/>
      <c r="F5" s="7"/>
      <c r="G5" s="7"/>
      <c r="H5" s="7"/>
      <c r="I5" s="7"/>
      <c r="J5" s="7"/>
      <c r="K5" s="7"/>
      <c r="L5" s="7"/>
      <c r="M5" s="7"/>
      <c r="N5" s="7"/>
      <c r="O5" s="7"/>
      <c r="P5" s="7"/>
    </row>
    <row r="6" spans="2:16" s="29" customFormat="1" ht="11.25" customHeight="1"/>
    <row r="7" spans="2:16" s="29" customFormat="1" ht="22.5" customHeight="1">
      <c r="B7" s="2236" t="s">
        <v>2998</v>
      </c>
      <c r="C7" s="2236"/>
      <c r="D7" s="2236"/>
      <c r="E7" s="2236"/>
      <c r="F7" s="2236"/>
    </row>
    <row r="8" spans="2:16" s="29" customFormat="1" ht="11.55" customHeight="1">
      <c r="B8" s="267"/>
      <c r="C8" s="267"/>
      <c r="D8" s="267"/>
      <c r="E8" s="267"/>
      <c r="F8" s="267"/>
    </row>
    <row r="9" spans="2:16" s="29" customFormat="1" ht="11.55" customHeight="1">
      <c r="B9" s="267"/>
      <c r="C9" s="267"/>
      <c r="D9" s="267"/>
      <c r="E9" s="267"/>
      <c r="F9" s="267"/>
    </row>
    <row r="10" spans="2:16" s="29" customFormat="1" ht="11.25" customHeight="1">
      <c r="C10" s="2480" t="s">
        <v>2123</v>
      </c>
      <c r="D10" s="2480"/>
      <c r="E10" s="2480"/>
    </row>
    <row r="11" spans="2:16" s="29" customFormat="1" ht="11.25" customHeight="1">
      <c r="B11" s="1666" t="s">
        <v>2124</v>
      </c>
      <c r="C11" s="825" t="s">
        <v>2125</v>
      </c>
      <c r="D11" s="825" t="s">
        <v>2126</v>
      </c>
      <c r="E11" s="825" t="s">
        <v>2127</v>
      </c>
      <c r="F11" s="1532" t="s">
        <v>2128</v>
      </c>
    </row>
    <row r="12" spans="2:16" s="29" customFormat="1" ht="11.25" customHeight="1">
      <c r="B12" s="540" t="s">
        <v>2129</v>
      </c>
      <c r="C12" s="1846">
        <v>5.1614573032450286</v>
      </c>
      <c r="D12" s="1855">
        <v>1.1397407242762301E-4</v>
      </c>
      <c r="E12" s="1846">
        <v>5.1615712773174565</v>
      </c>
      <c r="F12" s="1846">
        <v>88.585028227877103</v>
      </c>
    </row>
    <row r="13" spans="2:16" s="29" customFormat="1" ht="11.25" customHeight="1">
      <c r="B13" s="1575" t="s">
        <v>2130</v>
      </c>
      <c r="C13" s="1847">
        <v>1.2122425552855598</v>
      </c>
      <c r="D13" s="1856">
        <v>6.2821326393160942E-3</v>
      </c>
      <c r="E13" s="1847">
        <v>1.2185246879248757</v>
      </c>
      <c r="F13" s="1847">
        <v>73.421785465525787</v>
      </c>
    </row>
    <row r="14" spans="2:16" s="29" customFormat="1" ht="6" customHeight="1"/>
    <row r="15" spans="2:16" s="29" customFormat="1" ht="11.25" customHeight="1">
      <c r="B15" s="408" t="s">
        <v>2999</v>
      </c>
    </row>
    <row r="16" spans="2:16" s="29" customFormat="1" ht="11.25" customHeight="1">
      <c r="B16" s="408" t="s">
        <v>2131</v>
      </c>
    </row>
    <row r="17" s="29" customFormat="1" ht="11.25" customHeight="1"/>
    <row r="18" s="29" customFormat="1" ht="11.25" customHeight="1"/>
  </sheetData>
  <mergeCells count="3">
    <mergeCell ref="B3:P3"/>
    <mergeCell ref="C10:E10"/>
    <mergeCell ref="B7:F7"/>
  </mergeCells>
  <hyperlinks>
    <hyperlink ref="B3" location="Contents!A1" display="Back to index page" xr:uid="{AC14F1B5-CE43-4D02-89AD-023E7D130C9F}"/>
    <hyperlink ref="B3:P3" location="CONTENTS!A1" display="Back to contents page" xr:uid="{D1461D40-58A5-4B74-AD71-0668A36D0A90}"/>
  </hyperlinks>
  <pageMargins left="0.7" right="0.7" top="0.75" bottom="0.75" header="0.3" footer="0.3"/>
  <pageSetup orientation="landscape" r:id="rId1"/>
  <customProperties>
    <customPr name="EpmWorksheetKeyString_GU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9195F-18C1-4979-8AC6-E2982D890BED}">
  <sheetPr>
    <tabColor rgb="FF007272"/>
    <pageSetUpPr fitToPage="1"/>
  </sheetPr>
  <dimension ref="A1:U315"/>
  <sheetViews>
    <sheetView showGridLines="0" showRowColHeaders="0" zoomScaleNormal="100" workbookViewId="0"/>
  </sheetViews>
  <sheetFormatPr baseColWidth="10" defaultColWidth="8.88671875" defaultRowHeight="14.4"/>
  <cols>
    <col min="1" max="1" width="2.6640625" style="1214" customWidth="1"/>
    <col min="2" max="2" width="3.6640625" style="1215" customWidth="1"/>
    <col min="3" max="3" width="69" style="1214" customWidth="1"/>
    <col min="4" max="4" width="23.6640625" style="1214" bestFit="1" customWidth="1"/>
    <col min="5" max="9" width="17.33203125" style="1214" customWidth="1"/>
    <col min="10" max="10" width="1.44140625" style="1214" customWidth="1"/>
    <col min="11" max="15" width="17.33203125" style="1214" customWidth="1"/>
    <col min="16" max="16" width="1.33203125" style="1214" customWidth="1"/>
    <col min="17" max="21" width="17.33203125" style="1214" customWidth="1"/>
    <col min="22" max="16384" width="8.88671875" style="1214"/>
  </cols>
  <sheetData>
    <row r="1" spans="2:21" s="1203" customFormat="1" ht="11.25" customHeight="1">
      <c r="B1" s="84"/>
    </row>
    <row r="2" spans="2:21" s="1203" customFormat="1" ht="5.25" customHeight="1">
      <c r="B2" s="84"/>
    </row>
    <row r="3" spans="2:21" s="1203" customFormat="1" ht="12.9" customHeight="1">
      <c r="B3" s="2217" t="s">
        <v>302</v>
      </c>
      <c r="C3" s="2217"/>
      <c r="D3" s="2217"/>
      <c r="E3" s="2217"/>
      <c r="F3" s="2217"/>
      <c r="G3" s="2217"/>
      <c r="H3" s="2217"/>
      <c r="I3" s="2217"/>
      <c r="J3" s="2217"/>
      <c r="K3" s="2217"/>
      <c r="L3" s="2217"/>
      <c r="M3" s="2217"/>
      <c r="N3" s="2217"/>
      <c r="O3" s="2217"/>
      <c r="P3" s="2217"/>
    </row>
    <row r="4" spans="2:21" s="1203" customFormat="1" ht="5.25" customHeight="1">
      <c r="B4" s="84"/>
    </row>
    <row r="5" spans="2:21" s="12" customFormat="1" ht="15.75" customHeight="1">
      <c r="B5" s="1087" t="s">
        <v>2132</v>
      </c>
      <c r="C5" s="1190"/>
    </row>
    <row r="6" spans="2:21" s="12" customFormat="1" ht="11.25" customHeight="1">
      <c r="B6" s="1087"/>
      <c r="C6" s="1190"/>
    </row>
    <row r="7" spans="2:21" s="1351" customFormat="1" ht="11.25" customHeight="1">
      <c r="B7" s="2236" t="s">
        <v>2996</v>
      </c>
      <c r="C7" s="2236"/>
      <c r="D7" s="2236"/>
      <c r="E7" s="2236"/>
      <c r="F7" s="2236"/>
      <c r="G7" s="2225"/>
      <c r="H7" s="2225"/>
      <c r="I7" s="2225"/>
      <c r="J7" s="2225"/>
      <c r="K7" s="2225"/>
      <c r="L7" s="2225"/>
      <c r="M7" s="2225"/>
      <c r="N7" s="2225"/>
      <c r="O7" s="2225"/>
      <c r="P7" s="2225"/>
      <c r="Q7" s="2225"/>
      <c r="R7" s="2225"/>
      <c r="S7" s="2225"/>
      <c r="T7" s="2225"/>
      <c r="U7" s="2225"/>
    </row>
    <row r="8" spans="2:21" s="1203" customFormat="1" ht="11.25" customHeight="1">
      <c r="B8" s="84"/>
    </row>
    <row r="9" spans="2:21" s="84" customFormat="1" ht="11.25" customHeight="1">
      <c r="B9" s="1196"/>
      <c r="C9" s="1196"/>
      <c r="D9" s="1196" t="s">
        <v>314</v>
      </c>
      <c r="E9" s="1196" t="s">
        <v>316</v>
      </c>
      <c r="F9" s="1196" t="s">
        <v>318</v>
      </c>
      <c r="G9" s="1196" t="s">
        <v>320</v>
      </c>
      <c r="H9" s="1196" t="s">
        <v>325</v>
      </c>
      <c r="I9" s="1196" t="s">
        <v>332</v>
      </c>
      <c r="J9" s="1196"/>
      <c r="K9" s="1196" t="s">
        <v>334</v>
      </c>
      <c r="L9" s="1196" t="s">
        <v>339</v>
      </c>
      <c r="M9" s="1196" t="s">
        <v>345</v>
      </c>
      <c r="N9" s="1196" t="s">
        <v>368</v>
      </c>
      <c r="O9" s="1196" t="s">
        <v>392</v>
      </c>
      <c r="P9" s="1196"/>
      <c r="Q9" s="1196" t="s">
        <v>866</v>
      </c>
      <c r="R9" s="1196" t="s">
        <v>967</v>
      </c>
      <c r="S9" s="1196" t="s">
        <v>968</v>
      </c>
      <c r="T9" s="1196" t="s">
        <v>969</v>
      </c>
      <c r="U9" s="1196" t="s">
        <v>1025</v>
      </c>
    </row>
    <row r="10" spans="2:21" s="1203" customFormat="1" ht="11.25" customHeight="1">
      <c r="C10" s="410"/>
      <c r="D10" s="2481" t="s">
        <v>2761</v>
      </c>
      <c r="E10" s="2481"/>
      <c r="F10" s="2481"/>
      <c r="G10" s="2481"/>
      <c r="H10" s="2481"/>
      <c r="I10" s="2481"/>
      <c r="J10" s="2481"/>
      <c r="K10" s="2481"/>
      <c r="L10" s="2481"/>
      <c r="M10" s="2481"/>
      <c r="N10" s="2481"/>
      <c r="O10" s="2481"/>
      <c r="P10" s="2481"/>
      <c r="Q10" s="2481"/>
      <c r="R10" s="2481"/>
      <c r="S10" s="2481"/>
      <c r="T10" s="2481"/>
      <c r="U10" s="2481"/>
    </row>
    <row r="11" spans="2:21" s="1203" customFormat="1" ht="11.25" customHeight="1">
      <c r="B11" s="410"/>
      <c r="C11" s="410"/>
      <c r="E11" s="2482" t="s">
        <v>2133</v>
      </c>
      <c r="F11" s="2482"/>
      <c r="G11" s="2482"/>
      <c r="H11" s="2482"/>
      <c r="I11" s="2482"/>
      <c r="J11" s="168"/>
      <c r="K11" s="2482" t="s">
        <v>2134</v>
      </c>
      <c r="L11" s="2482"/>
      <c r="M11" s="2482"/>
      <c r="N11" s="2482"/>
      <c r="O11" s="2482"/>
      <c r="P11" s="168"/>
      <c r="Q11" s="2482" t="s">
        <v>2135</v>
      </c>
      <c r="R11" s="2482"/>
      <c r="S11" s="2482"/>
      <c r="T11" s="2482"/>
      <c r="U11" s="2482"/>
    </row>
    <row r="12" spans="2:21" s="1203" customFormat="1" ht="11.25" customHeight="1">
      <c r="B12" s="410"/>
      <c r="C12" s="410"/>
      <c r="D12" s="410"/>
      <c r="E12" s="2350" t="s">
        <v>2136</v>
      </c>
      <c r="F12" s="2350"/>
      <c r="G12" s="2350"/>
      <c r="H12" s="2350"/>
      <c r="I12" s="2350"/>
      <c r="J12" s="97"/>
      <c r="K12" s="2350" t="s">
        <v>2136</v>
      </c>
      <c r="L12" s="2350"/>
      <c r="M12" s="2350"/>
      <c r="N12" s="2350"/>
      <c r="O12" s="2350"/>
      <c r="P12" s="97"/>
      <c r="Q12" s="2350" t="s">
        <v>2136</v>
      </c>
      <c r="R12" s="2350"/>
      <c r="S12" s="2350"/>
      <c r="T12" s="2350"/>
      <c r="U12" s="2350"/>
    </row>
    <row r="13" spans="2:21" s="1203" customFormat="1" ht="11.25" customHeight="1">
      <c r="B13" s="410"/>
      <c r="C13" s="410"/>
      <c r="E13" s="84"/>
      <c r="F13" s="2335" t="s">
        <v>2137</v>
      </c>
      <c r="G13" s="2335"/>
      <c r="H13" s="2335"/>
      <c r="I13" s="2335"/>
      <c r="J13" s="84"/>
      <c r="K13" s="84"/>
      <c r="L13" s="2335" t="s">
        <v>2137</v>
      </c>
      <c r="M13" s="2335"/>
      <c r="N13" s="2335"/>
      <c r="O13" s="2335"/>
      <c r="P13" s="84"/>
      <c r="Q13" s="84"/>
      <c r="R13" s="2335" t="s">
        <v>2137</v>
      </c>
      <c r="S13" s="2335"/>
      <c r="T13" s="2335"/>
      <c r="U13" s="2335"/>
    </row>
    <row r="14" spans="2:21" s="1203" customFormat="1" ht="11.25" customHeight="1">
      <c r="B14" s="410"/>
      <c r="C14" s="410"/>
      <c r="D14" s="477" t="s">
        <v>2138</v>
      </c>
      <c r="E14" s="275"/>
      <c r="F14" s="275"/>
      <c r="G14" s="275" t="s">
        <v>837</v>
      </c>
      <c r="H14" s="275" t="s">
        <v>837</v>
      </c>
      <c r="I14" s="275" t="s">
        <v>837</v>
      </c>
      <c r="J14" s="275"/>
      <c r="K14" s="275"/>
      <c r="L14" s="275"/>
      <c r="M14" s="275" t="s">
        <v>837</v>
      </c>
      <c r="N14" s="275" t="s">
        <v>837</v>
      </c>
      <c r="O14" s="275" t="s">
        <v>837</v>
      </c>
      <c r="P14" s="275"/>
      <c r="Q14" s="275"/>
      <c r="R14" s="275"/>
      <c r="S14" s="275" t="s">
        <v>837</v>
      </c>
      <c r="T14" s="275" t="s">
        <v>837</v>
      </c>
      <c r="U14" s="275" t="s">
        <v>837</v>
      </c>
    </row>
    <row r="15" spans="2:21" s="1203" customFormat="1" ht="11.25" customHeight="1">
      <c r="B15" s="1670"/>
      <c r="C15" s="1591" t="s">
        <v>308</v>
      </c>
      <c r="D15" s="1532" t="s">
        <v>2139</v>
      </c>
      <c r="E15" s="1558"/>
      <c r="F15" s="1558"/>
      <c r="G15" s="1558" t="s">
        <v>2140</v>
      </c>
      <c r="H15" s="1558" t="s">
        <v>2141</v>
      </c>
      <c r="I15" s="1558" t="s">
        <v>2142</v>
      </c>
      <c r="J15" s="1558"/>
      <c r="K15" s="1558"/>
      <c r="L15" s="1558"/>
      <c r="M15" s="1558" t="s">
        <v>2140</v>
      </c>
      <c r="N15" s="1558" t="s">
        <v>2143</v>
      </c>
      <c r="O15" s="1558" t="s">
        <v>2142</v>
      </c>
      <c r="P15" s="1558"/>
      <c r="Q15" s="1558"/>
      <c r="R15" s="1558"/>
      <c r="S15" s="1558" t="s">
        <v>2140</v>
      </c>
      <c r="T15" s="1558" t="s">
        <v>2144</v>
      </c>
      <c r="U15" s="1558" t="s">
        <v>2142</v>
      </c>
    </row>
    <row r="16" spans="2:21" s="273" customFormat="1" ht="15" customHeight="1">
      <c r="B16" s="1204"/>
      <c r="C16" s="1371" t="s">
        <v>2145</v>
      </c>
      <c r="D16" s="1360"/>
      <c r="E16" s="1360"/>
      <c r="F16" s="1360"/>
      <c r="G16" s="1360"/>
      <c r="H16" s="1360"/>
      <c r="I16" s="1360"/>
      <c r="J16" s="1360"/>
      <c r="K16" s="1360"/>
      <c r="L16" s="1360"/>
      <c r="M16" s="1360"/>
      <c r="N16" s="1360"/>
      <c r="O16" s="1360"/>
      <c r="P16" s="1360"/>
      <c r="Q16" s="1360"/>
      <c r="R16" s="1360"/>
      <c r="S16" s="1360"/>
      <c r="T16" s="1360"/>
      <c r="U16" s="1360"/>
    </row>
    <row r="17" spans="2:21" s="1203" customFormat="1" ht="11.25" customHeight="1">
      <c r="B17" s="1333">
        <v>1</v>
      </c>
      <c r="C17" s="1334" t="s">
        <v>2146</v>
      </c>
      <c r="D17" s="2161">
        <v>1692594.5072013265</v>
      </c>
      <c r="E17" s="2161">
        <v>1022474.7925100606</v>
      </c>
      <c r="F17" s="2161">
        <v>144242.81110040611</v>
      </c>
      <c r="G17" s="2161">
        <v>137583.91167327439</v>
      </c>
      <c r="H17" s="2161">
        <v>739.06503964648982</v>
      </c>
      <c r="I17" s="2161">
        <v>2236.9519075570911</v>
      </c>
      <c r="J17" s="2161"/>
      <c r="K17" s="2161">
        <v>2989.310294393616</v>
      </c>
      <c r="L17" s="2161">
        <v>3.1851354440509994</v>
      </c>
      <c r="M17" s="2161"/>
      <c r="N17" s="2161"/>
      <c r="O17" s="2161">
        <v>0.57105845419899992</v>
      </c>
      <c r="P17" s="2161"/>
      <c r="Q17" s="2161">
        <f>E17+K17</f>
        <v>1025464.1028044542</v>
      </c>
      <c r="R17" s="2161">
        <v>144245.99623585015</v>
      </c>
      <c r="S17" s="2161">
        <v>137583.91167327439</v>
      </c>
      <c r="T17" s="2140">
        <v>739.06503964648982</v>
      </c>
      <c r="U17" s="2140">
        <v>2237.52296601129</v>
      </c>
    </row>
    <row r="18" spans="2:21" s="1203" customFormat="1" ht="11.25" customHeight="1">
      <c r="B18" s="275">
        <v>2</v>
      </c>
      <c r="C18" s="1860" t="s">
        <v>2147</v>
      </c>
      <c r="D18" s="2162">
        <v>636624.0641262799</v>
      </c>
      <c r="E18" s="2162">
        <v>39974.725912676397</v>
      </c>
      <c r="F18" s="2162">
        <v>2637.9928546797846</v>
      </c>
      <c r="G18" s="2162"/>
      <c r="H18" s="2162">
        <v>465.90508687463989</v>
      </c>
      <c r="I18" s="2162">
        <v>65.631700067707953</v>
      </c>
      <c r="J18" s="2162"/>
      <c r="K18" s="2162">
        <v>2629.4462423742561</v>
      </c>
      <c r="L18" s="2162">
        <v>2.3084387408509994</v>
      </c>
      <c r="M18" s="2162"/>
      <c r="N18" s="2162"/>
      <c r="O18" s="2162">
        <v>0.57105845419899992</v>
      </c>
      <c r="P18" s="2162"/>
      <c r="Q18" s="2197">
        <v>42604.172155050655</v>
      </c>
      <c r="R18" s="2162">
        <v>2640.3012934206358</v>
      </c>
      <c r="S18" s="2162"/>
      <c r="T18" s="2141">
        <v>465.90508687463989</v>
      </c>
      <c r="U18" s="2141">
        <v>66.202758521906958</v>
      </c>
    </row>
    <row r="19" spans="2:21" s="1203" customFormat="1" ht="11.25" customHeight="1">
      <c r="B19" s="275">
        <v>3</v>
      </c>
      <c r="C19" s="1861" t="s">
        <v>854</v>
      </c>
      <c r="D19" s="2162">
        <v>365657.04741783999</v>
      </c>
      <c r="E19" s="2162">
        <v>34432.423038015695</v>
      </c>
      <c r="F19" s="2162">
        <v>2352.0970582176087</v>
      </c>
      <c r="G19" s="2162"/>
      <c r="H19" s="2162">
        <v>451.47077473600388</v>
      </c>
      <c r="I19" s="2162">
        <v>65.63169740098796</v>
      </c>
      <c r="J19" s="2162"/>
      <c r="K19" s="2162">
        <v>2574.4376510425764</v>
      </c>
      <c r="L19" s="2162">
        <v>2.3084387408509994</v>
      </c>
      <c r="M19" s="2141"/>
      <c r="N19" s="2141"/>
      <c r="O19" s="2162">
        <v>0.57105845419899992</v>
      </c>
      <c r="P19" s="2162"/>
      <c r="Q19" s="2197">
        <v>37006.860689058274</v>
      </c>
      <c r="R19" s="2162">
        <v>2354.4054969584599</v>
      </c>
      <c r="S19" s="2162"/>
      <c r="T19" s="2141">
        <v>451.47077473600388</v>
      </c>
      <c r="U19" s="2141">
        <v>66.202755855186965</v>
      </c>
    </row>
    <row r="20" spans="2:21" s="1203" customFormat="1" ht="11.25" customHeight="1">
      <c r="B20" s="275">
        <v>4</v>
      </c>
      <c r="C20" s="1332" t="s">
        <v>848</v>
      </c>
      <c r="D20" s="2162">
        <v>160837.26763469004</v>
      </c>
      <c r="E20" s="2162">
        <v>15919.738153401297</v>
      </c>
      <c r="F20" s="2162">
        <v>999.23463561164738</v>
      </c>
      <c r="G20" s="2162"/>
      <c r="H20" s="2162">
        <v>430.01324412154389</v>
      </c>
      <c r="I20" s="2162">
        <v>65.63169740098796</v>
      </c>
      <c r="J20" s="2162"/>
      <c r="K20" s="2162">
        <v>36.331758995486993</v>
      </c>
      <c r="L20" s="2162">
        <v>2.3084387408509994</v>
      </c>
      <c r="M20" s="2162"/>
      <c r="N20" s="2162"/>
      <c r="O20" s="2162">
        <v>0.57105845419899992</v>
      </c>
      <c r="P20" s="2162"/>
      <c r="Q20" s="2197">
        <v>15956.069912396784</v>
      </c>
      <c r="R20" s="2162">
        <v>1001.5430743524984</v>
      </c>
      <c r="S20" s="2162"/>
      <c r="T20" s="2141">
        <v>430.01324412154389</v>
      </c>
      <c r="U20" s="2141">
        <v>66.202755855186965</v>
      </c>
    </row>
    <row r="21" spans="2:21" s="1203" customFormat="1" ht="11.25" customHeight="1">
      <c r="B21" s="275">
        <v>5</v>
      </c>
      <c r="C21" s="1332" t="s">
        <v>2148</v>
      </c>
      <c r="D21" s="2162">
        <v>203019.01248906998</v>
      </c>
      <c r="E21" s="2162">
        <v>18512.684884614395</v>
      </c>
      <c r="F21" s="2163">
        <v>1352.8624226059615</v>
      </c>
      <c r="G21" s="2163"/>
      <c r="H21" s="2163">
        <v>21.457530614460001</v>
      </c>
      <c r="I21" s="2163"/>
      <c r="J21" s="2163"/>
      <c r="K21" s="2163">
        <v>2538.1058920470896</v>
      </c>
      <c r="L21" s="2163"/>
      <c r="M21" s="2141"/>
      <c r="N21" s="2141"/>
      <c r="O21" s="2163"/>
      <c r="P21" s="2163"/>
      <c r="Q21" s="2196">
        <v>21050.790776661484</v>
      </c>
      <c r="R21" s="2163">
        <v>1352.8624226059615</v>
      </c>
      <c r="S21" s="2163"/>
      <c r="T21" s="2142">
        <v>21.457530614460001</v>
      </c>
      <c r="U21" s="2142"/>
    </row>
    <row r="22" spans="2:21" s="1203" customFormat="1" ht="11.25" customHeight="1">
      <c r="B22" s="275">
        <v>6</v>
      </c>
      <c r="C22" s="1332" t="s">
        <v>1692</v>
      </c>
      <c r="D22" s="2162">
        <v>1800.7672940799998</v>
      </c>
      <c r="E22" s="2162"/>
      <c r="F22" s="2162"/>
      <c r="G22" s="2164"/>
      <c r="H22" s="2162"/>
      <c r="I22" s="2162"/>
      <c r="J22" s="2162"/>
      <c r="K22" s="2162"/>
      <c r="L22" s="2162"/>
      <c r="M22" s="2143"/>
      <c r="N22" s="2162"/>
      <c r="O22" s="2162"/>
      <c r="P22" s="2162"/>
      <c r="Q22" s="2197"/>
      <c r="R22" s="2162"/>
      <c r="S22" s="2164"/>
      <c r="T22" s="2141"/>
      <c r="U22" s="2141"/>
    </row>
    <row r="23" spans="2:21" s="1203" customFormat="1" ht="11.25" customHeight="1">
      <c r="B23" s="275">
        <v>7</v>
      </c>
      <c r="C23" s="1861" t="s">
        <v>856</v>
      </c>
      <c r="D23" s="2162">
        <v>270967.01670843991</v>
      </c>
      <c r="E23" s="2162">
        <v>5542.3028746607024</v>
      </c>
      <c r="F23" s="2162">
        <v>285.89579646217607</v>
      </c>
      <c r="G23" s="2162"/>
      <c r="H23" s="2162">
        <v>14.434312138636004</v>
      </c>
      <c r="I23" s="2162">
        <v>2.6667199999999999E-6</v>
      </c>
      <c r="J23" s="2162"/>
      <c r="K23" s="2162">
        <v>55.008591331680002</v>
      </c>
      <c r="L23" s="2162"/>
      <c r="M23" s="2141"/>
      <c r="N23" s="2141"/>
      <c r="O23" s="2162"/>
      <c r="P23" s="2162"/>
      <c r="Q23" s="2197">
        <v>5597.3114659923822</v>
      </c>
      <c r="R23" s="2162">
        <v>285.89579646217607</v>
      </c>
      <c r="S23" s="2162"/>
      <c r="T23" s="2141">
        <v>14.434312138636004</v>
      </c>
      <c r="U23" s="2141"/>
    </row>
    <row r="24" spans="2:21" s="1203" customFormat="1" ht="11.25" customHeight="1">
      <c r="B24" s="275">
        <v>8</v>
      </c>
      <c r="C24" s="1862" t="s">
        <v>2149</v>
      </c>
      <c r="D24" s="2162">
        <v>49551.016060649985</v>
      </c>
      <c r="E24" s="2162">
        <v>5531.6228911872158</v>
      </c>
      <c r="F24" s="2162">
        <v>284.78485232266206</v>
      </c>
      <c r="G24" s="2162"/>
      <c r="H24" s="2162">
        <v>13.269000871740003</v>
      </c>
      <c r="I24" s="2162"/>
      <c r="J24" s="2162"/>
      <c r="K24" s="2162">
        <v>54.927346841052</v>
      </c>
      <c r="L24" s="2162"/>
      <c r="M24" s="2162"/>
      <c r="N24" s="2162"/>
      <c r="O24" s="2162"/>
      <c r="P24" s="2162"/>
      <c r="Q24" s="2197">
        <v>5586.5502380282678</v>
      </c>
      <c r="R24" s="2162">
        <v>284.78485232266206</v>
      </c>
      <c r="S24" s="2162"/>
      <c r="T24" s="2141">
        <v>13.269000871740003</v>
      </c>
      <c r="U24" s="2141"/>
    </row>
    <row r="25" spans="2:21" s="1203" customFormat="1" ht="11.25" customHeight="1">
      <c r="B25" s="275">
        <v>9</v>
      </c>
      <c r="C25" s="1863" t="s">
        <v>848</v>
      </c>
      <c r="D25" s="2162">
        <v>49258.862822619987</v>
      </c>
      <c r="E25" s="2162">
        <v>5406.5793552874329</v>
      </c>
      <c r="F25" s="2162">
        <v>269.39617238341503</v>
      </c>
      <c r="G25" s="2162"/>
      <c r="H25" s="2162">
        <v>13.269000871740003</v>
      </c>
      <c r="I25" s="2162"/>
      <c r="J25" s="2162"/>
      <c r="K25" s="2162">
        <v>11.368132586789999</v>
      </c>
      <c r="L25" s="2162"/>
      <c r="M25" s="2141"/>
      <c r="N25" s="2141"/>
      <c r="O25" s="2162"/>
      <c r="P25" s="2162"/>
      <c r="Q25" s="2197">
        <v>5417.947487874223</v>
      </c>
      <c r="R25" s="2162">
        <v>269.39617238341503</v>
      </c>
      <c r="S25" s="2162"/>
      <c r="T25" s="2141">
        <v>13.269000871740003</v>
      </c>
      <c r="U25" s="2141"/>
    </row>
    <row r="26" spans="2:21" s="273" customFormat="1" ht="11.25" customHeight="1">
      <c r="B26" s="275">
        <v>10</v>
      </c>
      <c r="C26" s="1864" t="s">
        <v>2148</v>
      </c>
      <c r="D26" s="2163"/>
      <c r="E26" s="2163"/>
      <c r="F26" s="2163"/>
      <c r="G26" s="2163"/>
      <c r="H26" s="2163"/>
      <c r="I26" s="2163"/>
      <c r="J26" s="2163"/>
      <c r="K26" s="2163"/>
      <c r="L26" s="2163"/>
      <c r="M26" s="2142"/>
      <c r="N26" s="2141"/>
      <c r="O26" s="2163"/>
      <c r="P26" s="2163"/>
      <c r="Q26" s="2196"/>
      <c r="R26" s="2163"/>
      <c r="S26" s="2163"/>
      <c r="T26" s="2142"/>
      <c r="U26" s="2142"/>
    </row>
    <row r="27" spans="2:21" s="1203" customFormat="1" ht="11.25" customHeight="1">
      <c r="B27" s="275">
        <v>11</v>
      </c>
      <c r="C27" s="1863" t="s">
        <v>1692</v>
      </c>
      <c r="D27" s="2162">
        <v>292.15323802999995</v>
      </c>
      <c r="E27" s="2162">
        <v>125.043535899783</v>
      </c>
      <c r="F27" s="2162">
        <v>15.388679939247</v>
      </c>
      <c r="G27" s="2164"/>
      <c r="H27" s="2162"/>
      <c r="I27" s="2162"/>
      <c r="J27" s="2162"/>
      <c r="K27" s="2162">
        <v>43.559214254262002</v>
      </c>
      <c r="L27" s="2162"/>
      <c r="M27" s="2143"/>
      <c r="N27" s="2141"/>
      <c r="O27" s="2162"/>
      <c r="P27" s="2162"/>
      <c r="Q27" s="2197">
        <v>168.602750154045</v>
      </c>
      <c r="R27" s="2162">
        <v>15.388679939247</v>
      </c>
      <c r="S27" s="2164"/>
      <c r="T27" s="2141"/>
      <c r="U27" s="2141"/>
    </row>
    <row r="28" spans="2:21" s="1203" customFormat="1" ht="11.25" customHeight="1">
      <c r="B28" s="275">
        <v>12</v>
      </c>
      <c r="C28" s="1865" t="s">
        <v>2150</v>
      </c>
      <c r="D28" s="2162">
        <v>203316.11238845994</v>
      </c>
      <c r="E28" s="2162">
        <v>10.450587759077001</v>
      </c>
      <c r="F28" s="2162">
        <v>1.082832632243</v>
      </c>
      <c r="G28" s="2162"/>
      <c r="H28" s="2162">
        <v>1.1652537248150001</v>
      </c>
      <c r="I28" s="2162">
        <v>2.7175E-8</v>
      </c>
      <c r="J28" s="2162"/>
      <c r="K28" s="2162">
        <v>1.857320598E-3</v>
      </c>
      <c r="L28" s="2162"/>
      <c r="M28" s="2162"/>
      <c r="N28" s="2162"/>
      <c r="O28" s="2162"/>
      <c r="P28" s="2162"/>
      <c r="Q28" s="2197">
        <v>10.452445079675002</v>
      </c>
      <c r="R28" s="2162">
        <v>1.082832632243</v>
      </c>
      <c r="S28" s="2162"/>
      <c r="T28" s="2141">
        <v>1.1652537248150001</v>
      </c>
      <c r="U28" s="2141">
        <v>2.7175E-8</v>
      </c>
    </row>
    <row r="29" spans="2:21" s="1203" customFormat="1" ht="11.25" customHeight="1">
      <c r="B29" s="275">
        <v>13</v>
      </c>
      <c r="C29" s="1863" t="s">
        <v>848</v>
      </c>
      <c r="D29" s="2162">
        <v>196929.62324172995</v>
      </c>
      <c r="E29" s="2162">
        <v>10.450587759077001</v>
      </c>
      <c r="F29" s="2162">
        <v>1.082832632243</v>
      </c>
      <c r="G29" s="2162"/>
      <c r="H29" s="2162">
        <v>1.1652537248150001</v>
      </c>
      <c r="I29" s="2162">
        <v>2.7175E-8</v>
      </c>
      <c r="J29" s="2162"/>
      <c r="K29" s="2162">
        <v>1.857320598E-3</v>
      </c>
      <c r="L29" s="2162"/>
      <c r="M29" s="2141"/>
      <c r="N29" s="2141"/>
      <c r="O29" s="2162"/>
      <c r="P29" s="2162"/>
      <c r="Q29" s="2197">
        <v>10.452445079675002</v>
      </c>
      <c r="R29" s="2162">
        <v>1.082832632243</v>
      </c>
      <c r="S29" s="2162"/>
      <c r="T29" s="2141">
        <v>1.1652537248150001</v>
      </c>
      <c r="U29" s="2141">
        <v>2.7175E-8</v>
      </c>
    </row>
    <row r="30" spans="2:21" s="273" customFormat="1" ht="11.25" customHeight="1">
      <c r="B30" s="275">
        <v>14</v>
      </c>
      <c r="C30" s="1864" t="s">
        <v>2148</v>
      </c>
      <c r="D30" s="2163"/>
      <c r="E30" s="2163"/>
      <c r="F30" s="2163"/>
      <c r="G30" s="2163"/>
      <c r="H30" s="2163"/>
      <c r="I30" s="2163"/>
      <c r="J30" s="2163"/>
      <c r="K30" s="2163"/>
      <c r="L30" s="2163"/>
      <c r="M30" s="2142"/>
      <c r="N30" s="2141"/>
      <c r="O30" s="2163"/>
      <c r="P30" s="2163"/>
      <c r="Q30" s="2196"/>
      <c r="R30" s="2163"/>
      <c r="S30" s="2163"/>
      <c r="T30" s="2142"/>
      <c r="U30" s="2142"/>
    </row>
    <row r="31" spans="2:21" s="1203" customFormat="1" ht="11.25" customHeight="1">
      <c r="B31" s="275">
        <v>15</v>
      </c>
      <c r="C31" s="1863" t="s">
        <v>1692</v>
      </c>
      <c r="D31" s="2162">
        <v>6386.4891467300013</v>
      </c>
      <c r="E31" s="2162"/>
      <c r="F31" s="2162"/>
      <c r="G31" s="2164"/>
      <c r="H31" s="2162"/>
      <c r="I31" s="2162"/>
      <c r="J31" s="2162"/>
      <c r="K31" s="2162"/>
      <c r="L31" s="2162"/>
      <c r="M31" s="2143"/>
      <c r="N31" s="2141"/>
      <c r="O31" s="2162"/>
      <c r="P31" s="2162"/>
      <c r="Q31" s="2197"/>
      <c r="R31" s="2162"/>
      <c r="S31" s="2164"/>
      <c r="T31" s="2141"/>
      <c r="U31" s="2141"/>
    </row>
    <row r="32" spans="2:21" s="1203" customFormat="1" ht="11.25" customHeight="1">
      <c r="B32" s="275">
        <v>16</v>
      </c>
      <c r="C32" s="1865" t="s">
        <v>2151</v>
      </c>
      <c r="D32" s="2162">
        <v>18099.88825933</v>
      </c>
      <c r="E32" s="2162">
        <v>0.229395714409</v>
      </c>
      <c r="F32" s="2162">
        <v>2.8111507271000001E-2</v>
      </c>
      <c r="G32" s="2162"/>
      <c r="H32" s="2162">
        <v>5.7542081000000001E-5</v>
      </c>
      <c r="I32" s="2162">
        <v>2.6395450000000001E-6</v>
      </c>
      <c r="J32" s="2162"/>
      <c r="K32" s="2162">
        <v>7.9387170029999982E-2</v>
      </c>
      <c r="L32" s="2162"/>
      <c r="M32" s="2162"/>
      <c r="N32" s="2162"/>
      <c r="O32" s="2162"/>
      <c r="P32" s="2162"/>
      <c r="Q32" s="2197">
        <v>0.30878288443899998</v>
      </c>
      <c r="R32" s="2162">
        <v>2.8111507271000001E-2</v>
      </c>
      <c r="S32" s="2162"/>
      <c r="T32" s="2141">
        <v>5.7542081000000001E-5</v>
      </c>
      <c r="U32" s="2141">
        <v>2.6395450000000001E-6</v>
      </c>
    </row>
    <row r="33" spans="2:21" s="1203" customFormat="1" ht="11.25" customHeight="1">
      <c r="B33" s="275">
        <v>17</v>
      </c>
      <c r="C33" s="1863" t="s">
        <v>848</v>
      </c>
      <c r="D33" s="2162">
        <v>117.09303133</v>
      </c>
      <c r="E33" s="2162">
        <v>0.229395714409</v>
      </c>
      <c r="F33" s="2162">
        <v>2.8111507271000001E-2</v>
      </c>
      <c r="G33" s="2162"/>
      <c r="H33" s="2162">
        <v>5.7542081000000001E-5</v>
      </c>
      <c r="I33" s="2162">
        <v>2.6395450000000001E-6</v>
      </c>
      <c r="J33" s="2162"/>
      <c r="K33" s="2162">
        <v>7.9387170029999982E-2</v>
      </c>
      <c r="L33" s="2162"/>
      <c r="M33" s="2141"/>
      <c r="N33" s="2141"/>
      <c r="O33" s="2162"/>
      <c r="P33" s="2162"/>
      <c r="Q33" s="2197">
        <v>0.30878288443899998</v>
      </c>
      <c r="R33" s="2162">
        <v>2.8111507271000001E-2</v>
      </c>
      <c r="S33" s="2162"/>
      <c r="T33" s="2141">
        <v>5.7542081000000001E-5</v>
      </c>
      <c r="U33" s="2141">
        <v>2.6395450000000001E-6</v>
      </c>
    </row>
    <row r="34" spans="2:21" s="273" customFormat="1" ht="11.25" customHeight="1">
      <c r="B34" s="275">
        <v>18</v>
      </c>
      <c r="C34" s="1864" t="s">
        <v>2148</v>
      </c>
      <c r="D34" s="2163"/>
      <c r="E34" s="2163"/>
      <c r="F34" s="2163"/>
      <c r="G34" s="2163"/>
      <c r="H34" s="2163"/>
      <c r="I34" s="2163"/>
      <c r="J34" s="2163"/>
      <c r="K34" s="2163"/>
      <c r="L34" s="2163"/>
      <c r="M34" s="2141"/>
      <c r="N34" s="2141"/>
      <c r="O34" s="2163"/>
      <c r="P34" s="2163"/>
      <c r="Q34" s="2196"/>
      <c r="R34" s="2163"/>
      <c r="S34" s="2163"/>
      <c r="T34" s="2142"/>
      <c r="U34" s="2142"/>
    </row>
    <row r="35" spans="2:21" s="1203" customFormat="1" ht="11.25" customHeight="1">
      <c r="B35" s="275">
        <v>19</v>
      </c>
      <c r="C35" s="1863" t="s">
        <v>1692</v>
      </c>
      <c r="D35" s="2162">
        <v>17982.795227999999</v>
      </c>
      <c r="E35" s="2162"/>
      <c r="F35" s="2162"/>
      <c r="G35" s="2164"/>
      <c r="H35" s="2162"/>
      <c r="I35" s="2162"/>
      <c r="J35" s="2162"/>
      <c r="K35" s="2162"/>
      <c r="L35" s="2162"/>
      <c r="M35" s="2143"/>
      <c r="N35" s="2141"/>
      <c r="O35" s="2162"/>
      <c r="P35" s="2162"/>
      <c r="Q35" s="2197"/>
      <c r="R35" s="2162"/>
      <c r="S35" s="2164"/>
      <c r="T35" s="2141"/>
      <c r="U35" s="2141"/>
    </row>
    <row r="36" spans="2:21" s="1203" customFormat="1" ht="11.25" customHeight="1">
      <c r="B36" s="275">
        <v>20</v>
      </c>
      <c r="C36" s="1860" t="s">
        <v>2152</v>
      </c>
      <c r="D36" s="2162">
        <v>79585.827925090038</v>
      </c>
      <c r="E36" s="2162">
        <v>18765.004478882489</v>
      </c>
      <c r="F36" s="2162">
        <v>4020.9065724519446</v>
      </c>
      <c r="G36" s="2162"/>
      <c r="H36" s="2162">
        <v>273.15995277184999</v>
      </c>
      <c r="I36" s="2162">
        <v>2171.3202074893829</v>
      </c>
      <c r="J36" s="2162"/>
      <c r="K36" s="2162">
        <v>359.86405201936003</v>
      </c>
      <c r="L36" s="2162">
        <v>0.87669670320000004</v>
      </c>
      <c r="M36" s="2162"/>
      <c r="N36" s="2162"/>
      <c r="O36" s="2162"/>
      <c r="P36" s="2162"/>
      <c r="Q36" s="2197">
        <v>19124.868530901847</v>
      </c>
      <c r="R36" s="2162">
        <v>4021.7832691551448</v>
      </c>
      <c r="S36" s="2162"/>
      <c r="T36" s="2141">
        <v>273.15995277184999</v>
      </c>
      <c r="U36" s="2141">
        <v>2171.3202074893829</v>
      </c>
    </row>
    <row r="37" spans="2:21" s="1203" customFormat="1" ht="11.25" customHeight="1">
      <c r="B37" s="275">
        <v>21</v>
      </c>
      <c r="C37" s="1332" t="s">
        <v>848</v>
      </c>
      <c r="D37" s="2162">
        <v>79488.666528190035</v>
      </c>
      <c r="E37" s="2162">
        <v>18764.03286491349</v>
      </c>
      <c r="F37" s="2162">
        <v>4019.9349584829447</v>
      </c>
      <c r="G37" s="2162"/>
      <c r="H37" s="2162">
        <v>273.15995277184999</v>
      </c>
      <c r="I37" s="2162">
        <v>2170.348593520383</v>
      </c>
      <c r="J37" s="2162"/>
      <c r="K37" s="2162">
        <v>359.86405201936003</v>
      </c>
      <c r="L37" s="2162">
        <v>0.87669670320000004</v>
      </c>
      <c r="M37" s="2141"/>
      <c r="N37" s="2141"/>
      <c r="O37" s="2162"/>
      <c r="P37" s="2162"/>
      <c r="Q37" s="2197">
        <v>19123.896916932848</v>
      </c>
      <c r="R37" s="2162">
        <v>4020.8116551861449</v>
      </c>
      <c r="S37" s="2162"/>
      <c r="T37" s="2141">
        <v>273.15995277184999</v>
      </c>
      <c r="U37" s="2141">
        <v>2170.348593520383</v>
      </c>
    </row>
    <row r="38" spans="2:21" s="273" customFormat="1" ht="11.25" customHeight="1">
      <c r="B38" s="275">
        <v>22</v>
      </c>
      <c r="C38" s="1864" t="s">
        <v>2148</v>
      </c>
      <c r="D38" s="2163"/>
      <c r="E38" s="2163">
        <v>0</v>
      </c>
      <c r="F38" s="2163"/>
      <c r="G38" s="2163"/>
      <c r="H38" s="2163"/>
      <c r="I38" s="2163"/>
      <c r="J38" s="2163"/>
      <c r="K38" s="2163"/>
      <c r="L38" s="2163"/>
      <c r="M38" s="2141"/>
      <c r="N38" s="2141"/>
      <c r="O38" s="2163"/>
      <c r="P38" s="2163"/>
      <c r="Q38" s="2196"/>
      <c r="R38" s="2163"/>
      <c r="S38" s="2163"/>
      <c r="T38" s="2142"/>
      <c r="U38" s="2142"/>
    </row>
    <row r="39" spans="2:21" s="1203" customFormat="1" ht="11.25" customHeight="1">
      <c r="B39" s="275">
        <v>23</v>
      </c>
      <c r="C39" s="1332" t="s">
        <v>1692</v>
      </c>
      <c r="D39" s="2162">
        <v>97.1613969</v>
      </c>
      <c r="E39" s="2162">
        <v>0.97161396899999997</v>
      </c>
      <c r="F39" s="2162">
        <v>0.97161396899999997</v>
      </c>
      <c r="G39" s="2164"/>
      <c r="H39" s="2162"/>
      <c r="I39" s="2162">
        <v>0.97161396899999997</v>
      </c>
      <c r="J39" s="2162"/>
      <c r="K39" s="2162"/>
      <c r="L39" s="2162"/>
      <c r="M39" s="2143"/>
      <c r="N39" s="2141"/>
      <c r="O39" s="2162"/>
      <c r="P39" s="2162"/>
      <c r="Q39" s="2197">
        <v>0.97161396899999997</v>
      </c>
      <c r="R39" s="2162">
        <v>0.97161396899999997</v>
      </c>
      <c r="S39" s="2164"/>
      <c r="T39" s="2141"/>
      <c r="U39" s="2141">
        <v>0.97161396899999997</v>
      </c>
    </row>
    <row r="40" spans="2:21" s="1203" customFormat="1" ht="11.25" customHeight="1">
      <c r="B40" s="275">
        <v>24</v>
      </c>
      <c r="C40" s="1860" t="s">
        <v>860</v>
      </c>
      <c r="D40" s="2162">
        <v>976384.61514995666</v>
      </c>
      <c r="E40" s="2162">
        <v>963735.06211850175</v>
      </c>
      <c r="F40" s="2162">
        <v>137583.91167327439</v>
      </c>
      <c r="G40" s="2162">
        <v>137583.91167327439</v>
      </c>
      <c r="H40" s="2162"/>
      <c r="I40" s="2163"/>
      <c r="J40" s="2163"/>
      <c r="K40" s="2164"/>
      <c r="L40" s="2164"/>
      <c r="M40" s="2164"/>
      <c r="N40" s="2164"/>
      <c r="O40" s="2164"/>
      <c r="P40" s="2163"/>
      <c r="Q40" s="2196">
        <v>931477.96877195174</v>
      </c>
      <c r="R40" s="2163">
        <v>137583.91167327439</v>
      </c>
      <c r="S40" s="2163">
        <v>137583.91167327439</v>
      </c>
      <c r="T40" s="2142"/>
      <c r="U40" s="2142"/>
    </row>
    <row r="41" spans="2:21" s="1203" customFormat="1" ht="11.25" customHeight="1">
      <c r="B41" s="275">
        <v>25</v>
      </c>
      <c r="C41" s="1862" t="s">
        <v>2153</v>
      </c>
      <c r="D41" s="2162">
        <v>931203.85455407179</v>
      </c>
      <c r="E41" s="2162">
        <v>931203.85455407179</v>
      </c>
      <c r="F41" s="2162">
        <v>137583.91167327439</v>
      </c>
      <c r="G41" s="2162">
        <v>137583.91167327439</v>
      </c>
      <c r="H41" s="2162"/>
      <c r="I41" s="2163"/>
      <c r="J41" s="2163"/>
      <c r="K41" s="2164"/>
      <c r="L41" s="2164"/>
      <c r="M41" s="2164"/>
      <c r="N41" s="2164"/>
      <c r="O41" s="2164"/>
      <c r="P41" s="2163"/>
      <c r="Q41" s="2196">
        <v>931203.85455407179</v>
      </c>
      <c r="R41" s="2163">
        <v>137583.91167327439</v>
      </c>
      <c r="S41" s="2163">
        <v>137583.91167327439</v>
      </c>
      <c r="T41" s="2142"/>
      <c r="U41" s="2142"/>
    </row>
    <row r="42" spans="2:21" s="1203" customFormat="1" ht="11.25" customHeight="1">
      <c r="B42" s="275">
        <v>26</v>
      </c>
      <c r="C42" s="1862" t="s">
        <v>2154</v>
      </c>
      <c r="D42" s="2162">
        <v>274.11421788000007</v>
      </c>
      <c r="E42" s="2162">
        <v>274.11421788000007</v>
      </c>
      <c r="F42" s="2162"/>
      <c r="G42" s="2162"/>
      <c r="H42" s="2162"/>
      <c r="I42" s="2163"/>
      <c r="J42" s="2163"/>
      <c r="K42" s="2164"/>
      <c r="L42" s="2164"/>
      <c r="M42" s="2164"/>
      <c r="N42" s="2164"/>
      <c r="O42" s="2164"/>
      <c r="P42" s="2163"/>
      <c r="Q42" s="2196">
        <v>274.11421788000007</v>
      </c>
      <c r="R42" s="2163"/>
      <c r="S42" s="2163"/>
      <c r="T42" s="2142"/>
      <c r="U42" s="2142"/>
    </row>
    <row r="43" spans="2:21" s="1203" customFormat="1" ht="11.25" customHeight="1">
      <c r="B43" s="275">
        <v>27</v>
      </c>
      <c r="C43" s="1862" t="s">
        <v>2155</v>
      </c>
      <c r="D43" s="2162">
        <v>44906.646378004967</v>
      </c>
      <c r="E43" s="2162">
        <v>32257.093346549966</v>
      </c>
      <c r="F43" s="2162"/>
      <c r="G43" s="2162"/>
      <c r="H43" s="2162"/>
      <c r="I43" s="2163"/>
      <c r="J43" s="2163"/>
      <c r="K43" s="2164"/>
      <c r="L43" s="2164"/>
      <c r="M43" s="2164"/>
      <c r="N43" s="2164"/>
      <c r="O43" s="2164"/>
      <c r="P43" s="2163"/>
      <c r="Q43" s="2197">
        <v>32257.093346549966</v>
      </c>
      <c r="R43" s="2163"/>
      <c r="S43" s="2163"/>
      <c r="T43" s="2142"/>
      <c r="U43" s="2142"/>
    </row>
    <row r="44" spans="2:21" s="1203" customFormat="1" ht="11.25" customHeight="1">
      <c r="B44" s="275">
        <v>28</v>
      </c>
      <c r="C44" s="1866" t="s">
        <v>2156</v>
      </c>
      <c r="D44" s="2162"/>
      <c r="E44" s="2162"/>
      <c r="F44" s="2162"/>
      <c r="G44" s="2162"/>
      <c r="H44" s="2162"/>
      <c r="I44" s="2163"/>
      <c r="J44" s="2163">
        <v>0</v>
      </c>
      <c r="K44" s="2163"/>
      <c r="L44" s="2163"/>
      <c r="M44" s="2163"/>
      <c r="N44" s="2163"/>
      <c r="O44" s="2163"/>
      <c r="P44" s="2163"/>
      <c r="Q44" s="2196"/>
      <c r="R44" s="2163"/>
      <c r="S44" s="2163"/>
      <c r="T44" s="2142"/>
      <c r="U44" s="2142"/>
    </row>
    <row r="45" spans="2:21" s="1203" customFormat="1" ht="11.25" customHeight="1">
      <c r="B45" s="275">
        <v>29</v>
      </c>
      <c r="C45" s="1864" t="s">
        <v>2157</v>
      </c>
      <c r="D45" s="2162"/>
      <c r="E45" s="2162"/>
      <c r="F45" s="2162"/>
      <c r="G45" s="2163"/>
      <c r="H45" s="2162"/>
      <c r="I45" s="2163"/>
      <c r="J45" s="2163">
        <v>0</v>
      </c>
      <c r="K45" s="2163"/>
      <c r="L45" s="2163"/>
      <c r="M45" s="2163"/>
      <c r="N45" s="2163"/>
      <c r="O45" s="2163"/>
      <c r="P45" s="2163"/>
      <c r="Q45" s="2196"/>
      <c r="R45" s="2163"/>
      <c r="S45" s="2163"/>
      <c r="T45" s="2142"/>
      <c r="U45" s="2142"/>
    </row>
    <row r="46" spans="2:21" s="1203" customFormat="1" ht="11.25" customHeight="1">
      <c r="B46" s="275">
        <v>30</v>
      </c>
      <c r="C46" s="1864" t="s">
        <v>2158</v>
      </c>
      <c r="D46" s="2162"/>
      <c r="E46" s="2162"/>
      <c r="F46" s="2162"/>
      <c r="G46" s="2163"/>
      <c r="H46" s="2162"/>
      <c r="I46" s="2163"/>
      <c r="J46" s="2163">
        <v>0</v>
      </c>
      <c r="K46" s="2163"/>
      <c r="L46" s="2163"/>
      <c r="M46" s="2163"/>
      <c r="N46" s="2163"/>
      <c r="O46" s="2163"/>
      <c r="P46" s="2163"/>
      <c r="Q46" s="2196"/>
      <c r="R46" s="2163"/>
      <c r="S46" s="2163"/>
      <c r="T46" s="2142"/>
      <c r="U46" s="2142"/>
    </row>
    <row r="47" spans="2:21" s="1203" customFormat="1" ht="11.25" customHeight="1">
      <c r="B47" s="275">
        <v>31</v>
      </c>
      <c r="C47" s="1867" t="s">
        <v>2159</v>
      </c>
      <c r="D47" s="2162"/>
      <c r="E47" s="2162"/>
      <c r="F47" s="2162"/>
      <c r="G47" s="2163"/>
      <c r="H47" s="2162"/>
      <c r="I47" s="2163"/>
      <c r="J47" s="2163">
        <v>0</v>
      </c>
      <c r="K47" s="2163"/>
      <c r="L47" s="2163"/>
      <c r="M47" s="2163"/>
      <c r="N47" s="2163"/>
      <c r="O47" s="2163"/>
      <c r="P47" s="2163"/>
      <c r="Q47" s="2196"/>
      <c r="R47" s="2163"/>
      <c r="S47" s="2163"/>
      <c r="T47" s="2142"/>
      <c r="U47" s="2142"/>
    </row>
    <row r="48" spans="2:21" s="273" customFormat="1" ht="11.25" customHeight="1">
      <c r="B48" s="846">
        <v>32</v>
      </c>
      <c r="C48" s="677" t="s">
        <v>2160</v>
      </c>
      <c r="D48" s="2165">
        <v>1692594.5072013265</v>
      </c>
      <c r="E48" s="2165">
        <v>1022474.7925100606</v>
      </c>
      <c r="F48" s="2165">
        <v>144242.81110040611</v>
      </c>
      <c r="G48" s="2165">
        <v>137583.91167327439</v>
      </c>
      <c r="H48" s="2165">
        <v>739.06503964648982</v>
      </c>
      <c r="I48" s="2165">
        <v>2236.9519075570911</v>
      </c>
      <c r="J48" s="2165"/>
      <c r="K48" s="2165">
        <v>2989.310294393616</v>
      </c>
      <c r="L48" s="2165">
        <v>3.1851354440509994</v>
      </c>
      <c r="M48" s="2165"/>
      <c r="N48" s="2165"/>
      <c r="O48" s="2165">
        <v>0.57105845419899992</v>
      </c>
      <c r="P48" s="2165"/>
      <c r="Q48" s="2165">
        <f>Q17</f>
        <v>1025464.1028044542</v>
      </c>
      <c r="R48" s="2165">
        <v>144245.99623585015</v>
      </c>
      <c r="S48" s="2165">
        <v>137583.91167327439</v>
      </c>
      <c r="T48" s="2144">
        <v>739.06503964648982</v>
      </c>
      <c r="U48" s="2144">
        <v>2237.52296601129</v>
      </c>
    </row>
    <row r="49" spans="1:21" s="255" customFormat="1" ht="15" customHeight="1">
      <c r="B49" s="1372"/>
      <c r="C49" s="1371" t="s">
        <v>2161</v>
      </c>
      <c r="D49" s="2166"/>
      <c r="E49" s="2166"/>
      <c r="F49" s="2166"/>
      <c r="G49" s="2166"/>
      <c r="H49" s="2166"/>
      <c r="I49" s="2166"/>
      <c r="J49" s="2166"/>
      <c r="K49" s="2166"/>
      <c r="L49" s="2166"/>
      <c r="M49" s="2166"/>
      <c r="N49" s="2166"/>
      <c r="O49" s="2166"/>
      <c r="P49" s="2166"/>
      <c r="Q49" s="2166"/>
      <c r="R49" s="2166"/>
      <c r="S49" s="2166"/>
      <c r="T49" s="2166"/>
      <c r="U49" s="2166"/>
    </row>
    <row r="50" spans="1:21" s="1203" customFormat="1" ht="11.25" customHeight="1">
      <c r="B50" s="275">
        <v>33</v>
      </c>
      <c r="C50" s="1868" t="s">
        <v>2162</v>
      </c>
      <c r="D50" s="2141">
        <v>858427.30505947652</v>
      </c>
      <c r="E50" s="2143"/>
      <c r="F50" s="2143"/>
      <c r="G50" s="2143"/>
      <c r="H50" s="2143"/>
      <c r="I50" s="2143"/>
      <c r="J50" s="2143"/>
      <c r="K50" s="2143"/>
      <c r="L50" s="2143"/>
      <c r="M50" s="2143"/>
      <c r="N50" s="2143"/>
      <c r="O50" s="2143"/>
      <c r="P50" s="2143"/>
      <c r="Q50" s="2143"/>
      <c r="R50" s="2143"/>
      <c r="S50" s="2143"/>
      <c r="T50" s="2143"/>
      <c r="U50" s="2143"/>
    </row>
    <row r="51" spans="1:21" s="1203" customFormat="1" ht="11.25" customHeight="1">
      <c r="B51" s="275">
        <v>34</v>
      </c>
      <c r="C51" s="1226" t="s">
        <v>848</v>
      </c>
      <c r="D51" s="2141">
        <v>673025.19680656644</v>
      </c>
      <c r="E51" s="2143"/>
      <c r="F51" s="2143"/>
      <c r="G51" s="2143"/>
      <c r="H51" s="2143"/>
      <c r="I51" s="2143"/>
      <c r="J51" s="2143"/>
      <c r="K51" s="2143"/>
      <c r="L51" s="2143"/>
      <c r="M51" s="2143"/>
      <c r="N51" s="2143"/>
      <c r="O51" s="2143"/>
      <c r="P51" s="2143"/>
      <c r="Q51" s="2143"/>
      <c r="R51" s="2143"/>
      <c r="S51" s="2143"/>
      <c r="T51" s="2143"/>
      <c r="U51" s="2143"/>
    </row>
    <row r="52" spans="1:21" s="1203" customFormat="1" ht="11.25" customHeight="1">
      <c r="B52" s="275">
        <v>35</v>
      </c>
      <c r="C52" s="1226" t="s">
        <v>892</v>
      </c>
      <c r="D52" s="2141">
        <v>22173.246197060002</v>
      </c>
      <c r="E52" s="2143"/>
      <c r="F52" s="2143"/>
      <c r="G52" s="2143"/>
      <c r="H52" s="2143"/>
      <c r="I52" s="2143"/>
      <c r="J52" s="2143"/>
      <c r="K52" s="2143"/>
      <c r="L52" s="2143"/>
      <c r="M52" s="2143"/>
      <c r="N52" s="2143"/>
      <c r="O52" s="2143"/>
      <c r="P52" s="2143"/>
      <c r="Q52" s="2143"/>
      <c r="R52" s="2143"/>
      <c r="S52" s="2143"/>
      <c r="T52" s="2143"/>
      <c r="U52" s="2143"/>
    </row>
    <row r="53" spans="1:21" s="1203" customFormat="1" ht="11.25" customHeight="1">
      <c r="B53" s="275">
        <v>36</v>
      </c>
      <c r="C53" s="1226" t="s">
        <v>1692</v>
      </c>
      <c r="D53" s="2141">
        <v>13714.494200029998</v>
      </c>
      <c r="E53" s="2143"/>
      <c r="F53" s="2143"/>
      <c r="G53" s="2143"/>
      <c r="H53" s="2143"/>
      <c r="I53" s="2143"/>
      <c r="J53" s="2143"/>
      <c r="K53" s="2143"/>
      <c r="L53" s="2143"/>
      <c r="M53" s="2143"/>
      <c r="N53" s="2143"/>
      <c r="O53" s="2143"/>
      <c r="P53" s="2143"/>
      <c r="Q53" s="2143"/>
      <c r="R53" s="2143"/>
      <c r="S53" s="2143"/>
      <c r="T53" s="2143"/>
      <c r="U53" s="2143"/>
    </row>
    <row r="54" spans="1:21" s="1203" customFormat="1" ht="11.25" customHeight="1">
      <c r="B54" s="275">
        <v>37</v>
      </c>
      <c r="C54" s="1868" t="s">
        <v>2163</v>
      </c>
      <c r="D54" s="2141">
        <v>149514.36785582014</v>
      </c>
      <c r="E54" s="2143"/>
      <c r="F54" s="2143"/>
      <c r="G54" s="2143"/>
      <c r="H54" s="2143"/>
      <c r="I54" s="2143"/>
      <c r="J54" s="2143"/>
      <c r="K54" s="2143"/>
      <c r="L54" s="2143"/>
      <c r="M54" s="2143"/>
      <c r="N54" s="2143"/>
      <c r="O54" s="2143"/>
      <c r="P54" s="2143"/>
      <c r="Q54" s="2143"/>
      <c r="R54" s="2143"/>
      <c r="S54" s="2143"/>
      <c r="T54" s="2143"/>
      <c r="U54" s="2143"/>
    </row>
    <row r="55" spans="1:21" s="1203" customFormat="1" ht="11.25" customHeight="1">
      <c r="B55" s="275">
        <v>38</v>
      </c>
      <c r="C55" s="1226" t="s">
        <v>848</v>
      </c>
      <c r="D55" s="2141">
        <v>147544.60453652014</v>
      </c>
      <c r="E55" s="2143"/>
      <c r="F55" s="2143"/>
      <c r="G55" s="2143"/>
      <c r="H55" s="2143"/>
      <c r="I55" s="2143"/>
      <c r="J55" s="2143"/>
      <c r="K55" s="2143"/>
      <c r="L55" s="2143"/>
      <c r="M55" s="2143"/>
      <c r="N55" s="2143"/>
      <c r="O55" s="2143"/>
      <c r="P55" s="2143"/>
      <c r="Q55" s="2143"/>
      <c r="R55" s="2143"/>
      <c r="S55" s="2143"/>
      <c r="T55" s="2143"/>
      <c r="U55" s="2143"/>
    </row>
    <row r="56" spans="1:21" s="1203" customFormat="1" ht="11.25" customHeight="1">
      <c r="B56" s="275">
        <v>39</v>
      </c>
      <c r="C56" s="1226" t="s">
        <v>892</v>
      </c>
      <c r="D56" s="2141">
        <v>1808.7015340099999</v>
      </c>
      <c r="E56" s="2143"/>
      <c r="F56" s="2143"/>
      <c r="G56" s="2143"/>
      <c r="H56" s="2143"/>
      <c r="I56" s="2143"/>
      <c r="J56" s="2143"/>
      <c r="K56" s="2143"/>
      <c r="L56" s="2143"/>
      <c r="M56" s="2143"/>
      <c r="N56" s="2143"/>
      <c r="O56" s="2143"/>
      <c r="P56" s="2143"/>
      <c r="Q56" s="2143"/>
      <c r="R56" s="2143"/>
      <c r="S56" s="2143"/>
      <c r="T56" s="2143"/>
      <c r="U56" s="2143"/>
    </row>
    <row r="57" spans="1:21" s="1203" customFormat="1" ht="11.25" customHeight="1">
      <c r="B57" s="275">
        <v>40</v>
      </c>
      <c r="C57" s="1226" t="s">
        <v>1692</v>
      </c>
      <c r="D57" s="2141">
        <v>161.06178528999999</v>
      </c>
      <c r="E57" s="2143"/>
      <c r="F57" s="2143"/>
      <c r="G57" s="2143"/>
      <c r="H57" s="2143"/>
      <c r="I57" s="2143"/>
      <c r="J57" s="2143"/>
      <c r="K57" s="2143"/>
      <c r="L57" s="2143"/>
      <c r="M57" s="2143"/>
      <c r="N57" s="2143"/>
      <c r="O57" s="2143"/>
      <c r="P57" s="2143"/>
      <c r="Q57" s="2143"/>
      <c r="R57" s="2143"/>
      <c r="S57" s="2143"/>
      <c r="T57" s="2143"/>
      <c r="U57" s="2143"/>
    </row>
    <row r="58" spans="1:21" s="1203" customFormat="1" ht="11.25" customHeight="1">
      <c r="B58" s="1187">
        <v>41</v>
      </c>
      <c r="C58" s="1208" t="s">
        <v>2164</v>
      </c>
      <c r="D58" s="2141">
        <v>166888.35090903001</v>
      </c>
      <c r="E58" s="2143"/>
      <c r="F58" s="2143"/>
      <c r="G58" s="2143"/>
      <c r="H58" s="2143"/>
      <c r="I58" s="2143"/>
      <c r="J58" s="2143"/>
      <c r="K58" s="2143"/>
      <c r="L58" s="2143"/>
      <c r="M58" s="2143"/>
      <c r="N58" s="2143"/>
      <c r="O58" s="2143"/>
      <c r="P58" s="2143"/>
      <c r="Q58" s="2143"/>
      <c r="R58" s="2143"/>
      <c r="S58" s="2143"/>
      <c r="T58" s="2143"/>
      <c r="U58" s="2143"/>
    </row>
    <row r="59" spans="1:21" s="1203" customFormat="1" ht="11.25" customHeight="1">
      <c r="B59" s="1187">
        <v>42</v>
      </c>
      <c r="C59" s="1208" t="s">
        <v>2165</v>
      </c>
      <c r="D59" s="2141">
        <v>4764.4470979999996</v>
      </c>
      <c r="E59" s="2143"/>
      <c r="F59" s="2143"/>
      <c r="G59" s="2143"/>
      <c r="H59" s="2143"/>
      <c r="I59" s="2143"/>
      <c r="J59" s="2143"/>
      <c r="K59" s="2143"/>
      <c r="L59" s="2143"/>
      <c r="M59" s="2143"/>
      <c r="N59" s="2143"/>
      <c r="O59" s="2143"/>
      <c r="P59" s="2143"/>
      <c r="Q59" s="2143"/>
      <c r="R59" s="2143"/>
      <c r="S59" s="2143"/>
      <c r="T59" s="2143"/>
      <c r="U59" s="2143"/>
    </row>
    <row r="60" spans="1:21" s="1203" customFormat="1" ht="11.25" customHeight="1">
      <c r="B60" s="1187">
        <v>43</v>
      </c>
      <c r="C60" s="1208" t="s">
        <v>2166</v>
      </c>
      <c r="D60" s="2141">
        <v>584.82063200000005</v>
      </c>
      <c r="E60" s="2143"/>
      <c r="F60" s="2143"/>
      <c r="G60" s="2143"/>
      <c r="H60" s="2143"/>
      <c r="I60" s="2143"/>
      <c r="J60" s="2143"/>
      <c r="K60" s="2143"/>
      <c r="L60" s="2143"/>
      <c r="M60" s="2143"/>
      <c r="N60" s="2143"/>
      <c r="O60" s="2143"/>
      <c r="P60" s="2143"/>
      <c r="Q60" s="2143"/>
      <c r="R60" s="2143"/>
      <c r="S60" s="2143"/>
      <c r="T60" s="2143"/>
      <c r="U60" s="2143"/>
    </row>
    <row r="61" spans="1:21" s="1203" customFormat="1" ht="11.25" customHeight="1">
      <c r="B61" s="1187">
        <v>44</v>
      </c>
      <c r="C61" s="1208" t="s">
        <v>2167</v>
      </c>
      <c r="D61" s="2141">
        <v>71354.621408999999</v>
      </c>
      <c r="E61" s="2143"/>
      <c r="F61" s="2143"/>
      <c r="G61" s="2143"/>
      <c r="H61" s="2143"/>
      <c r="I61" s="2143"/>
      <c r="J61" s="2143"/>
      <c r="K61" s="2143"/>
      <c r="L61" s="2143"/>
      <c r="M61" s="2143"/>
      <c r="N61" s="2143"/>
      <c r="O61" s="2143"/>
      <c r="P61" s="2143"/>
      <c r="Q61" s="2143"/>
      <c r="R61" s="2143"/>
      <c r="S61" s="2143"/>
      <c r="T61" s="2143"/>
      <c r="U61" s="2143"/>
    </row>
    <row r="62" spans="1:21" s="1203" customFormat="1" ht="11.25" customHeight="1">
      <c r="B62" s="1335">
        <v>45</v>
      </c>
      <c r="C62" s="1336" t="s">
        <v>2168</v>
      </c>
      <c r="D62" s="2167">
        <v>2794614.0523088328</v>
      </c>
      <c r="E62" s="2168"/>
      <c r="F62" s="2168"/>
      <c r="G62" s="2168"/>
      <c r="H62" s="2168"/>
      <c r="I62" s="2168"/>
      <c r="J62" s="2168"/>
      <c r="K62" s="2168"/>
      <c r="L62" s="2168"/>
      <c r="M62" s="2168"/>
      <c r="N62" s="2168"/>
      <c r="O62" s="2168"/>
      <c r="P62" s="2168"/>
      <c r="Q62" s="2168"/>
      <c r="R62" s="2168"/>
      <c r="S62" s="2168"/>
      <c r="T62" s="2168"/>
      <c r="U62" s="2168"/>
    </row>
    <row r="63" spans="1:21" s="255" customFormat="1" ht="15" customHeight="1">
      <c r="A63" s="255" t="s">
        <v>2169</v>
      </c>
      <c r="B63" s="1373"/>
      <c r="C63" s="1374" t="s">
        <v>2170</v>
      </c>
      <c r="D63" s="2169"/>
      <c r="E63" s="2169"/>
      <c r="F63" s="2169"/>
      <c r="G63" s="2169"/>
      <c r="H63" s="2169"/>
      <c r="I63" s="2169"/>
      <c r="J63" s="2169"/>
      <c r="K63" s="2169"/>
      <c r="L63" s="2169"/>
      <c r="M63" s="2169"/>
      <c r="N63" s="2169"/>
      <c r="O63" s="2169"/>
      <c r="P63" s="2169"/>
      <c r="Q63" s="2169"/>
      <c r="R63" s="2169"/>
      <c r="S63" s="2169"/>
      <c r="T63" s="2169"/>
      <c r="U63" s="2169"/>
    </row>
    <row r="64" spans="1:21" s="1203" customFormat="1" ht="11.25" customHeight="1">
      <c r="B64" s="1187">
        <v>46</v>
      </c>
      <c r="C64" s="1208" t="s">
        <v>2171</v>
      </c>
      <c r="D64" s="2141">
        <v>92991.327262999999</v>
      </c>
      <c r="E64" s="2143"/>
      <c r="F64" s="2143"/>
      <c r="G64" s="2143"/>
      <c r="H64" s="2143"/>
      <c r="I64" s="2143"/>
      <c r="J64" s="2143"/>
      <c r="K64" s="2143"/>
      <c r="L64" s="2143"/>
      <c r="M64" s="2143"/>
      <c r="N64" s="2143"/>
      <c r="O64" s="2143"/>
      <c r="P64" s="2143"/>
      <c r="Q64" s="2143"/>
      <c r="R64" s="2143"/>
      <c r="S64" s="2143"/>
      <c r="T64" s="2143"/>
      <c r="U64" s="2143"/>
    </row>
    <row r="65" spans="2:21" s="1203" customFormat="1" ht="11.25" customHeight="1">
      <c r="B65" s="1187">
        <v>47</v>
      </c>
      <c r="C65" s="1208" t="s">
        <v>2172</v>
      </c>
      <c r="D65" s="2141">
        <v>235109.790649</v>
      </c>
      <c r="E65" s="2143"/>
      <c r="F65" s="2143"/>
      <c r="G65" s="2143"/>
      <c r="H65" s="2143"/>
      <c r="I65" s="2143"/>
      <c r="J65" s="2143"/>
      <c r="K65" s="2143"/>
      <c r="L65" s="2143"/>
      <c r="M65" s="2143"/>
      <c r="N65" s="2143"/>
      <c r="O65" s="2143"/>
      <c r="P65" s="2143"/>
      <c r="Q65" s="2143"/>
      <c r="R65" s="2143"/>
      <c r="S65" s="2143"/>
      <c r="T65" s="2143"/>
      <c r="U65" s="2143"/>
    </row>
    <row r="66" spans="2:21" s="1203" customFormat="1" ht="11.25" customHeight="1">
      <c r="B66" s="1187">
        <v>48</v>
      </c>
      <c r="C66" s="1208" t="s">
        <v>2173</v>
      </c>
      <c r="D66" s="2141">
        <v>32009.852973760004</v>
      </c>
      <c r="E66" s="2143"/>
      <c r="F66" s="2143"/>
      <c r="G66" s="2143"/>
      <c r="H66" s="2143"/>
      <c r="I66" s="2143"/>
      <c r="J66" s="2143"/>
      <c r="K66" s="2143"/>
      <c r="L66" s="2143"/>
      <c r="M66" s="2143"/>
      <c r="N66" s="2143"/>
      <c r="O66" s="2143"/>
      <c r="P66" s="2143"/>
      <c r="Q66" s="2143"/>
      <c r="R66" s="2143"/>
      <c r="S66" s="2143"/>
      <c r="T66" s="2143"/>
      <c r="U66" s="2143"/>
    </row>
    <row r="67" spans="2:21" s="1203" customFormat="1" ht="11.25" customHeight="1">
      <c r="B67" s="1187">
        <v>49</v>
      </c>
      <c r="C67" s="400" t="s">
        <v>2174</v>
      </c>
      <c r="D67" s="2141">
        <v>360110.97088575998</v>
      </c>
      <c r="E67" s="2143"/>
      <c r="F67" s="2143"/>
      <c r="G67" s="2143"/>
      <c r="H67" s="2143"/>
      <c r="I67" s="2143"/>
      <c r="J67" s="2143"/>
      <c r="K67" s="2143"/>
      <c r="L67" s="2143"/>
      <c r="M67" s="2143"/>
      <c r="N67" s="2143"/>
      <c r="O67" s="2143"/>
      <c r="P67" s="2143"/>
      <c r="Q67" s="2143"/>
      <c r="R67" s="2143"/>
      <c r="S67" s="2143"/>
      <c r="T67" s="2143"/>
      <c r="U67" s="2143"/>
    </row>
    <row r="68" spans="2:21" s="273" customFormat="1" ht="11.25" customHeight="1">
      <c r="B68" s="1212">
        <v>50</v>
      </c>
      <c r="C68" s="677" t="s">
        <v>2175</v>
      </c>
      <c r="D68" s="2144">
        <v>3154725.0231945929</v>
      </c>
      <c r="E68" s="2170"/>
      <c r="F68" s="2170"/>
      <c r="G68" s="2170"/>
      <c r="H68" s="2170"/>
      <c r="I68" s="2170"/>
      <c r="J68" s="2170"/>
      <c r="K68" s="2170"/>
      <c r="L68" s="2170"/>
      <c r="M68" s="2170"/>
      <c r="N68" s="2170"/>
      <c r="O68" s="2170"/>
      <c r="P68" s="2170"/>
      <c r="Q68" s="2170"/>
      <c r="R68" s="2170"/>
      <c r="S68" s="2170"/>
      <c r="T68" s="2170"/>
      <c r="U68" s="2170"/>
    </row>
    <row r="69" spans="2:21" s="1203" customFormat="1" ht="11.25" customHeight="1"/>
    <row r="70" spans="2:21" s="1203" customFormat="1" ht="11.25" customHeight="1">
      <c r="E70" s="1848"/>
    </row>
    <row r="71" spans="2:21" s="1203" customFormat="1" ht="11.25" customHeight="1"/>
    <row r="72" spans="2:21" s="1203" customFormat="1" ht="11.25" customHeight="1"/>
    <row r="73" spans="2:21" s="1203" customFormat="1" ht="11.25" customHeight="1"/>
    <row r="74" spans="2:21" s="1203" customFormat="1" ht="11.25" customHeight="1"/>
    <row r="75" spans="2:21" s="1203" customFormat="1" ht="11.25" customHeight="1"/>
    <row r="76" spans="2:21" s="1203" customFormat="1" ht="11.25" customHeight="1"/>
    <row r="77" spans="2:21" s="1203" customFormat="1" ht="11.25" customHeight="1"/>
    <row r="78" spans="2:21" s="1203" customFormat="1" ht="11.25" customHeight="1"/>
    <row r="79" spans="2:21" s="1203" customFormat="1" ht="11.25" customHeight="1"/>
    <row r="80" spans="2:21" s="1203" customFormat="1" ht="11.25" customHeight="1"/>
    <row r="81" s="1203" customFormat="1" ht="11.25" customHeight="1"/>
    <row r="82" s="1203" customFormat="1" ht="11.25" customHeight="1"/>
    <row r="83" s="1203" customFormat="1" ht="11.25" customHeight="1"/>
    <row r="84" s="1203" customFormat="1" ht="11.25" customHeight="1"/>
    <row r="85" s="1203" customFormat="1" ht="11.25" customHeight="1"/>
    <row r="86" s="1203" customFormat="1" ht="11.25" customHeight="1"/>
    <row r="87" s="1203" customFormat="1" ht="11.25" customHeight="1"/>
    <row r="88" s="1203" customFormat="1" ht="11.25" customHeight="1"/>
    <row r="89" s="1203" customFormat="1" ht="11.25" customHeight="1"/>
    <row r="90" s="1203" customFormat="1" ht="11.25" customHeight="1"/>
    <row r="91" s="1203" customFormat="1" ht="11.25" customHeight="1"/>
    <row r="92" s="1203" customFormat="1" ht="11.25" customHeight="1"/>
    <row r="93" s="1203" customFormat="1" ht="11.25" customHeight="1"/>
    <row r="94" s="1203" customFormat="1" ht="11.25" customHeight="1"/>
    <row r="95" s="1203" customFormat="1" ht="11.25" customHeight="1"/>
    <row r="96" s="1203" customFormat="1" ht="11.25" customHeight="1"/>
    <row r="97" s="1203" customFormat="1" ht="11.25" customHeight="1"/>
    <row r="98" s="1203" customFormat="1" ht="11.25" customHeight="1"/>
    <row r="99" s="1203" customFormat="1" ht="11.25" customHeight="1"/>
    <row r="100" s="1203" customFormat="1" ht="11.25" customHeight="1"/>
    <row r="101" s="1203" customFormat="1" ht="11.25" customHeight="1"/>
    <row r="102" s="1203" customFormat="1" ht="11.25" customHeight="1"/>
    <row r="103" s="1203" customFormat="1" ht="11.25" customHeight="1"/>
    <row r="104" s="1203" customFormat="1" ht="11.25" customHeight="1"/>
    <row r="105" s="1203" customFormat="1" ht="11.25" customHeight="1"/>
    <row r="106" s="1203" customFormat="1" ht="11.25" customHeight="1"/>
    <row r="107" s="1203" customFormat="1" ht="11.25" customHeight="1"/>
    <row r="108" s="1203" customFormat="1" ht="11.25" customHeight="1"/>
    <row r="109" s="1203" customFormat="1" ht="11.25" customHeight="1"/>
    <row r="110" s="1203" customFormat="1" ht="11.25" customHeight="1"/>
    <row r="111" s="1203" customFormat="1" ht="11.25" customHeight="1"/>
    <row r="112" s="1203" customFormat="1" ht="11.25" customHeight="1"/>
    <row r="113" s="1203" customFormat="1" ht="11.25" customHeight="1"/>
    <row r="114" s="1203" customFormat="1" ht="11.25" customHeight="1"/>
    <row r="115" s="1203" customFormat="1" ht="11.25" customHeight="1"/>
    <row r="116" s="1203" customFormat="1" ht="11.25" customHeight="1"/>
    <row r="117" s="1203" customFormat="1" ht="11.25" customHeight="1"/>
    <row r="118" s="1203" customFormat="1" ht="11.25" customHeight="1"/>
    <row r="119" s="1203" customFormat="1" ht="11.25" customHeight="1"/>
    <row r="120" s="1203" customFormat="1" ht="11.25" customHeight="1"/>
    <row r="121" s="1203" customFormat="1" ht="11.25" customHeight="1"/>
    <row r="122" s="1203" customFormat="1" ht="11.25" customHeight="1"/>
    <row r="123" s="1203" customFormat="1" ht="11.25" customHeight="1"/>
    <row r="124" s="1203" customFormat="1" ht="11.25" customHeight="1"/>
    <row r="125" s="1203" customFormat="1" ht="11.25" customHeight="1"/>
    <row r="126" s="1203" customFormat="1" ht="11.25" customHeight="1"/>
    <row r="127" s="1203" customFormat="1" ht="11.25" customHeight="1"/>
    <row r="128" s="1203" customFormat="1" ht="11.25" customHeight="1"/>
    <row r="129" s="1203" customFormat="1" ht="11.25" customHeight="1"/>
    <row r="130" s="1203" customFormat="1" ht="11.25" customHeight="1"/>
    <row r="131" s="1203" customFormat="1" ht="11.25" customHeight="1"/>
    <row r="132" s="1203" customFormat="1" ht="11.25" customHeight="1"/>
    <row r="133" s="1203" customFormat="1" ht="11.25" customHeight="1"/>
    <row r="134" s="1203" customFormat="1" ht="11.25" customHeight="1"/>
    <row r="135" s="1203" customFormat="1" ht="11.25" customHeight="1"/>
    <row r="136" s="1203" customFormat="1" ht="11.25" customHeight="1"/>
    <row r="137" s="1203" customFormat="1" ht="11.25" customHeight="1"/>
    <row r="138" s="1203" customFormat="1" ht="11.25" customHeight="1"/>
    <row r="139" s="1203" customFormat="1" ht="11.25" customHeight="1"/>
    <row r="140" s="1203" customFormat="1" ht="11.25" customHeight="1"/>
    <row r="141" s="1203" customFormat="1" ht="11.25" customHeight="1"/>
    <row r="142" s="1203" customFormat="1" ht="11.25" customHeight="1"/>
    <row r="143" s="1203" customFormat="1" ht="11.25" customHeight="1"/>
    <row r="144" s="1203" customFormat="1" ht="11.25" customHeight="1"/>
    <row r="145" s="1203" customFormat="1" ht="11.25" customHeight="1"/>
    <row r="146" s="1203" customFormat="1" ht="11.25" customHeight="1"/>
    <row r="147" s="1203" customFormat="1" ht="11.25" customHeight="1"/>
    <row r="148" s="1203" customFormat="1" ht="11.25" customHeight="1"/>
    <row r="149" s="1203" customFormat="1" ht="11.25" customHeight="1"/>
    <row r="150" s="1203" customFormat="1" ht="11.25" customHeight="1"/>
    <row r="151" s="1203" customFormat="1" ht="11.25" customHeight="1"/>
    <row r="152" s="1203" customFormat="1" ht="11.25" customHeight="1"/>
    <row r="153" s="1203" customFormat="1" ht="11.25" customHeight="1"/>
    <row r="154" s="1203" customFormat="1" ht="11.25" customHeight="1"/>
    <row r="155" s="1203" customFormat="1" ht="11.25" customHeight="1"/>
    <row r="156" s="1203" customFormat="1" ht="11.25" customHeight="1"/>
    <row r="157" s="1203" customFormat="1" ht="11.25" customHeight="1"/>
    <row r="158" s="1203" customFormat="1" ht="11.25" customHeight="1"/>
    <row r="159" s="1203" customFormat="1" ht="11.25" customHeight="1"/>
    <row r="160" s="1203" customFormat="1" ht="11.25" customHeight="1"/>
    <row r="161" s="1203" customFormat="1" ht="11.25" customHeight="1"/>
    <row r="162" s="1203" customFormat="1" ht="11.25" customHeight="1"/>
    <row r="163" s="1203" customFormat="1" ht="11.25" customHeight="1"/>
    <row r="164" s="1203" customFormat="1" ht="11.25" customHeight="1"/>
    <row r="165" s="1203" customFormat="1" ht="11.25" customHeight="1"/>
    <row r="166" s="1203" customFormat="1" ht="11.25" customHeight="1"/>
    <row r="167" s="1203" customFormat="1" ht="11.25" customHeight="1"/>
    <row r="168" s="1203" customFormat="1" ht="11.25" customHeight="1"/>
    <row r="169" s="1203" customFormat="1" ht="11.25" customHeight="1"/>
    <row r="170" s="1203" customFormat="1" ht="11.25" customHeight="1"/>
    <row r="171" s="1203" customFormat="1" ht="11.25" customHeight="1"/>
    <row r="172" s="1203" customFormat="1" ht="11.25" customHeight="1"/>
    <row r="173" s="1203" customFormat="1" ht="11.25" customHeight="1"/>
    <row r="174" s="1203" customFormat="1" ht="11.25" customHeight="1"/>
    <row r="175" s="1203" customFormat="1" ht="11.25" customHeight="1"/>
    <row r="176" s="1203" customFormat="1" ht="11.25" customHeight="1"/>
    <row r="177" s="1203" customFormat="1" ht="11.25" customHeight="1"/>
    <row r="178" s="1203" customFormat="1" ht="11.25" customHeight="1"/>
    <row r="179" s="1203" customFormat="1" ht="11.25" customHeight="1"/>
    <row r="180" s="1203" customFormat="1" ht="11.25" customHeight="1"/>
    <row r="181" s="1203" customFormat="1" ht="11.25" customHeight="1"/>
    <row r="182" s="1203" customFormat="1" ht="11.25" customHeight="1"/>
    <row r="183" s="1203" customFormat="1" ht="11.25" customHeight="1"/>
    <row r="184" s="1203" customFormat="1" ht="11.25" customHeight="1"/>
    <row r="185" s="1203" customFormat="1" ht="11.25" customHeight="1"/>
    <row r="186" s="1203" customFormat="1" ht="11.25" customHeight="1"/>
    <row r="187" s="1203" customFormat="1" ht="11.25" customHeight="1"/>
    <row r="188" s="1203" customFormat="1" ht="11.25" customHeight="1"/>
    <row r="189" s="1203" customFormat="1" ht="11.25" customHeight="1"/>
    <row r="190" s="1203" customFormat="1" ht="11.25" customHeight="1"/>
    <row r="191" s="1203" customFormat="1" ht="11.25" customHeight="1"/>
    <row r="192" s="1203" customFormat="1" ht="11.25" customHeight="1"/>
    <row r="193" s="1203" customFormat="1" ht="11.25" customHeight="1"/>
    <row r="194" s="1203" customFormat="1" ht="11.25" customHeight="1"/>
    <row r="195" s="1203" customFormat="1" ht="11.25" customHeight="1"/>
    <row r="196" s="1203" customFormat="1" ht="11.25" customHeight="1"/>
    <row r="197" s="1203" customFormat="1" ht="11.25" customHeight="1"/>
    <row r="198" s="1203" customFormat="1" ht="11.25" customHeight="1"/>
    <row r="199" s="1203" customFormat="1" ht="11.25" customHeight="1"/>
    <row r="200" s="1203" customFormat="1" ht="11.25" customHeight="1"/>
    <row r="201" s="1203" customFormat="1" ht="11.25" customHeight="1"/>
    <row r="202" s="1203" customFormat="1" ht="11.25" customHeight="1"/>
    <row r="203" s="1203" customFormat="1" ht="11.25" customHeight="1"/>
    <row r="204" s="1203" customFormat="1" ht="11.25" customHeight="1"/>
    <row r="205" s="1203" customFormat="1" ht="11.25" customHeight="1"/>
    <row r="206" s="1203" customFormat="1" ht="11.25" customHeight="1"/>
    <row r="207" s="1203" customFormat="1" ht="11.25" customHeight="1"/>
    <row r="208" s="1203" customFormat="1" ht="11.25" customHeight="1"/>
    <row r="209" s="1203" customFormat="1" ht="11.25" customHeight="1"/>
    <row r="210" s="1203" customFormat="1" ht="11.25" customHeight="1"/>
    <row r="211" s="1203" customFormat="1" ht="11.25" customHeight="1"/>
    <row r="212" s="1203" customFormat="1" ht="11.25" customHeight="1"/>
    <row r="213" s="1203" customFormat="1" ht="11.25" customHeight="1"/>
    <row r="214" s="1203" customFormat="1" ht="11.25" customHeight="1"/>
    <row r="215" s="1203" customFormat="1" ht="11.25" customHeight="1"/>
    <row r="216" s="1203" customFormat="1" ht="11.25" customHeight="1"/>
    <row r="217" s="1203" customFormat="1" ht="11.25" customHeight="1"/>
    <row r="218" s="1203" customFormat="1" ht="11.25" customHeight="1"/>
    <row r="219" s="1203" customFormat="1" ht="11.25" customHeight="1"/>
    <row r="220" s="1203" customFormat="1" ht="11.25" customHeight="1"/>
    <row r="221" s="1203" customFormat="1" ht="11.25" customHeight="1"/>
    <row r="222" s="1203" customFormat="1" ht="11.25" customHeight="1"/>
    <row r="223" s="1203" customFormat="1" ht="11.25" customHeight="1"/>
    <row r="224" s="1203" customFormat="1" ht="11.25" customHeight="1"/>
    <row r="225" s="1203" customFormat="1" ht="11.25" customHeight="1"/>
    <row r="226" s="1203" customFormat="1" ht="11.25" customHeight="1"/>
    <row r="227" s="1203" customFormat="1" ht="11.25" customHeight="1"/>
    <row r="228" s="1203" customFormat="1" ht="11.25" customHeight="1"/>
    <row r="229" s="1203" customFormat="1" ht="11.25" customHeight="1"/>
    <row r="230" s="1203" customFormat="1" ht="11.25" customHeight="1"/>
    <row r="231" s="1203" customFormat="1" ht="11.25" customHeight="1"/>
    <row r="232" s="1203" customFormat="1" ht="11.25" customHeight="1"/>
    <row r="233" s="1203" customFormat="1" ht="11.25" customHeight="1"/>
    <row r="234" s="1203" customFormat="1" ht="11.25" customHeight="1"/>
    <row r="235" s="1203" customFormat="1" ht="11.25" customHeight="1"/>
    <row r="236" s="1203" customFormat="1" ht="11.25" customHeight="1"/>
    <row r="237" s="1203" customFormat="1" ht="11.25" customHeight="1"/>
    <row r="238" s="1203" customFormat="1" ht="11.25" customHeight="1"/>
    <row r="239" s="1203" customFormat="1" ht="11.25" customHeight="1"/>
    <row r="240" s="1203" customFormat="1" ht="11.25" customHeight="1"/>
    <row r="241" s="1203" customFormat="1" ht="11.25" customHeight="1"/>
    <row r="242" s="1203" customFormat="1" ht="11.25" customHeight="1"/>
    <row r="243" s="1203" customFormat="1" ht="11.25" customHeight="1"/>
    <row r="244" s="1203" customFormat="1" ht="11.25" customHeight="1"/>
    <row r="245" s="1203" customFormat="1" ht="11.25" customHeight="1"/>
    <row r="246" s="1203" customFormat="1" ht="11.25" customHeight="1"/>
    <row r="247" s="1203" customFormat="1" ht="11.25" customHeight="1"/>
    <row r="248" s="1203" customFormat="1" ht="11.25" customHeight="1"/>
    <row r="249" s="1203" customFormat="1" ht="11.25" customHeight="1"/>
    <row r="250" s="1203" customFormat="1" ht="11.25" customHeight="1"/>
    <row r="251" s="1203" customFormat="1" ht="11.25" customHeight="1"/>
    <row r="252" s="1203" customFormat="1" ht="11.25" customHeight="1"/>
    <row r="253" s="1203" customFormat="1" ht="11.25" customHeight="1"/>
    <row r="254" s="1203" customFormat="1" ht="11.25" customHeight="1"/>
    <row r="255" s="1203" customFormat="1" ht="11.25" customHeight="1"/>
    <row r="256" s="1203" customFormat="1" ht="11.25" customHeight="1"/>
    <row r="257" s="1203" customFormat="1" ht="11.25" customHeight="1"/>
    <row r="258" s="1203" customFormat="1" ht="11.25" customHeight="1"/>
    <row r="259" s="1203" customFormat="1" ht="11.25" customHeight="1"/>
    <row r="260" s="1203" customFormat="1" ht="11.25" customHeight="1"/>
    <row r="261" s="1203" customFormat="1" ht="11.25" customHeight="1"/>
    <row r="262" s="1203" customFormat="1" ht="11.25" customHeight="1"/>
    <row r="263" s="1203" customFormat="1" ht="11.25" customHeight="1"/>
    <row r="264" s="1203" customFormat="1" ht="11.25" customHeight="1"/>
    <row r="265" s="1203" customFormat="1" ht="11.25" customHeight="1"/>
    <row r="266" s="1203" customFormat="1" ht="11.25" customHeight="1"/>
    <row r="267" s="1203" customFormat="1" ht="11.25" customHeight="1"/>
    <row r="268" s="1203" customFormat="1" ht="11.25" customHeight="1"/>
    <row r="269" s="1203" customFormat="1" ht="11.25" customHeight="1"/>
    <row r="270" s="1203" customFormat="1" ht="11.25" customHeight="1"/>
    <row r="271" s="1203" customFormat="1" ht="11.25" customHeight="1"/>
    <row r="272" s="1203" customFormat="1" ht="11.25" customHeight="1"/>
    <row r="273" s="1203" customFormat="1" ht="11.25" customHeight="1"/>
    <row r="274" s="1203" customFormat="1" ht="11.25" customHeight="1"/>
    <row r="275" s="1203" customFormat="1" ht="11.25" customHeight="1"/>
    <row r="276" s="1203" customFormat="1" ht="11.25" customHeight="1"/>
    <row r="277" s="1203" customFormat="1" ht="11.25" customHeight="1"/>
    <row r="278" s="1203" customFormat="1" ht="11.25" customHeight="1"/>
    <row r="279" s="1203" customFormat="1" ht="11.25" customHeight="1"/>
    <row r="280" s="1203" customFormat="1" ht="11.25" customHeight="1"/>
    <row r="281" s="1203" customFormat="1" ht="11.25" customHeight="1"/>
    <row r="282" s="1203" customFormat="1" ht="11.25" customHeight="1"/>
    <row r="283" s="1203" customFormat="1" ht="11.25" customHeight="1"/>
    <row r="284" s="1203" customFormat="1" ht="11.25" customHeight="1"/>
    <row r="285" s="1203" customFormat="1" ht="11.25" customHeight="1"/>
    <row r="286" s="1203" customFormat="1" ht="11.25" customHeight="1"/>
    <row r="287" s="1203" customFormat="1" ht="11.25" customHeight="1"/>
    <row r="288" s="1203" customFormat="1" ht="11.25" customHeight="1"/>
    <row r="289" s="1203" customFormat="1" ht="11.25" customHeight="1"/>
    <row r="290" s="1203" customFormat="1" ht="11.25" customHeight="1"/>
    <row r="291" s="1203" customFormat="1" ht="11.25" customHeight="1"/>
    <row r="292" s="1203" customFormat="1" ht="11.25" customHeight="1"/>
    <row r="293" s="1203" customFormat="1" ht="11.25" customHeight="1"/>
    <row r="294" s="1203" customFormat="1" ht="11.25" customHeight="1"/>
    <row r="295" s="1203" customFormat="1" ht="11.25" customHeight="1"/>
    <row r="296" s="1203" customFormat="1" ht="11.25" customHeight="1"/>
    <row r="297" s="1203" customFormat="1" ht="11.25" customHeight="1"/>
    <row r="298" s="1203" customFormat="1" ht="11.25" customHeight="1"/>
    <row r="299" s="1203" customFormat="1" ht="11.25" customHeight="1"/>
    <row r="300" s="1203" customFormat="1" ht="11.25" customHeight="1"/>
    <row r="301" s="1203" customFormat="1" ht="11.25" customHeight="1"/>
    <row r="302" s="1203" customFormat="1" ht="11.25" customHeight="1"/>
    <row r="303" s="1203" customFormat="1" ht="11.25" customHeight="1"/>
    <row r="304" s="1203" customFormat="1" ht="11.25" customHeight="1"/>
    <row r="305" spans="2:2" s="1203" customFormat="1" ht="11.25" customHeight="1"/>
    <row r="306" spans="2:2">
      <c r="B306" s="1214"/>
    </row>
    <row r="307" spans="2:2">
      <c r="B307" s="1214"/>
    </row>
    <row r="308" spans="2:2">
      <c r="B308" s="1214"/>
    </row>
    <row r="309" spans="2:2">
      <c r="B309" s="1214"/>
    </row>
    <row r="310" spans="2:2">
      <c r="B310" s="1214"/>
    </row>
    <row r="311" spans="2:2">
      <c r="B311" s="1214"/>
    </row>
    <row r="312" spans="2:2">
      <c r="B312" s="1214"/>
    </row>
    <row r="313" spans="2:2">
      <c r="B313" s="1214"/>
    </row>
    <row r="314" spans="2:2">
      <c r="B314" s="1214"/>
    </row>
    <row r="315" spans="2:2">
      <c r="B315" s="1214"/>
    </row>
  </sheetData>
  <mergeCells count="12">
    <mergeCell ref="F13:I13"/>
    <mergeCell ref="L13:O13"/>
    <mergeCell ref="R13:U13"/>
    <mergeCell ref="B3:P3"/>
    <mergeCell ref="D10:U10"/>
    <mergeCell ref="E11:I11"/>
    <mergeCell ref="K11:O11"/>
    <mergeCell ref="Q11:U11"/>
    <mergeCell ref="E12:I12"/>
    <mergeCell ref="K12:O12"/>
    <mergeCell ref="Q12:U12"/>
    <mergeCell ref="B7:U7"/>
  </mergeCells>
  <hyperlinks>
    <hyperlink ref="B3" location="Contents!A1" display="Back to index page" xr:uid="{B86D2C79-F97C-447C-B90A-6FEBBFBDBF36}"/>
    <hyperlink ref="B3:P3" location="CONTENTS!A1" display="Back to contents page" xr:uid="{0A89D8F7-5FE1-4DDC-890B-048EBEF7B512}"/>
  </hyperlinks>
  <pageMargins left="0.7" right="0.7" top="0.75" bottom="0.75" header="0.3" footer="0.3"/>
  <pageSetup scale="65" fitToWidth="2" fitToHeight="0" orientation="landscape" r:id="rId1"/>
  <rowBreaks count="1" manualBreakCount="1">
    <brk id="69" max="20" man="1"/>
  </rowBreaks>
  <customProperties>
    <customPr name="EpmWorksheetKeyString_GU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EFCF-EC47-468D-9DB4-5B2B0BBA1B34}">
  <sheetPr>
    <tabColor rgb="FF007272"/>
  </sheetPr>
  <dimension ref="A1:AO51"/>
  <sheetViews>
    <sheetView showGridLines="0" showRowColHeaders="0" zoomScaleNormal="100" workbookViewId="0"/>
  </sheetViews>
  <sheetFormatPr baseColWidth="10" defaultColWidth="8.88671875" defaultRowHeight="14.4"/>
  <cols>
    <col min="1" max="1" width="2.6640625" style="1216" customWidth="1"/>
    <col min="2" max="2" width="3.6640625" style="1217" customWidth="1"/>
    <col min="3" max="3" width="65.88671875" style="1216" customWidth="1"/>
    <col min="4" max="4" width="8.88671875" style="1216"/>
    <col min="5" max="5" width="11.33203125" style="1216" customWidth="1"/>
    <col min="6" max="6" width="13.44140625" style="1216" customWidth="1"/>
    <col min="7" max="8" width="12.6640625" style="1216" customWidth="1"/>
    <col min="9" max="9" width="1.6640625" style="1216" customWidth="1"/>
    <col min="10" max="10" width="8.88671875" style="1216"/>
    <col min="11" max="11" width="9.6640625" style="1216" customWidth="1"/>
    <col min="12" max="12" width="12.6640625" style="1216" bestFit="1" customWidth="1"/>
    <col min="13" max="14" width="12.6640625" style="1216" customWidth="1"/>
    <col min="15" max="15" width="1.88671875" style="1216" customWidth="1"/>
    <col min="16" max="16" width="8.88671875" style="1216"/>
    <col min="17" max="17" width="11" style="1216" customWidth="1"/>
    <col min="18" max="18" width="12.6640625" style="1216" bestFit="1" customWidth="1"/>
    <col min="19" max="20" width="12.6640625" style="1216" customWidth="1"/>
    <col min="21" max="21" width="13.88671875" style="1216" bestFit="1" customWidth="1"/>
    <col min="22" max="22" width="1.6640625" style="1216" customWidth="1"/>
    <col min="23" max="23" width="8.88671875" style="1216"/>
    <col min="24" max="24" width="11.33203125" style="1216" customWidth="1"/>
    <col min="25" max="25" width="12" style="1216" bestFit="1" customWidth="1"/>
    <col min="26" max="26" width="13.6640625" style="1216" customWidth="1"/>
    <col min="27" max="27" width="12" style="1216" customWidth="1"/>
    <col min="28" max="28" width="1.6640625" style="1216" customWidth="1"/>
    <col min="29" max="29" width="8.88671875" style="1216"/>
    <col min="30" max="30" width="9.6640625" style="1216" customWidth="1"/>
    <col min="31" max="31" width="13.109375" style="1216" customWidth="1"/>
    <col min="32" max="32" width="14.44140625" style="1216" customWidth="1"/>
    <col min="33" max="33" width="12" style="1216" customWidth="1"/>
    <col min="34" max="34" width="1.6640625" style="1216" customWidth="1"/>
    <col min="35" max="35" width="8.88671875" style="1216"/>
    <col min="36" max="36" width="11" style="1216" customWidth="1"/>
    <col min="37" max="37" width="12.5546875" style="1216" bestFit="1" customWidth="1"/>
    <col min="38" max="38" width="13" style="1216" bestFit="1" customWidth="1"/>
    <col min="39" max="39" width="12" style="1216" customWidth="1"/>
    <col min="40" max="40" width="15.6640625" style="1216" bestFit="1" customWidth="1"/>
    <col min="41" max="41" width="11.33203125" style="1216" customWidth="1"/>
    <col min="42" max="16384" width="8.88671875" style="1216"/>
  </cols>
  <sheetData>
    <row r="1" spans="1:41" ht="11.25" customHeight="1"/>
    <row r="2" spans="1:41" ht="5.25" customHeight="1"/>
    <row r="3" spans="1:41" ht="12.9" customHeight="1">
      <c r="B3" s="2217" t="s">
        <v>302</v>
      </c>
      <c r="C3" s="2217"/>
      <c r="D3" s="2217"/>
      <c r="E3" s="2217"/>
      <c r="F3" s="2217"/>
      <c r="G3" s="2217"/>
      <c r="H3" s="2217"/>
      <c r="I3" s="2217"/>
      <c r="J3" s="2217"/>
      <c r="K3" s="2217"/>
      <c r="L3" s="2217"/>
      <c r="M3" s="2217"/>
      <c r="N3" s="2217"/>
      <c r="O3" s="2217"/>
      <c r="P3" s="2217"/>
      <c r="Q3" s="2217"/>
      <c r="R3" s="2217"/>
    </row>
    <row r="4" spans="1:41" ht="5.25" customHeight="1"/>
    <row r="5" spans="1:41" s="1169" customFormat="1" ht="15.75" customHeight="1">
      <c r="A5" s="7"/>
      <c r="B5" s="1087" t="s">
        <v>2176</v>
      </c>
      <c r="C5" s="1087"/>
    </row>
    <row r="6" spans="1:41" s="1169" customFormat="1" ht="11.25" customHeight="1">
      <c r="A6" s="7"/>
      <c r="B6" s="1087"/>
      <c r="C6" s="1087"/>
    </row>
    <row r="7" spans="1:41" s="1351" customFormat="1" ht="11.25" customHeight="1">
      <c r="A7" s="29"/>
      <c r="B7" s="2236" t="s">
        <v>2996</v>
      </c>
      <c r="C7" s="2236"/>
      <c r="D7" s="2236"/>
      <c r="E7" s="2236"/>
      <c r="F7" s="2236"/>
      <c r="G7" s="2252"/>
      <c r="H7" s="2225"/>
      <c r="I7" s="2225"/>
      <c r="J7" s="2225"/>
      <c r="K7" s="2225"/>
      <c r="L7" s="2225"/>
      <c r="M7" s="2225"/>
      <c r="N7" s="2225"/>
      <c r="O7" s="2225"/>
      <c r="P7" s="2225"/>
      <c r="Q7" s="2225"/>
      <c r="R7" s="2225"/>
      <c r="S7" s="2225"/>
      <c r="T7" s="2225"/>
      <c r="U7" s="2225"/>
      <c r="V7" s="2225"/>
      <c r="W7" s="2225"/>
      <c r="X7" s="2225"/>
      <c r="Y7" s="2225"/>
      <c r="Z7" s="2225"/>
      <c r="AA7" s="2225"/>
      <c r="AB7" s="2225"/>
      <c r="AC7" s="2225"/>
      <c r="AD7" s="2225"/>
      <c r="AE7" s="2225"/>
      <c r="AF7" s="2225"/>
      <c r="AG7" s="2225"/>
      <c r="AH7" s="2225"/>
      <c r="AI7" s="2225"/>
      <c r="AJ7" s="2225"/>
      <c r="AK7" s="2225"/>
      <c r="AL7" s="2225"/>
      <c r="AM7" s="2225"/>
      <c r="AN7" s="2225"/>
      <c r="AO7" s="29"/>
    </row>
    <row r="8" spans="1:41" s="1351" customFormat="1" ht="11.25" customHeight="1">
      <c r="A8" s="29"/>
      <c r="B8" s="267"/>
      <c r="C8" s="267"/>
      <c r="D8" s="267"/>
      <c r="E8" s="267"/>
      <c r="F8" s="267"/>
      <c r="G8" s="45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row>
    <row r="9" spans="1:41" ht="11.25" customHeight="1">
      <c r="AK9" s="1218"/>
      <c r="AL9" s="1218"/>
      <c r="AM9" s="1218"/>
      <c r="AN9" s="1218"/>
    </row>
    <row r="10" spans="1:41" s="1217" customFormat="1" ht="11.25" customHeight="1">
      <c r="B10" s="2483"/>
      <c r="C10" s="2483"/>
      <c r="D10" s="650" t="s">
        <v>314</v>
      </c>
      <c r="E10" s="650" t="s">
        <v>316</v>
      </c>
      <c r="F10" s="650" t="s">
        <v>318</v>
      </c>
      <c r="G10" s="650" t="s">
        <v>320</v>
      </c>
      <c r="H10" s="650" t="s">
        <v>325</v>
      </c>
      <c r="I10" s="650"/>
      <c r="J10" s="650" t="s">
        <v>332</v>
      </c>
      <c r="K10" s="650" t="s">
        <v>334</v>
      </c>
      <c r="L10" s="650" t="s">
        <v>339</v>
      </c>
      <c r="M10" s="650" t="s">
        <v>345</v>
      </c>
      <c r="N10" s="650" t="s">
        <v>368</v>
      </c>
      <c r="O10" s="650"/>
      <c r="P10" s="650" t="s">
        <v>392</v>
      </c>
      <c r="Q10" s="650" t="s">
        <v>866</v>
      </c>
      <c r="R10" s="650" t="s">
        <v>967</v>
      </c>
      <c r="S10" s="650" t="s">
        <v>968</v>
      </c>
      <c r="T10" s="650" t="s">
        <v>969</v>
      </c>
      <c r="U10" s="650" t="s">
        <v>1025</v>
      </c>
      <c r="V10" s="650"/>
      <c r="W10" s="650" t="s">
        <v>1026</v>
      </c>
      <c r="X10" s="650" t="s">
        <v>2177</v>
      </c>
      <c r="Y10" s="650" t="s">
        <v>2178</v>
      </c>
      <c r="Z10" s="650" t="s">
        <v>2179</v>
      </c>
      <c r="AA10" s="650" t="s">
        <v>2180</v>
      </c>
      <c r="AB10" s="650"/>
      <c r="AC10" s="650" t="s">
        <v>2181</v>
      </c>
      <c r="AD10" s="650" t="s">
        <v>2182</v>
      </c>
      <c r="AE10" s="650" t="s">
        <v>2183</v>
      </c>
      <c r="AF10" s="650" t="s">
        <v>2184</v>
      </c>
      <c r="AG10" s="650" t="s">
        <v>2185</v>
      </c>
      <c r="AH10" s="650"/>
      <c r="AI10" s="650" t="s">
        <v>2186</v>
      </c>
      <c r="AJ10" s="650" t="s">
        <v>2187</v>
      </c>
      <c r="AK10" s="650" t="s">
        <v>2188</v>
      </c>
      <c r="AL10" s="650" t="s">
        <v>2189</v>
      </c>
      <c r="AM10" s="650" t="s">
        <v>2190</v>
      </c>
      <c r="AN10" s="650" t="s">
        <v>2191</v>
      </c>
      <c r="AO10" s="1176"/>
    </row>
    <row r="11" spans="1:41" ht="11.25" customHeight="1">
      <c r="B11" s="1188"/>
      <c r="C11" s="1171"/>
      <c r="D11" s="2484" t="s">
        <v>2192</v>
      </c>
      <c r="E11" s="2484"/>
      <c r="F11" s="2484"/>
      <c r="G11" s="2484"/>
      <c r="H11" s="2484"/>
      <c r="I11" s="2484"/>
      <c r="J11" s="2484"/>
      <c r="K11" s="2484"/>
      <c r="L11" s="2484"/>
      <c r="M11" s="2484"/>
      <c r="N11" s="2484"/>
      <c r="O11" s="2484"/>
      <c r="P11" s="2484"/>
      <c r="Q11" s="2484"/>
      <c r="R11" s="2484"/>
      <c r="S11" s="2484"/>
      <c r="T11" s="2484"/>
      <c r="U11" s="2484"/>
      <c r="V11" s="516"/>
      <c r="W11" s="2484" t="s">
        <v>2193</v>
      </c>
      <c r="X11" s="2484"/>
      <c r="Y11" s="2484"/>
      <c r="Z11" s="2484"/>
      <c r="AA11" s="2484"/>
      <c r="AB11" s="2484"/>
      <c r="AC11" s="2484"/>
      <c r="AD11" s="2484"/>
      <c r="AE11" s="2484"/>
      <c r="AF11" s="2484"/>
      <c r="AG11" s="2484"/>
      <c r="AH11" s="2484"/>
      <c r="AI11" s="2484"/>
      <c r="AJ11" s="2484"/>
      <c r="AK11" s="2484"/>
      <c r="AL11" s="2484"/>
      <c r="AM11" s="2484"/>
      <c r="AN11" s="2484"/>
      <c r="AO11" s="1025"/>
    </row>
    <row r="12" spans="1:41" ht="11.25" customHeight="1">
      <c r="B12" s="1176"/>
      <c r="C12" s="1025"/>
      <c r="D12" s="2485" t="s">
        <v>2133</v>
      </c>
      <c r="E12" s="2485"/>
      <c r="F12" s="2485"/>
      <c r="G12" s="2485"/>
      <c r="H12" s="2485"/>
      <c r="I12" s="517"/>
      <c r="J12" s="2485" t="s">
        <v>2134</v>
      </c>
      <c r="K12" s="2485"/>
      <c r="L12" s="2485"/>
      <c r="M12" s="2485"/>
      <c r="N12" s="2485"/>
      <c r="O12" s="517"/>
      <c r="P12" s="2485" t="s">
        <v>2135</v>
      </c>
      <c r="Q12" s="2485"/>
      <c r="R12" s="2485"/>
      <c r="S12" s="2485"/>
      <c r="T12" s="2485"/>
      <c r="U12" s="1219"/>
      <c r="V12" s="1"/>
      <c r="W12" s="2485" t="s">
        <v>2133</v>
      </c>
      <c r="X12" s="2485"/>
      <c r="Y12" s="2485"/>
      <c r="Z12" s="2485"/>
      <c r="AA12" s="2485"/>
      <c r="AB12" s="517"/>
      <c r="AC12" s="2485" t="s">
        <v>2134</v>
      </c>
      <c r="AD12" s="2485"/>
      <c r="AE12" s="2485"/>
      <c r="AF12" s="2485"/>
      <c r="AG12" s="2485"/>
      <c r="AH12" s="517"/>
      <c r="AI12" s="2485" t="s">
        <v>2135</v>
      </c>
      <c r="AJ12" s="2485"/>
      <c r="AK12" s="2485"/>
      <c r="AL12" s="2485"/>
      <c r="AM12" s="2485"/>
      <c r="AN12" s="2485"/>
      <c r="AO12" s="1025"/>
    </row>
    <row r="13" spans="1:41" ht="11.25" customHeight="1">
      <c r="B13" s="1176"/>
      <c r="C13" s="1025"/>
      <c r="D13" s="2459" t="s">
        <v>2194</v>
      </c>
      <c r="E13" s="2459"/>
      <c r="F13" s="2459"/>
      <c r="G13" s="2459"/>
      <c r="H13" s="2459"/>
      <c r="I13" s="1176"/>
      <c r="J13" s="2459" t="s">
        <v>2194</v>
      </c>
      <c r="K13" s="2459"/>
      <c r="L13" s="2459"/>
      <c r="M13" s="2459"/>
      <c r="N13" s="2459"/>
      <c r="O13" s="1176"/>
      <c r="P13" s="2463" t="s">
        <v>2194</v>
      </c>
      <c r="Q13" s="2463"/>
      <c r="R13" s="2463"/>
      <c r="S13" s="2463"/>
      <c r="T13" s="2463"/>
      <c r="V13" s="1176"/>
      <c r="W13" s="2463" t="s">
        <v>2195</v>
      </c>
      <c r="X13" s="2463"/>
      <c r="Y13" s="2463"/>
      <c r="Z13" s="2463"/>
      <c r="AA13" s="2463"/>
      <c r="AB13" s="1176"/>
      <c r="AC13" s="2463" t="s">
        <v>2195</v>
      </c>
      <c r="AD13" s="2463"/>
      <c r="AE13" s="2463"/>
      <c r="AF13" s="2463"/>
      <c r="AG13" s="2463"/>
      <c r="AH13" s="1176"/>
      <c r="AI13" s="2463" t="s">
        <v>2195</v>
      </c>
      <c r="AJ13" s="2463"/>
      <c r="AK13" s="2463"/>
      <c r="AL13" s="2463"/>
      <c r="AM13" s="2463"/>
      <c r="AO13" s="1025"/>
    </row>
    <row r="14" spans="1:41" ht="11.25" customHeight="1">
      <c r="B14" s="1176"/>
      <c r="C14" s="1025"/>
      <c r="E14" s="2463" t="s">
        <v>2196</v>
      </c>
      <c r="F14" s="2463"/>
      <c r="G14" s="2463"/>
      <c r="H14" s="2463"/>
      <c r="I14" s="478"/>
      <c r="J14" s="478"/>
      <c r="K14" s="2463" t="s">
        <v>2196</v>
      </c>
      <c r="L14" s="2463"/>
      <c r="M14" s="2463"/>
      <c r="N14" s="2463"/>
      <c r="O14" s="1176"/>
      <c r="P14" s="1176"/>
      <c r="Q14" s="2459" t="s">
        <v>2196</v>
      </c>
      <c r="R14" s="2459"/>
      <c r="S14" s="2459"/>
      <c r="T14" s="2459"/>
      <c r="U14" s="309"/>
      <c r="V14" s="1176"/>
      <c r="W14" s="1176"/>
      <c r="X14" s="2459" t="s">
        <v>2196</v>
      </c>
      <c r="Y14" s="2459"/>
      <c r="Z14" s="2459"/>
      <c r="AA14" s="2459"/>
      <c r="AB14" s="1176"/>
      <c r="AC14" s="1176"/>
      <c r="AD14" s="2463" t="s">
        <v>2196</v>
      </c>
      <c r="AE14" s="2463"/>
      <c r="AF14" s="2463"/>
      <c r="AG14" s="2463"/>
      <c r="AH14" s="1176"/>
      <c r="AI14" s="1176"/>
      <c r="AJ14" s="2463" t="s">
        <v>2196</v>
      </c>
      <c r="AK14" s="2463"/>
      <c r="AL14" s="2463"/>
      <c r="AM14" s="2463"/>
      <c r="AN14" s="309"/>
      <c r="AO14" s="1025"/>
    </row>
    <row r="15" spans="1:41" ht="11.25" customHeight="1">
      <c r="B15" s="1176"/>
      <c r="C15" s="1025"/>
      <c r="D15" s="1176"/>
      <c r="O15" s="478"/>
      <c r="P15" s="478"/>
      <c r="Q15" s="478"/>
      <c r="S15" s="478" t="s">
        <v>837</v>
      </c>
      <c r="V15" s="1176"/>
      <c r="W15" s="1176"/>
      <c r="X15" s="1176"/>
      <c r="Y15" s="1176"/>
      <c r="Z15" s="1176"/>
      <c r="AA15" s="1176"/>
      <c r="AB15" s="1176"/>
      <c r="AC15" s="1176"/>
      <c r="AD15" s="1176"/>
      <c r="AE15" s="1176"/>
      <c r="AF15" s="1176"/>
      <c r="AG15" s="1176"/>
      <c r="AH15" s="1176"/>
      <c r="AI15" s="1176"/>
      <c r="AJ15" s="1176"/>
      <c r="AL15" s="478" t="s">
        <v>837</v>
      </c>
      <c r="AO15" s="1025"/>
    </row>
    <row r="16" spans="1:41" ht="11.25" customHeight="1">
      <c r="B16" s="1176"/>
      <c r="C16" s="1173" t="s">
        <v>2761</v>
      </c>
      <c r="D16" s="1176"/>
      <c r="E16" s="1176"/>
      <c r="F16" s="478" t="s">
        <v>837</v>
      </c>
      <c r="G16" s="478" t="s">
        <v>837</v>
      </c>
      <c r="H16" s="478" t="s">
        <v>837</v>
      </c>
      <c r="I16" s="478"/>
      <c r="J16" s="478"/>
      <c r="K16" s="478"/>
      <c r="L16" s="478" t="s">
        <v>837</v>
      </c>
      <c r="M16" s="478" t="s">
        <v>837</v>
      </c>
      <c r="N16" s="478" t="s">
        <v>837</v>
      </c>
      <c r="O16" s="478"/>
      <c r="P16" s="478"/>
      <c r="Q16" s="478"/>
      <c r="R16" s="478" t="s">
        <v>837</v>
      </c>
      <c r="S16" s="477" t="s">
        <v>2197</v>
      </c>
      <c r="T16" s="478" t="s">
        <v>837</v>
      </c>
      <c r="U16" s="478" t="s">
        <v>2198</v>
      </c>
      <c r="V16" s="1176"/>
      <c r="W16" s="1176"/>
      <c r="Y16" s="478" t="s">
        <v>837</v>
      </c>
      <c r="Z16" s="478" t="s">
        <v>837</v>
      </c>
      <c r="AA16" s="478" t="s">
        <v>837</v>
      </c>
      <c r="AB16" s="309"/>
      <c r="AC16" s="309"/>
      <c r="AD16" s="309"/>
      <c r="AE16" s="478" t="s">
        <v>837</v>
      </c>
      <c r="AF16" s="478" t="s">
        <v>837</v>
      </c>
      <c r="AG16" s="478" t="s">
        <v>837</v>
      </c>
      <c r="AH16" s="478"/>
      <c r="AI16" s="309"/>
      <c r="AJ16" s="309"/>
      <c r="AK16" s="478" t="s">
        <v>837</v>
      </c>
      <c r="AL16" s="477" t="s">
        <v>2197</v>
      </c>
      <c r="AM16" s="478" t="s">
        <v>837</v>
      </c>
      <c r="AN16" s="478" t="s">
        <v>2198</v>
      </c>
      <c r="AO16" s="1025"/>
    </row>
    <row r="17" spans="2:41" ht="11.25" customHeight="1">
      <c r="B17" s="1176"/>
      <c r="C17" s="1671" t="s">
        <v>2199</v>
      </c>
      <c r="D17" s="1672"/>
      <c r="E17" s="1672"/>
      <c r="F17" s="1673" t="s">
        <v>2140</v>
      </c>
      <c r="G17" s="1532" t="s">
        <v>2141</v>
      </c>
      <c r="H17" s="1532" t="s">
        <v>2142</v>
      </c>
      <c r="I17" s="477"/>
      <c r="J17" s="1673"/>
      <c r="K17" s="1673"/>
      <c r="L17" s="1673" t="s">
        <v>2140</v>
      </c>
      <c r="M17" s="1532" t="s">
        <v>2143</v>
      </c>
      <c r="N17" s="1532" t="s">
        <v>2142</v>
      </c>
      <c r="O17" s="477"/>
      <c r="P17" s="1673"/>
      <c r="Q17" s="1673"/>
      <c r="R17" s="1673" t="s">
        <v>2140</v>
      </c>
      <c r="S17" s="1532" t="s">
        <v>2143</v>
      </c>
      <c r="T17" s="1532" t="s">
        <v>2142</v>
      </c>
      <c r="U17" s="1673" t="s">
        <v>2200</v>
      </c>
      <c r="V17" s="1655"/>
      <c r="W17" s="1672"/>
      <c r="X17" s="1674"/>
      <c r="Y17" s="1673" t="s">
        <v>2140</v>
      </c>
      <c r="Z17" s="1532" t="s">
        <v>2141</v>
      </c>
      <c r="AA17" s="1532" t="s">
        <v>2142</v>
      </c>
      <c r="AB17" s="35"/>
      <c r="AC17" s="1567"/>
      <c r="AD17" s="1567"/>
      <c r="AE17" s="1673" t="s">
        <v>2140</v>
      </c>
      <c r="AF17" s="1532" t="s">
        <v>2143</v>
      </c>
      <c r="AG17" s="1532" t="s">
        <v>2142</v>
      </c>
      <c r="AH17" s="477"/>
      <c r="AI17" s="1567"/>
      <c r="AJ17" s="1567"/>
      <c r="AK17" s="1673" t="s">
        <v>2140</v>
      </c>
      <c r="AL17" s="1532" t="s">
        <v>2143</v>
      </c>
      <c r="AM17" s="1532" t="s">
        <v>2142</v>
      </c>
      <c r="AN17" s="1673" t="s">
        <v>2201</v>
      </c>
      <c r="AO17" s="1025"/>
    </row>
    <row r="18" spans="2:41" ht="11.25" customHeight="1">
      <c r="B18" s="1220">
        <v>1</v>
      </c>
      <c r="C18" s="1221" t="s">
        <v>2202</v>
      </c>
      <c r="D18" s="2145">
        <v>36.587334543219661</v>
      </c>
      <c r="E18" s="2145">
        <v>5.1614573032450286</v>
      </c>
      <c r="F18" s="2146">
        <v>4.9231811297737638</v>
      </c>
      <c r="G18" s="2145">
        <v>2.6446050360188187E-2</v>
      </c>
      <c r="H18" s="2145">
        <v>8.0045110547876303E-2</v>
      </c>
      <c r="I18" s="2145"/>
      <c r="J18" s="2145">
        <v>0.10696683829825912</v>
      </c>
      <c r="K18" s="2145">
        <v>1.13974072427623E-4</v>
      </c>
      <c r="L18" s="2146"/>
      <c r="M18" s="2204"/>
      <c r="N18" s="2145">
        <v>2.0434251152756037E-5</v>
      </c>
      <c r="O18" s="2145"/>
      <c r="P18" s="2145">
        <v>36.694301381517924</v>
      </c>
      <c r="Q18" s="2145">
        <v>5.1615712773174556</v>
      </c>
      <c r="R18" s="2146">
        <v>4.9231811297737638</v>
      </c>
      <c r="S18" s="2145">
        <v>2.6446050360188187E-2</v>
      </c>
      <c r="T18" s="2145">
        <v>8.0065544799029054E-2</v>
      </c>
      <c r="U18" s="2147">
        <v>88.585028227877103</v>
      </c>
      <c r="V18" s="2145"/>
      <c r="W18" s="2145">
        <v>14.164856705793859</v>
      </c>
      <c r="X18" s="2145">
        <v>1.2122425552855598</v>
      </c>
      <c r="Y18" s="2146">
        <v>0.69109123382443227</v>
      </c>
      <c r="Z18" s="2145">
        <v>7.1582271836350977E-2</v>
      </c>
      <c r="AA18" s="2145">
        <v>0.13380090675753983</v>
      </c>
      <c r="AB18" s="2145"/>
      <c r="AC18" s="2145">
        <v>0.19973391386250106</v>
      </c>
      <c r="AD18" s="2145">
        <v>6.2821326393160942E-3</v>
      </c>
      <c r="AE18" s="2146"/>
      <c r="AF18" s="2204"/>
      <c r="AG18" s="2145">
        <v>2.1162546315228899E-4</v>
      </c>
      <c r="AH18" s="2145"/>
      <c r="AI18" s="2145">
        <v>14.364590619656365</v>
      </c>
      <c r="AJ18" s="2145">
        <v>1.2185246879248757</v>
      </c>
      <c r="AK18" s="2146">
        <v>0.69109123382443227</v>
      </c>
      <c r="AL18" s="2145">
        <v>7.1793897299503265E-2</v>
      </c>
      <c r="AM18" s="2145">
        <v>14.498391526413904</v>
      </c>
      <c r="AN18" s="2147">
        <v>73.421785465525787</v>
      </c>
      <c r="AO18" s="1222"/>
    </row>
    <row r="19" spans="2:41" ht="22.5" customHeight="1">
      <c r="B19" s="277">
        <v>2</v>
      </c>
      <c r="C19" s="1322" t="s">
        <v>2203</v>
      </c>
      <c r="D19" s="2145">
        <v>60.408726848623871</v>
      </c>
      <c r="E19" s="2145">
        <v>8.5219945170984222</v>
      </c>
      <c r="F19" s="2145">
        <v>8.1285807727668224</v>
      </c>
      <c r="G19" s="2145">
        <v>4.366462472269983E-2</v>
      </c>
      <c r="H19" s="2145">
        <v>0.132161122941126</v>
      </c>
      <c r="I19" s="2145"/>
      <c r="J19" s="2145">
        <v>0.17661113052625846</v>
      </c>
      <c r="K19" s="2145">
        <v>1.8818065582155063E-4</v>
      </c>
      <c r="L19" s="2145"/>
      <c r="M19" s="2145"/>
      <c r="N19" s="2145">
        <v>3.3738645125537742E-5</v>
      </c>
      <c r="O19" s="2145"/>
      <c r="P19" s="2145">
        <v>60.585337979150125</v>
      </c>
      <c r="Q19" s="2145">
        <v>8.5221826977542428</v>
      </c>
      <c r="R19" s="2145">
        <v>8.1285807727668224</v>
      </c>
      <c r="S19" s="2145">
        <v>4.366462472269983E-2</v>
      </c>
      <c r="T19" s="2145">
        <v>0.13219486158625154</v>
      </c>
      <c r="U19" s="2148">
        <v>53.652679544391532</v>
      </c>
      <c r="V19" s="2145"/>
      <c r="W19" s="2145">
        <v>19.447149786617558</v>
      </c>
      <c r="X19" s="2145">
        <v>1.6643064621124994</v>
      </c>
      <c r="Y19" s="2145">
        <v>0.94880979169417212</v>
      </c>
      <c r="Z19" s="2145">
        <v>9.8276402746700076E-2</v>
      </c>
      <c r="AA19" s="2145">
        <v>0.18369732425424462</v>
      </c>
      <c r="AB19" s="2145"/>
      <c r="AC19" s="2145">
        <v>0.27421776450182145</v>
      </c>
      <c r="AD19" s="2145">
        <v>8.6248365905606406E-3</v>
      </c>
      <c r="AE19" s="2145"/>
      <c r="AF19" s="2145"/>
      <c r="AG19" s="2145">
        <v>2.9054385554790031E-4</v>
      </c>
      <c r="AH19" s="2145"/>
      <c r="AI19" s="2145">
        <v>19.721367551119378</v>
      </c>
      <c r="AJ19" s="2145">
        <v>1.67293129870306</v>
      </c>
      <c r="AK19" s="2145">
        <v>0.94880979169417212</v>
      </c>
      <c r="AL19" s="2145">
        <v>9.8566946602247976E-2</v>
      </c>
      <c r="AM19" s="2145">
        <v>19.905064875373625</v>
      </c>
      <c r="AN19" s="2149">
        <v>53.478740155453906</v>
      </c>
      <c r="AO19" s="1025"/>
    </row>
    <row r="20" spans="2:41" ht="11.25" customHeight="1">
      <c r="B20" s="1187">
        <v>3</v>
      </c>
      <c r="C20" s="1329" t="s">
        <v>2204</v>
      </c>
      <c r="D20" s="2145">
        <v>6.2791729319152889</v>
      </c>
      <c r="E20" s="2145">
        <v>0.41437215514312004</v>
      </c>
      <c r="F20" s="2145"/>
      <c r="G20" s="2145">
        <v>7.3183706543368046E-2</v>
      </c>
      <c r="H20" s="2145">
        <v>1.0309333838610496E-2</v>
      </c>
      <c r="I20" s="2145"/>
      <c r="J20" s="2145">
        <v>0.41302966547187925</v>
      </c>
      <c r="K20" s="2145">
        <v>3.6260626497353082E-4</v>
      </c>
      <c r="L20" s="2145"/>
      <c r="M20" s="2145"/>
      <c r="N20" s="2145">
        <v>8.9701047506386046E-5</v>
      </c>
      <c r="O20" s="2145"/>
      <c r="P20" s="2145">
        <v>6.692202597387169</v>
      </c>
      <c r="Q20" s="2145">
        <v>0.41473476140809362</v>
      </c>
      <c r="R20" s="2145"/>
      <c r="S20" s="2145">
        <v>7.3183706543368046E-2</v>
      </c>
      <c r="T20" s="2145">
        <v>1.0399034886116883E-2</v>
      </c>
      <c r="U20" s="2148">
        <v>20.180017575085213</v>
      </c>
      <c r="V20" s="2145"/>
      <c r="W20" s="2145">
        <v>12.260293114377879</v>
      </c>
      <c r="X20" s="2145">
        <v>0.68522364960806004</v>
      </c>
      <c r="Y20" s="2145"/>
      <c r="Z20" s="2145">
        <v>9.464383264274466E-2</v>
      </c>
      <c r="AA20" s="2145">
        <v>0.11236345637347603</v>
      </c>
      <c r="AB20" s="2145"/>
      <c r="AC20" s="2145">
        <v>0.28590808591504308</v>
      </c>
      <c r="AD20" s="2145">
        <v>9.4221387708075949E-3</v>
      </c>
      <c r="AE20" s="2198"/>
      <c r="AF20" s="2145"/>
      <c r="AG20" s="2145">
        <v>3.2549743564075286E-4</v>
      </c>
      <c r="AH20" s="2145"/>
      <c r="AI20" s="2145">
        <v>12.546201200292922</v>
      </c>
      <c r="AJ20" s="2145">
        <v>0.69464578837886759</v>
      </c>
      <c r="AK20" s="2145"/>
      <c r="AL20" s="2145">
        <v>9.49693300783854E-2</v>
      </c>
      <c r="AM20" s="2145">
        <v>12.6585646566664</v>
      </c>
      <c r="AN20" s="2149">
        <v>47.73591940600997</v>
      </c>
      <c r="AO20" s="1025"/>
    </row>
    <row r="21" spans="2:41" ht="11.25" customHeight="1">
      <c r="B21" s="1187">
        <v>4</v>
      </c>
      <c r="C21" s="1330" t="s">
        <v>854</v>
      </c>
      <c r="D21" s="2145">
        <v>9.4165894739803608</v>
      </c>
      <c r="E21" s="2145">
        <v>0.6432522153825313</v>
      </c>
      <c r="F21" s="2145"/>
      <c r="G21" s="2145">
        <v>0.12346836411991909</v>
      </c>
      <c r="H21" s="2145">
        <v>1.794897646974378E-2</v>
      </c>
      <c r="I21" s="2145"/>
      <c r="J21" s="2145">
        <v>0.70405798800337094</v>
      </c>
      <c r="K21" s="2145">
        <v>6.3131252553519726E-4</v>
      </c>
      <c r="L21" s="2145"/>
      <c r="M21" s="2145"/>
      <c r="N21" s="2145">
        <v>1.5617323889465355E-4</v>
      </c>
      <c r="O21" s="2145"/>
      <c r="P21" s="2145">
        <v>10.120647461983733</v>
      </c>
      <c r="Q21" s="2145">
        <v>0.64388352790806658</v>
      </c>
      <c r="R21" s="2145"/>
      <c r="S21" s="2145">
        <v>0.12346836411991909</v>
      </c>
      <c r="T21" s="2145">
        <v>1.8105149708638437E-2</v>
      </c>
      <c r="U21" s="2148">
        <v>11.590773989156174</v>
      </c>
      <c r="V21" s="2145"/>
      <c r="W21" s="2145">
        <v>16.785610369112501</v>
      </c>
      <c r="X21" s="2145">
        <v>0.95507424813829589</v>
      </c>
      <c r="Y21" s="2145"/>
      <c r="Z21" s="2145">
        <v>0.14350490887572598</v>
      </c>
      <c r="AA21" s="2145">
        <v>0.17813019997239998</v>
      </c>
      <c r="AB21" s="2145"/>
      <c r="AC21" s="2145">
        <v>0.45175873621213158</v>
      </c>
      <c r="AD21" s="2145">
        <v>1.4936951200605361E-2</v>
      </c>
      <c r="AE21" s="2145"/>
      <c r="AF21" s="2145"/>
      <c r="AG21" s="2145">
        <v>5.1601228026398307E-4</v>
      </c>
      <c r="AH21" s="2145"/>
      <c r="AI21" s="2145">
        <v>17.237369105324632</v>
      </c>
      <c r="AJ21" s="2145">
        <v>0.97001119933890123</v>
      </c>
      <c r="AK21" s="2145"/>
      <c r="AL21" s="2145">
        <v>0.14402092115598997</v>
      </c>
      <c r="AM21" s="2145">
        <v>17.415499305297029</v>
      </c>
      <c r="AN21" s="2149">
        <v>30.111530188120639</v>
      </c>
      <c r="AO21" s="1025"/>
    </row>
    <row r="22" spans="2:41" ht="11.25" customHeight="1">
      <c r="B22" s="1187">
        <v>5</v>
      </c>
      <c r="C22" s="1330" t="s">
        <v>856</v>
      </c>
      <c r="D22" s="2145">
        <v>2.0453791542548561</v>
      </c>
      <c r="E22" s="2145">
        <v>0.13237816319144688</v>
      </c>
      <c r="F22" s="2145"/>
      <c r="G22" s="2145">
        <v>6.683511095614993E-3</v>
      </c>
      <c r="H22" s="2145">
        <v>1.2347697997462479E-9</v>
      </c>
      <c r="I22" s="2145"/>
      <c r="J22" s="2145">
        <v>2.5470595826686607E-2</v>
      </c>
      <c r="K22" s="2145"/>
      <c r="L22" s="2145"/>
      <c r="M22" s="2145"/>
      <c r="N22" s="2145"/>
      <c r="O22" s="2201"/>
      <c r="P22" s="2145"/>
      <c r="Q22" s="2145"/>
      <c r="R22" s="2145"/>
      <c r="S22" s="2145"/>
      <c r="T22" s="2145"/>
      <c r="U22" s="2148">
        <v>8.5892435859290384</v>
      </c>
      <c r="V22" s="2145"/>
      <c r="W22" s="2145">
        <v>4.5287215153773221</v>
      </c>
      <c r="X22" s="2145">
        <v>0.22417990258970347</v>
      </c>
      <c r="Y22" s="2145"/>
      <c r="Z22" s="2145">
        <v>1.1163959733442244E-2</v>
      </c>
      <c r="AA22" s="2145">
        <v>2.1221050134427607E-10</v>
      </c>
      <c r="AB22" s="2145"/>
      <c r="AC22" s="2145">
        <v>2.5497918261263098E-3</v>
      </c>
      <c r="AD22" s="2145"/>
      <c r="AE22" s="2198"/>
      <c r="AF22" s="2145"/>
      <c r="AG22" s="2145"/>
      <c r="AH22" s="2145"/>
      <c r="AI22" s="2145">
        <v>4.5312713072034478</v>
      </c>
      <c r="AJ22" s="2145">
        <v>0.22417990258970347</v>
      </c>
      <c r="AK22" s="2145"/>
      <c r="AL22" s="2145">
        <v>1.1163959733442244E-2</v>
      </c>
      <c r="AM22" s="2145">
        <v>4.5312713074156585</v>
      </c>
      <c r="AN22" s="2149">
        <v>17.62438921788933</v>
      </c>
      <c r="AO22" s="1025"/>
    </row>
    <row r="23" spans="2:41" ht="11.25" customHeight="1">
      <c r="B23" s="1187">
        <v>6</v>
      </c>
      <c r="C23" s="1331" t="s">
        <v>2149</v>
      </c>
      <c r="D23" s="2150">
        <v>11.163490339767323</v>
      </c>
      <c r="E23" s="2150">
        <v>0.57473060082983574</v>
      </c>
      <c r="F23" s="2150"/>
      <c r="G23" s="2150">
        <v>2.6778463746331391E-2</v>
      </c>
      <c r="H23" s="2150"/>
      <c r="I23" s="2150"/>
      <c r="J23" s="2150">
        <v>0.11085009190088339</v>
      </c>
      <c r="K23" s="2150"/>
      <c r="L23" s="2198"/>
      <c r="M23" s="2198"/>
      <c r="N23" s="2198"/>
      <c r="O23" s="2202"/>
      <c r="P23" s="2150">
        <v>11.274340431668206</v>
      </c>
      <c r="Q23" s="2150">
        <v>0.57473060082983574</v>
      </c>
      <c r="R23" s="2150"/>
      <c r="S23" s="2150">
        <v>2.6778463746331391E-2</v>
      </c>
      <c r="T23" s="2150"/>
      <c r="U23" s="2151">
        <v>1.57069207922511</v>
      </c>
      <c r="V23" s="2150"/>
      <c r="W23" s="2150">
        <v>18.042814431341707</v>
      </c>
      <c r="X23" s="2150">
        <v>0.89315067516870239</v>
      </c>
      <c r="Y23" s="2150"/>
      <c r="Z23" s="2150">
        <v>4.4478196889232102E-2</v>
      </c>
      <c r="AA23" s="2150"/>
      <c r="AB23" s="2150"/>
      <c r="AC23" s="2150">
        <v>1.0152622759254052E-2</v>
      </c>
      <c r="AD23" s="2150"/>
      <c r="AE23" s="2198"/>
      <c r="AF23" s="2198"/>
      <c r="AG23" s="2150"/>
      <c r="AH23" s="2150"/>
      <c r="AI23" s="2150">
        <v>18.052967054100961</v>
      </c>
      <c r="AJ23" s="2150">
        <v>0.89315067516870239</v>
      </c>
      <c r="AK23" s="2150"/>
      <c r="AL23" s="2150">
        <v>4.4478196889232102E-2</v>
      </c>
      <c r="AM23" s="2150">
        <v>18.052967054100961</v>
      </c>
      <c r="AN23" s="2152">
        <v>4.4236930402389962</v>
      </c>
      <c r="AO23" s="1025"/>
    </row>
    <row r="24" spans="2:41" ht="11.25" customHeight="1">
      <c r="B24" s="1187">
        <v>7</v>
      </c>
      <c r="C24" s="1331" t="s">
        <v>2205</v>
      </c>
      <c r="D24" s="2150">
        <v>5.1400686528522118E-3</v>
      </c>
      <c r="E24" s="2150">
        <v>5.3258574518389259E-4</v>
      </c>
      <c r="F24" s="2150"/>
      <c r="G24" s="2150">
        <v>5.731241420692928E-4</v>
      </c>
      <c r="H24" s="2150">
        <v>1.3365886097644288E-11</v>
      </c>
      <c r="I24" s="2150"/>
      <c r="J24" s="2150">
        <v>9.1351372804697608E-7</v>
      </c>
      <c r="K24" s="2150"/>
      <c r="L24" s="2198"/>
      <c r="M24" s="2198"/>
      <c r="N24" s="2198"/>
      <c r="O24" s="2202"/>
      <c r="P24" s="2150">
        <v>5.1409821665802588E-3</v>
      </c>
      <c r="Q24" s="2150">
        <v>5.3258574518389259E-4</v>
      </c>
      <c r="R24" s="2150"/>
      <c r="S24" s="2150">
        <v>5.731241420692928E-4</v>
      </c>
      <c r="T24" s="2150">
        <v>1.3365886097644288E-11</v>
      </c>
      <c r="U24" s="2151">
        <v>6.44481249217006</v>
      </c>
      <c r="V24" s="2150"/>
      <c r="W24" s="2150"/>
      <c r="X24" s="2150"/>
      <c r="Y24" s="2150"/>
      <c r="Z24" s="2150"/>
      <c r="AA24" s="2150"/>
      <c r="AB24" s="2150"/>
      <c r="AC24" s="2150"/>
      <c r="AD24" s="2150"/>
      <c r="AE24" s="2198"/>
      <c r="AF24" s="2198"/>
      <c r="AG24" s="2150"/>
      <c r="AH24" s="2150"/>
      <c r="AI24" s="2150"/>
      <c r="AJ24" s="2150"/>
      <c r="AK24" s="2150"/>
      <c r="AL24" s="2150"/>
      <c r="AM24" s="2150"/>
      <c r="AN24" s="2152">
        <v>13.176470872137036</v>
      </c>
      <c r="AO24" s="1025"/>
    </row>
    <row r="25" spans="2:41" ht="11.25" customHeight="1">
      <c r="B25" s="1187">
        <v>8</v>
      </c>
      <c r="C25" s="1331" t="s">
        <v>2151</v>
      </c>
      <c r="D25" s="2150">
        <v>1.2673874618576871E-3</v>
      </c>
      <c r="E25" s="2150">
        <v>1.5531315369590352E-4</v>
      </c>
      <c r="F25" s="2150"/>
      <c r="G25" s="2150">
        <v>3.1791401237153286E-7</v>
      </c>
      <c r="H25" s="2150">
        <v>1.4583211576675818E-8</v>
      </c>
      <c r="I25" s="2150"/>
      <c r="J25" s="2150">
        <v>4.3860585707802949E-4</v>
      </c>
      <c r="K25" s="2150"/>
      <c r="L25" s="2198"/>
      <c r="M25" s="2198"/>
      <c r="N25" s="2198"/>
      <c r="O25" s="2202"/>
      <c r="P25" s="2150">
        <v>1.7059933189357166E-3</v>
      </c>
      <c r="Q25" s="2150">
        <v>1.5531315369590352E-4</v>
      </c>
      <c r="R25" s="2150"/>
      <c r="S25" s="2150">
        <v>3.1791401237153286E-7</v>
      </c>
      <c r="T25" s="2150">
        <v>1.4583211576675818E-8</v>
      </c>
      <c r="U25" s="2151">
        <v>0.57373901453386811</v>
      </c>
      <c r="V25" s="2150"/>
      <c r="W25" s="2150">
        <v>3.2206070394832963E-3</v>
      </c>
      <c r="X25" s="2150">
        <v>3.8936313496021552E-4</v>
      </c>
      <c r="Y25" s="2150"/>
      <c r="Z25" s="2153">
        <v>3.3656440056377606E-6</v>
      </c>
      <c r="AA25" s="2150">
        <v>1.5438733970815417E-7</v>
      </c>
      <c r="AB25" s="2150"/>
      <c r="AC25" s="2150">
        <v>1.0912938928336873E-3</v>
      </c>
      <c r="AD25" s="2150"/>
      <c r="AE25" s="2198"/>
      <c r="AF25" s="2198"/>
      <c r="AG25" s="2150"/>
      <c r="AH25" s="2150"/>
      <c r="AI25" s="2150">
        <v>4.3119009323169836E-3</v>
      </c>
      <c r="AJ25" s="2150">
        <v>3.8936313496021552E-4</v>
      </c>
      <c r="AK25" s="2150"/>
      <c r="AL25" s="2150">
        <v>3.3656440056377606E-6</v>
      </c>
      <c r="AM25" s="2150">
        <v>4.3120553196566921E-3</v>
      </c>
      <c r="AN25" s="2152">
        <v>2.4225305513295339E-2</v>
      </c>
      <c r="AO25" s="1025"/>
    </row>
    <row r="26" spans="2:41" ht="11.25" customHeight="1">
      <c r="B26" s="1187">
        <v>9</v>
      </c>
      <c r="C26" s="1329" t="s">
        <v>2206</v>
      </c>
      <c r="D26" s="2145">
        <v>23.578324141510475</v>
      </c>
      <c r="E26" s="2145">
        <v>5.0522896818220104</v>
      </c>
      <c r="F26" s="2145"/>
      <c r="G26" s="2145">
        <v>0.34322687831929211</v>
      </c>
      <c r="H26" s="2145">
        <v>2.7282749505767945</v>
      </c>
      <c r="I26" s="2145"/>
      <c r="J26" s="2145">
        <v>0.45217102265755299</v>
      </c>
      <c r="K26" s="2145">
        <v>1.1015738933132524E-3</v>
      </c>
      <c r="L26" s="2145"/>
      <c r="M26" s="2145"/>
      <c r="N26" s="2145"/>
      <c r="O26" s="2201"/>
      <c r="P26" s="2145">
        <v>24.030495164168027</v>
      </c>
      <c r="Q26" s="2145">
        <v>5.0533912557153249</v>
      </c>
      <c r="R26" s="2145"/>
      <c r="S26" s="2145">
        <v>0.34322687831929211</v>
      </c>
      <c r="T26" s="2145">
        <v>2.7282749505767945</v>
      </c>
      <c r="U26" s="2148">
        <v>2.5227500761539732</v>
      </c>
      <c r="V26" s="2145"/>
      <c r="W26" s="2145">
        <v>20.911700358929746</v>
      </c>
      <c r="X26" s="2171">
        <v>3.9763091006738387</v>
      </c>
      <c r="Y26" s="2145"/>
      <c r="Z26" s="2145">
        <v>0.52820137714152937</v>
      </c>
      <c r="AA26" s="2145">
        <v>3.1931212897187935</v>
      </c>
      <c r="AB26" s="2145"/>
      <c r="AC26" s="2145">
        <v>0.72790702017006259</v>
      </c>
      <c r="AD26" s="2145">
        <v>8.2123408472067928E-3</v>
      </c>
      <c r="AE26" s="2198"/>
      <c r="AF26" s="2145"/>
      <c r="AG26" s="2145"/>
      <c r="AH26" s="2145"/>
      <c r="AI26" s="2145">
        <v>21.639607379099811</v>
      </c>
      <c r="AJ26" s="2145">
        <v>3.9845214415210455</v>
      </c>
      <c r="AK26" s="2145"/>
      <c r="AL26" s="2145">
        <v>0.52820137714152937</v>
      </c>
      <c r="AM26" s="2145">
        <v>24.832728668818604</v>
      </c>
      <c r="AN26" s="2149">
        <v>1.3967927205836668</v>
      </c>
      <c r="AO26" s="1025"/>
    </row>
    <row r="27" spans="2:41" ht="11.25" customHeight="1">
      <c r="B27" s="1187">
        <v>10</v>
      </c>
      <c r="C27" s="1329" t="s">
        <v>860</v>
      </c>
      <c r="D27" s="2154">
        <v>98.704449779812222</v>
      </c>
      <c r="E27" s="2154">
        <v>14.091159317595736</v>
      </c>
      <c r="F27" s="2154">
        <v>14.091159317595736</v>
      </c>
      <c r="G27" s="2154"/>
      <c r="H27" s="2154"/>
      <c r="I27" s="2154"/>
      <c r="J27" s="2155"/>
      <c r="K27" s="2155"/>
      <c r="L27" s="2155"/>
      <c r="M27" s="2155"/>
      <c r="N27" s="2155"/>
      <c r="O27" s="2201"/>
      <c r="P27" s="2154">
        <v>98.704449779812222</v>
      </c>
      <c r="Q27" s="2154">
        <v>14.091159317595736</v>
      </c>
      <c r="R27" s="2154">
        <v>14.091159317595736</v>
      </c>
      <c r="S27" s="2154"/>
      <c r="T27" s="2154"/>
      <c r="U27" s="2148">
        <v>30.949911893152354</v>
      </c>
      <c r="V27" s="2154"/>
      <c r="W27" s="2145">
        <v>97.915474207359495</v>
      </c>
      <c r="X27" s="2145">
        <v>11.675293387435785</v>
      </c>
      <c r="Y27" s="2154">
        <v>11.675293387435785</v>
      </c>
      <c r="Z27" s="2154"/>
      <c r="AA27" s="2154"/>
      <c r="AB27" s="2154"/>
      <c r="AC27" s="2155"/>
      <c r="AD27" s="2155"/>
      <c r="AE27" s="2155"/>
      <c r="AF27" s="2155"/>
      <c r="AG27" s="2155"/>
      <c r="AH27" s="2201"/>
      <c r="AI27" s="2154">
        <v>97.915474207359495</v>
      </c>
      <c r="AJ27" s="2154">
        <v>11.675293387435785</v>
      </c>
      <c r="AK27" s="2154">
        <v>11.675293387435785</v>
      </c>
      <c r="AL27" s="2154"/>
      <c r="AM27" s="2154">
        <v>97.915474207359495</v>
      </c>
      <c r="AN27" s="2149">
        <v>4.3460280288602782</v>
      </c>
      <c r="AO27" s="1025"/>
    </row>
    <row r="28" spans="2:41" ht="11.25" customHeight="1">
      <c r="B28" s="1187">
        <v>11</v>
      </c>
      <c r="C28" s="1331" t="s">
        <v>2153</v>
      </c>
      <c r="D28" s="2150">
        <v>100</v>
      </c>
      <c r="E28" s="2150">
        <v>14.774843445977742</v>
      </c>
      <c r="F28" s="2150">
        <v>14.774843445977742</v>
      </c>
      <c r="G28" s="2150"/>
      <c r="H28" s="2150"/>
      <c r="I28" s="2150"/>
      <c r="J28" s="2156"/>
      <c r="K28" s="2156"/>
      <c r="L28" s="2156"/>
      <c r="M28" s="2156"/>
      <c r="N28" s="2156"/>
      <c r="O28" s="2202"/>
      <c r="P28" s="2150">
        <v>100</v>
      </c>
      <c r="Q28" s="2150">
        <v>14.774843445977742</v>
      </c>
      <c r="R28" s="2150">
        <v>14.774843445977742</v>
      </c>
      <c r="S28" s="2150"/>
      <c r="T28" s="2150"/>
      <c r="U28" s="2151">
        <v>29.517750285921903</v>
      </c>
      <c r="V28" s="2150"/>
      <c r="W28" s="2157">
        <v>100</v>
      </c>
      <c r="X28" s="2157">
        <v>12.558044171917413</v>
      </c>
      <c r="Y28" s="2150">
        <v>12.558044171917413</v>
      </c>
      <c r="Z28" s="2150"/>
      <c r="AA28" s="2150"/>
      <c r="AB28" s="2150"/>
      <c r="AC28" s="2156"/>
      <c r="AD28" s="2156"/>
      <c r="AE28" s="2156"/>
      <c r="AF28" s="2156"/>
      <c r="AG28" s="2156"/>
      <c r="AH28" s="2202"/>
      <c r="AI28" s="2150">
        <v>100</v>
      </c>
      <c r="AJ28" s="2150">
        <v>12.558044171917413</v>
      </c>
      <c r="AK28" s="2150">
        <v>12.558044171917413</v>
      </c>
      <c r="AL28" s="2150"/>
      <c r="AM28" s="2150">
        <v>100</v>
      </c>
      <c r="AN28" s="2152">
        <v>4.0405298478270613</v>
      </c>
      <c r="AO28" s="1025"/>
    </row>
    <row r="29" spans="2:41" ht="11.25" customHeight="1">
      <c r="B29" s="1187">
        <v>12</v>
      </c>
      <c r="C29" s="1331" t="s">
        <v>2154</v>
      </c>
      <c r="D29" s="2150">
        <v>100</v>
      </c>
      <c r="E29" s="2150"/>
      <c r="F29" s="2150"/>
      <c r="G29" s="2150"/>
      <c r="H29" s="2150"/>
      <c r="I29" s="2150"/>
      <c r="J29" s="2156"/>
      <c r="K29" s="2156"/>
      <c r="L29" s="2156"/>
      <c r="M29" s="2156"/>
      <c r="N29" s="2156"/>
      <c r="O29" s="2202"/>
      <c r="P29" s="2150">
        <v>100</v>
      </c>
      <c r="Q29" s="2150"/>
      <c r="R29" s="2150"/>
      <c r="S29" s="2150"/>
      <c r="T29" s="2150"/>
      <c r="U29" s="2151">
        <v>8.6890050912399874E-3</v>
      </c>
      <c r="V29" s="2150"/>
      <c r="W29" s="2150">
        <v>100</v>
      </c>
      <c r="X29" s="2150"/>
      <c r="Y29" s="2150"/>
      <c r="Z29" s="2150"/>
      <c r="AA29" s="2150"/>
      <c r="AB29" s="2150"/>
      <c r="AC29" s="2156"/>
      <c r="AD29" s="2156"/>
      <c r="AE29" s="2156"/>
      <c r="AF29" s="2156"/>
      <c r="AG29" s="2156"/>
      <c r="AH29" s="2202"/>
      <c r="AI29" s="2150">
        <v>100</v>
      </c>
      <c r="AJ29" s="2150"/>
      <c r="AK29" s="2150"/>
      <c r="AL29" s="2150"/>
      <c r="AM29" s="2150">
        <v>100</v>
      </c>
      <c r="AN29" s="2152">
        <v>4.0577226177218476E-4</v>
      </c>
      <c r="AO29" s="1025"/>
    </row>
    <row r="30" spans="2:41" ht="11.25" customHeight="1">
      <c r="B30" s="1187">
        <v>13</v>
      </c>
      <c r="C30" s="1331" t="s">
        <v>2155</v>
      </c>
      <c r="D30" s="2150">
        <v>71.831445784268837</v>
      </c>
      <c r="E30" s="2150"/>
      <c r="F30" s="2150"/>
      <c r="G30" s="2150"/>
      <c r="H30" s="2150"/>
      <c r="I30" s="2150"/>
      <c r="J30" s="2156"/>
      <c r="K30" s="2156"/>
      <c r="L30" s="2156"/>
      <c r="M30" s="2156"/>
      <c r="N30" s="2156"/>
      <c r="O30" s="2202"/>
      <c r="P30" s="2150">
        <v>71.831445784268837</v>
      </c>
      <c r="Q30" s="2150"/>
      <c r="R30" s="2150"/>
      <c r="S30" s="2150"/>
      <c r="T30" s="2150"/>
      <c r="U30" s="2151">
        <v>1.423472602139213</v>
      </c>
      <c r="V30" s="2150"/>
      <c r="W30" s="2150">
        <v>70.306021188208135</v>
      </c>
      <c r="X30" s="2150"/>
      <c r="Y30" s="2150"/>
      <c r="Z30" s="2150"/>
      <c r="AA30" s="2150"/>
      <c r="AB30" s="2150"/>
      <c r="AC30" s="2156"/>
      <c r="AD30" s="2156"/>
      <c r="AE30" s="2156"/>
      <c r="AF30" s="2156"/>
      <c r="AG30" s="2156"/>
      <c r="AH30" s="2202"/>
      <c r="AI30" s="2150">
        <v>70.306021188208135</v>
      </c>
      <c r="AJ30" s="2150"/>
      <c r="AK30" s="2150"/>
      <c r="AL30" s="2150"/>
      <c r="AM30" s="2150">
        <v>70.306021188208135</v>
      </c>
      <c r="AN30" s="2152">
        <v>0.30509240877144361</v>
      </c>
      <c r="AO30" s="1025"/>
    </row>
    <row r="31" spans="2:41" ht="11.25" customHeight="1">
      <c r="B31" s="1187">
        <v>14</v>
      </c>
      <c r="C31" s="1330" t="s">
        <v>2207</v>
      </c>
      <c r="D31" s="2145"/>
      <c r="E31" s="2145"/>
      <c r="F31" s="2145"/>
      <c r="G31" s="2145"/>
      <c r="H31" s="2145"/>
      <c r="I31" s="2145"/>
      <c r="J31" s="2155"/>
      <c r="K31" s="2155"/>
      <c r="L31" s="2155"/>
      <c r="M31" s="2155"/>
      <c r="N31" s="2155"/>
      <c r="O31" s="2201"/>
      <c r="P31" s="2145"/>
      <c r="Q31" s="2145"/>
      <c r="R31" s="2145"/>
      <c r="S31" s="2145"/>
      <c r="T31" s="2145"/>
      <c r="U31" s="2198"/>
      <c r="V31" s="2145"/>
      <c r="W31" s="2145"/>
      <c r="X31" s="2145"/>
      <c r="Y31" s="2145"/>
      <c r="Z31" s="2145"/>
      <c r="AA31" s="2145"/>
      <c r="AB31" s="2145"/>
      <c r="AC31" s="2155"/>
      <c r="AD31" s="2155"/>
      <c r="AE31" s="2155"/>
      <c r="AF31" s="2155"/>
      <c r="AG31" s="2155"/>
      <c r="AH31" s="2201"/>
      <c r="AI31" s="2145"/>
      <c r="AJ31" s="2145"/>
      <c r="AK31" s="2145"/>
      <c r="AL31" s="2145"/>
      <c r="AM31" s="2145"/>
      <c r="AN31" s="2149"/>
      <c r="AO31" s="1025"/>
    </row>
    <row r="32" spans="2:41" ht="11.25" customHeight="1">
      <c r="B32" s="1187">
        <v>15</v>
      </c>
      <c r="C32" s="1332" t="s">
        <v>2157</v>
      </c>
      <c r="D32" s="2145"/>
      <c r="E32" s="2145"/>
      <c r="F32" s="2145"/>
      <c r="G32" s="2145"/>
      <c r="H32" s="2145"/>
      <c r="I32" s="2145"/>
      <c r="J32" s="2155"/>
      <c r="K32" s="2155"/>
      <c r="L32" s="2155"/>
      <c r="M32" s="2155"/>
      <c r="N32" s="2155"/>
      <c r="O32" s="2201"/>
      <c r="P32" s="2145"/>
      <c r="Q32" s="2145"/>
      <c r="R32" s="2145"/>
      <c r="S32" s="2145"/>
      <c r="T32" s="2145"/>
      <c r="U32" s="2198"/>
      <c r="V32" s="2145"/>
      <c r="W32" s="2145"/>
      <c r="X32" s="2145"/>
      <c r="Y32" s="2145"/>
      <c r="Z32" s="2145"/>
      <c r="AA32" s="2145"/>
      <c r="AB32" s="2145"/>
      <c r="AC32" s="2155"/>
      <c r="AD32" s="2155"/>
      <c r="AE32" s="2155"/>
      <c r="AF32" s="2155"/>
      <c r="AG32" s="2155"/>
      <c r="AH32" s="2201"/>
      <c r="AI32" s="2145"/>
      <c r="AJ32" s="2145"/>
      <c r="AK32" s="2145"/>
      <c r="AL32" s="2145"/>
      <c r="AM32" s="2145"/>
      <c r="AN32" s="2149"/>
      <c r="AO32" s="1025"/>
    </row>
    <row r="33" spans="2:41" ht="11.25" customHeight="1">
      <c r="B33" s="1187">
        <v>16</v>
      </c>
      <c r="C33" s="1332" t="s">
        <v>2158</v>
      </c>
      <c r="D33" s="2145"/>
      <c r="E33" s="2145"/>
      <c r="F33" s="2145"/>
      <c r="G33" s="2145"/>
      <c r="H33" s="2145"/>
      <c r="I33" s="2145"/>
      <c r="J33" s="2154"/>
      <c r="K33" s="2154"/>
      <c r="L33" s="2154"/>
      <c r="M33" s="2154"/>
      <c r="N33" s="2154"/>
      <c r="O33" s="2201"/>
      <c r="P33" s="2154"/>
      <c r="Q33" s="2154"/>
      <c r="R33" s="2154"/>
      <c r="S33" s="2154"/>
      <c r="T33" s="2154"/>
      <c r="U33" s="2199"/>
      <c r="V33" s="2154"/>
      <c r="W33" s="2154"/>
      <c r="X33" s="2154"/>
      <c r="Y33" s="2154"/>
      <c r="Z33" s="2154"/>
      <c r="AA33" s="2154"/>
      <c r="AB33" s="2154"/>
      <c r="AC33" s="2154"/>
      <c r="AD33" s="2154"/>
      <c r="AE33" s="2154"/>
      <c r="AF33" s="2154"/>
      <c r="AG33" s="2154"/>
      <c r="AH33" s="2201"/>
      <c r="AI33" s="2154"/>
      <c r="AJ33" s="2154"/>
      <c r="AK33" s="2154"/>
      <c r="AL33" s="2154"/>
      <c r="AM33" s="2154"/>
      <c r="AN33" s="2149"/>
      <c r="AO33" s="1025"/>
    </row>
    <row r="34" spans="2:41" ht="11.25" customHeight="1">
      <c r="B34" s="1582">
        <v>17</v>
      </c>
      <c r="C34" s="1675" t="s">
        <v>2159</v>
      </c>
      <c r="D34" s="2158"/>
      <c r="E34" s="2158"/>
      <c r="F34" s="2158"/>
      <c r="G34" s="2158"/>
      <c r="H34" s="2158"/>
      <c r="I34" s="2158"/>
      <c r="J34" s="2159"/>
      <c r="K34" s="2159"/>
      <c r="L34" s="2159"/>
      <c r="M34" s="2159"/>
      <c r="N34" s="2159"/>
      <c r="O34" s="2203"/>
      <c r="P34" s="2158"/>
      <c r="Q34" s="2158"/>
      <c r="R34" s="2158"/>
      <c r="S34" s="2158"/>
      <c r="T34" s="2158"/>
      <c r="U34" s="2200"/>
      <c r="V34" s="2158"/>
      <c r="W34" s="2158"/>
      <c r="X34" s="2158"/>
      <c r="Y34" s="2158"/>
      <c r="Z34" s="2158"/>
      <c r="AA34" s="2158"/>
      <c r="AB34" s="2158"/>
      <c r="AC34" s="2159"/>
      <c r="AD34" s="2159"/>
      <c r="AE34" s="2159"/>
      <c r="AF34" s="2159"/>
      <c r="AG34" s="2159"/>
      <c r="AH34" s="2203"/>
      <c r="AI34" s="2158"/>
      <c r="AJ34" s="2158"/>
      <c r="AK34" s="2158"/>
      <c r="AL34" s="2158"/>
      <c r="AM34" s="2158"/>
      <c r="AN34" s="2160"/>
      <c r="AO34" s="1025"/>
    </row>
    <row r="35" spans="2:41" ht="11.25" customHeight="1">
      <c r="B35" s="1176"/>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1025"/>
      <c r="AJ35" s="1025"/>
      <c r="AK35" s="1025"/>
      <c r="AL35" s="1025"/>
      <c r="AM35" s="1025"/>
      <c r="AN35" s="1025"/>
      <c r="AO35" s="1025"/>
    </row>
    <row r="36" spans="2:41" ht="11.25" customHeight="1">
      <c r="B36" s="1176"/>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1025"/>
      <c r="AJ36" s="1025"/>
      <c r="AK36" s="1025"/>
      <c r="AL36" s="1025"/>
      <c r="AM36" s="1025"/>
      <c r="AN36" s="1025"/>
      <c r="AO36" s="1025"/>
    </row>
    <row r="37" spans="2:41" ht="11.25" customHeight="1">
      <c r="B37" s="1176"/>
      <c r="C37" s="1025"/>
      <c r="D37" s="1025"/>
      <c r="E37" s="1025"/>
      <c r="F37" s="1025"/>
      <c r="G37" s="1025"/>
      <c r="H37" s="1025"/>
      <c r="I37" s="1025"/>
      <c r="J37" s="1025"/>
      <c r="K37" s="1025"/>
      <c r="L37" s="1025"/>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1025"/>
      <c r="AJ37" s="1025"/>
      <c r="AK37" s="1025"/>
      <c r="AL37" s="1025"/>
      <c r="AM37" s="1025"/>
      <c r="AN37" s="1025"/>
      <c r="AO37" s="1025"/>
    </row>
    <row r="38" spans="2:41" ht="11.25" customHeight="1">
      <c r="B38" s="1176"/>
      <c r="C38" s="1025"/>
      <c r="D38" s="1025"/>
      <c r="E38" s="1025"/>
      <c r="F38" s="1025"/>
      <c r="G38" s="1025"/>
      <c r="H38" s="1025"/>
      <c r="I38" s="1025"/>
      <c r="J38" s="1025"/>
      <c r="K38" s="1025"/>
      <c r="L38" s="1025"/>
      <c r="M38" s="1025"/>
      <c r="N38" s="1025"/>
      <c r="O38" s="1025"/>
      <c r="P38" s="1025"/>
      <c r="Q38" s="1025"/>
      <c r="R38" s="1025"/>
      <c r="S38" s="1025"/>
      <c r="T38" s="1025"/>
      <c r="U38" s="1025"/>
      <c r="V38" s="1025"/>
      <c r="W38" s="1025"/>
      <c r="X38" s="1025"/>
      <c r="Y38" s="1025"/>
      <c r="Z38" s="1025"/>
      <c r="AA38" s="1025"/>
      <c r="AB38" s="1025"/>
      <c r="AC38" s="1025"/>
      <c r="AD38" s="1025"/>
      <c r="AE38" s="1025"/>
      <c r="AF38" s="1025"/>
      <c r="AG38" s="1025"/>
      <c r="AH38" s="1025"/>
      <c r="AI38" s="1025"/>
      <c r="AJ38" s="1025"/>
      <c r="AK38" s="1025"/>
      <c r="AL38" s="1025"/>
      <c r="AM38" s="1025"/>
      <c r="AN38" s="1025"/>
      <c r="AO38" s="1025"/>
    </row>
    <row r="39" spans="2:41" ht="11.25" customHeight="1">
      <c r="B39" s="1176"/>
      <c r="C39" s="1025"/>
      <c r="D39" s="1025"/>
      <c r="E39" s="1025"/>
      <c r="F39" s="1025"/>
      <c r="G39" s="1025"/>
      <c r="H39" s="1025"/>
      <c r="I39" s="1025"/>
      <c r="J39" s="1025"/>
      <c r="K39" s="1025"/>
      <c r="L39" s="1025"/>
      <c r="M39" s="1025"/>
      <c r="N39" s="1025"/>
      <c r="O39" s="1025"/>
      <c r="P39" s="1025"/>
      <c r="Q39" s="1025"/>
      <c r="R39" s="1025"/>
      <c r="S39" s="1025"/>
      <c r="T39" s="1025"/>
      <c r="U39" s="1025"/>
      <c r="V39" s="1025"/>
      <c r="W39" s="1025"/>
      <c r="X39" s="1025"/>
      <c r="Y39" s="1025"/>
      <c r="Z39" s="1025"/>
      <c r="AA39" s="1025"/>
      <c r="AB39" s="1025"/>
      <c r="AC39" s="1025"/>
      <c r="AD39" s="1025"/>
      <c r="AE39" s="1025"/>
      <c r="AF39" s="1025"/>
      <c r="AG39" s="1025"/>
      <c r="AH39" s="1025"/>
      <c r="AI39" s="1025"/>
      <c r="AJ39" s="1025"/>
      <c r="AK39" s="1025"/>
      <c r="AL39" s="1025"/>
      <c r="AM39" s="1025"/>
      <c r="AN39" s="1025"/>
      <c r="AO39" s="1025"/>
    </row>
    <row r="40" spans="2:41" ht="11.25" customHeight="1">
      <c r="B40" s="1176"/>
      <c r="C40" s="1025"/>
      <c r="D40" s="1025"/>
      <c r="E40" s="1025"/>
      <c r="F40" s="1025"/>
      <c r="G40" s="1025"/>
      <c r="H40" s="1025"/>
      <c r="I40" s="1025"/>
      <c r="J40" s="1025"/>
      <c r="K40" s="1025"/>
      <c r="L40" s="1025"/>
      <c r="M40" s="1025"/>
      <c r="N40" s="1025"/>
      <c r="O40" s="1025"/>
      <c r="P40" s="1025"/>
      <c r="Q40" s="1025"/>
      <c r="R40" s="1025"/>
      <c r="S40" s="1025"/>
      <c r="T40" s="1025"/>
      <c r="U40" s="1025"/>
      <c r="V40" s="1025"/>
      <c r="W40" s="1025"/>
      <c r="X40" s="1025"/>
      <c r="Y40" s="1025"/>
      <c r="Z40" s="1025"/>
      <c r="AA40" s="1025"/>
      <c r="AB40" s="1025"/>
      <c r="AC40" s="1025"/>
      <c r="AD40" s="1025"/>
      <c r="AE40" s="1025"/>
      <c r="AF40" s="1025"/>
      <c r="AG40" s="1025"/>
      <c r="AH40" s="1025"/>
      <c r="AI40" s="1025"/>
      <c r="AJ40" s="1025"/>
      <c r="AK40" s="1025"/>
      <c r="AL40" s="1025"/>
      <c r="AM40" s="1025"/>
      <c r="AN40" s="1025"/>
      <c r="AO40" s="1025"/>
    </row>
    <row r="41" spans="2:41" ht="11.25" customHeight="1">
      <c r="B41" s="1176"/>
      <c r="C41" s="1025"/>
      <c r="D41" s="1025"/>
      <c r="E41" s="1025"/>
      <c r="F41" s="1025"/>
      <c r="G41" s="1025"/>
      <c r="H41" s="1025"/>
      <c r="I41" s="1025"/>
      <c r="J41" s="1025"/>
      <c r="K41" s="1025"/>
      <c r="L41" s="1025"/>
      <c r="M41" s="1025"/>
      <c r="N41" s="1025"/>
      <c r="O41" s="1025"/>
      <c r="P41" s="1025"/>
      <c r="Q41" s="1025"/>
      <c r="R41" s="1025"/>
      <c r="S41" s="1025"/>
      <c r="T41" s="1025"/>
      <c r="U41" s="1025"/>
      <c r="V41" s="1025"/>
      <c r="W41" s="1025"/>
      <c r="X41" s="1025"/>
      <c r="Y41" s="1025"/>
      <c r="Z41" s="1025"/>
      <c r="AA41" s="1025"/>
      <c r="AB41" s="1025"/>
      <c r="AC41" s="1025"/>
      <c r="AD41" s="1025"/>
      <c r="AE41" s="1025"/>
      <c r="AF41" s="1025"/>
      <c r="AG41" s="1025"/>
      <c r="AH41" s="1025"/>
      <c r="AI41" s="1025"/>
      <c r="AJ41" s="1025"/>
      <c r="AK41" s="1025"/>
      <c r="AL41" s="1025"/>
      <c r="AM41" s="1025"/>
      <c r="AN41" s="1025"/>
      <c r="AO41" s="1025"/>
    </row>
    <row r="42" spans="2:41" ht="11.25" customHeight="1"/>
    <row r="43" spans="2:41" ht="11.25" customHeight="1"/>
    <row r="44" spans="2:41" ht="11.25" customHeight="1"/>
    <row r="45" spans="2:41" ht="11.25" customHeight="1"/>
    <row r="46" spans="2:41" ht="11.25" customHeight="1"/>
    <row r="47" spans="2:41" ht="11.25" customHeight="1"/>
    <row r="48" spans="2:41" ht="11.25" customHeight="1"/>
    <row r="49" ht="11.25" customHeight="1"/>
    <row r="50" ht="11.25" customHeight="1"/>
    <row r="51" ht="11.25" customHeight="1"/>
  </sheetData>
  <mergeCells count="23">
    <mergeCell ref="B3:R3"/>
    <mergeCell ref="B10:C10"/>
    <mergeCell ref="D11:U11"/>
    <mergeCell ref="W11:AN11"/>
    <mergeCell ref="D12:H12"/>
    <mergeCell ref="J12:N12"/>
    <mergeCell ref="P12:T12"/>
    <mergeCell ref="W12:AA12"/>
    <mergeCell ref="AC12:AG12"/>
    <mergeCell ref="AI12:AN12"/>
    <mergeCell ref="B7:AN7"/>
    <mergeCell ref="AJ14:AM14"/>
    <mergeCell ref="D13:H13"/>
    <mergeCell ref="J13:N13"/>
    <mergeCell ref="P13:T13"/>
    <mergeCell ref="W13:AA13"/>
    <mergeCell ref="AC13:AG13"/>
    <mergeCell ref="AI13:AM13"/>
    <mergeCell ref="E14:H14"/>
    <mergeCell ref="K14:N14"/>
    <mergeCell ref="Q14:T14"/>
    <mergeCell ref="X14:AA14"/>
    <mergeCell ref="AD14:AG14"/>
  </mergeCells>
  <hyperlinks>
    <hyperlink ref="B3" location="Contents!A1" display="Back to index page" xr:uid="{7E78D383-712E-41D1-93C8-DCA4B70AE82E}"/>
    <hyperlink ref="B3:R3" location="CONTENTS!A1" display="Back to contents page" xr:uid="{824F46BB-2EE0-4263-8BF1-3643E8D03524}"/>
  </hyperlinks>
  <pageMargins left="0.7" right="0.7" top="0.75" bottom="0.75" header="0.3" footer="0.3"/>
  <pageSetup orientation="landscape" r:id="rId1"/>
  <colBreaks count="1" manualBreakCount="1">
    <brk id="21" max="33" man="1"/>
  </colBreaks>
  <customProperties>
    <customPr name="EpmWorksheetKeyString_GU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3782-AC52-47A2-AECD-A8C43FC3B62A}">
  <sheetPr>
    <tabColor rgb="FF007272"/>
  </sheetPr>
  <dimension ref="A1:AS303"/>
  <sheetViews>
    <sheetView showGridLines="0" showRowColHeaders="0" zoomScaleNormal="100" workbookViewId="0"/>
  </sheetViews>
  <sheetFormatPr baseColWidth="10" defaultColWidth="8.88671875" defaultRowHeight="14.4"/>
  <cols>
    <col min="1" max="1" width="2.6640625" style="1214" customWidth="1"/>
    <col min="2" max="2" width="3.6640625" style="1215" customWidth="1"/>
    <col min="3" max="3" width="60.5546875" style="1214" customWidth="1"/>
    <col min="4" max="9" width="13.109375" style="1214" customWidth="1"/>
    <col min="10" max="10" width="1.6640625" style="1214" customWidth="1"/>
    <col min="11" max="15" width="13.109375" style="1214" customWidth="1"/>
    <col min="16" max="16" width="1.6640625" style="1214" customWidth="1"/>
    <col min="17" max="22" width="13.109375" style="1214" customWidth="1"/>
    <col min="23" max="23" width="1.44140625" style="1214" customWidth="1"/>
    <col min="24" max="28" width="13.109375" style="1214" customWidth="1"/>
    <col min="29" max="29" width="2" style="1214" customWidth="1"/>
    <col min="30" max="34" width="13.109375" style="1214" customWidth="1"/>
    <col min="35" max="35" width="2" style="1214" customWidth="1"/>
    <col min="36" max="41" width="13.109375" style="1214" customWidth="1"/>
    <col min="42" max="16384" width="8.88671875" style="1214"/>
  </cols>
  <sheetData>
    <row r="1" spans="1:45" ht="11.25" customHeight="1"/>
    <row r="2" spans="1:45" ht="5.25" customHeight="1"/>
    <row r="3" spans="1:45" ht="12.9" customHeight="1">
      <c r="B3" s="2217" t="s">
        <v>302</v>
      </c>
      <c r="C3" s="2217"/>
      <c r="D3" s="2217"/>
      <c r="E3" s="2217"/>
      <c r="F3" s="2217"/>
      <c r="G3" s="2217"/>
      <c r="H3" s="2217"/>
      <c r="I3" s="2217"/>
      <c r="J3" s="2217"/>
      <c r="K3" s="2217"/>
      <c r="L3" s="2217"/>
      <c r="M3" s="2217"/>
      <c r="N3" s="2217"/>
      <c r="O3" s="2217"/>
      <c r="P3" s="2217"/>
      <c r="Q3" s="2217"/>
      <c r="R3" s="2217"/>
      <c r="S3" s="2217"/>
      <c r="T3" s="2217"/>
    </row>
    <row r="4" spans="1:45" ht="5.25" customHeight="1"/>
    <row r="5" spans="1:45" s="1169" customFormat="1" ht="15.75" customHeight="1">
      <c r="A5" s="7"/>
      <c r="B5" s="1087" t="s">
        <v>2208</v>
      </c>
      <c r="C5" s="1087"/>
    </row>
    <row r="6" spans="1:45" s="1169" customFormat="1" ht="11.25" customHeight="1">
      <c r="A6" s="7"/>
      <c r="B6" s="1087"/>
      <c r="C6" s="1087"/>
    </row>
    <row r="7" spans="1:45" s="1169" customFormat="1" ht="11.25" customHeight="1">
      <c r="A7" s="7"/>
      <c r="B7" s="12"/>
      <c r="C7" s="1087"/>
    </row>
    <row r="8" spans="1:45" s="1169" customFormat="1" ht="15.75" customHeight="1">
      <c r="A8" s="7"/>
      <c r="C8" s="1087"/>
    </row>
    <row r="9" spans="1:45" ht="11.25" customHeight="1"/>
    <row r="10" spans="1:45" ht="15.75" customHeight="1">
      <c r="B10" s="1223" t="s">
        <v>2209</v>
      </c>
    </row>
    <row r="11" spans="1:45" ht="11.25" customHeight="1">
      <c r="B11" s="1223"/>
    </row>
    <row r="12" spans="1:45" ht="11.25" customHeight="1"/>
    <row r="13" spans="1:45" s="1215" customFormat="1" ht="11.25" customHeight="1">
      <c r="A13" s="84"/>
      <c r="B13" s="1166"/>
      <c r="C13" s="913"/>
      <c r="D13" s="1166" t="s">
        <v>314</v>
      </c>
      <c r="E13" s="1166" t="s">
        <v>316</v>
      </c>
      <c r="F13" s="1166" t="s">
        <v>318</v>
      </c>
      <c r="G13" s="1166" t="s">
        <v>320</v>
      </c>
      <c r="H13" s="1166" t="s">
        <v>325</v>
      </c>
      <c r="I13" s="1166" t="s">
        <v>332</v>
      </c>
      <c r="J13" s="1166"/>
      <c r="K13" s="1166" t="s">
        <v>334</v>
      </c>
      <c r="L13" s="1166" t="s">
        <v>339</v>
      </c>
      <c r="M13" s="1166" t="s">
        <v>345</v>
      </c>
      <c r="N13" s="1166" t="s">
        <v>368</v>
      </c>
      <c r="O13" s="1166" t="s">
        <v>392</v>
      </c>
      <c r="P13" s="1166"/>
      <c r="Q13" s="1166" t="s">
        <v>866</v>
      </c>
      <c r="R13" s="1166" t="s">
        <v>967</v>
      </c>
      <c r="S13" s="1166" t="s">
        <v>968</v>
      </c>
      <c r="T13" s="1166" t="s">
        <v>969</v>
      </c>
      <c r="U13" s="1166" t="s">
        <v>1025</v>
      </c>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row>
    <row r="14" spans="1:45" ht="11.25" customHeight="1">
      <c r="A14" s="1203"/>
      <c r="C14" s="1201"/>
      <c r="D14" s="2489" t="s">
        <v>2761</v>
      </c>
      <c r="E14" s="2489"/>
      <c r="F14" s="2489"/>
      <c r="G14" s="2489"/>
      <c r="H14" s="2489"/>
      <c r="I14" s="2489"/>
      <c r="J14" s="2489"/>
      <c r="K14" s="2489"/>
      <c r="L14" s="2489"/>
      <c r="M14" s="2489"/>
      <c r="N14" s="2489"/>
      <c r="O14" s="2489"/>
      <c r="P14" s="2489"/>
      <c r="Q14" s="2489"/>
      <c r="R14" s="2489"/>
      <c r="S14" s="2489"/>
      <c r="T14" s="2489"/>
      <c r="U14" s="2489"/>
      <c r="V14" s="84"/>
      <c r="W14" s="84"/>
      <c r="X14" s="1203"/>
      <c r="Y14" s="1203"/>
      <c r="Z14" s="1203"/>
      <c r="AA14" s="1203"/>
      <c r="AB14" s="1203"/>
      <c r="AC14" s="1203"/>
      <c r="AD14" s="1203"/>
      <c r="AE14" s="1203"/>
      <c r="AF14" s="1203"/>
      <c r="AG14" s="1203"/>
      <c r="AH14" s="1203"/>
      <c r="AI14" s="1203"/>
      <c r="AJ14" s="1203"/>
      <c r="AK14" s="1203"/>
      <c r="AL14" s="1203"/>
      <c r="AM14" s="1203"/>
      <c r="AN14" s="1203"/>
      <c r="AO14" s="1203"/>
      <c r="AP14" s="1203"/>
      <c r="AQ14" s="1203"/>
      <c r="AR14" s="1203"/>
      <c r="AS14" s="1203"/>
    </row>
    <row r="15" spans="1:45" ht="11.25" customHeight="1">
      <c r="A15" s="1203"/>
      <c r="B15" s="410"/>
      <c r="C15" s="410"/>
      <c r="E15" s="2283" t="s">
        <v>2133</v>
      </c>
      <c r="F15" s="2283"/>
      <c r="G15" s="2283"/>
      <c r="H15" s="2283"/>
      <c r="I15" s="2283"/>
      <c r="J15" s="529"/>
      <c r="K15" s="2283" t="s">
        <v>2134</v>
      </c>
      <c r="L15" s="2283"/>
      <c r="M15" s="2283"/>
      <c r="N15" s="2283"/>
      <c r="O15" s="2283"/>
      <c r="P15" s="529"/>
      <c r="Q15" s="2283" t="s">
        <v>2135</v>
      </c>
      <c r="R15" s="2283"/>
      <c r="S15" s="2283"/>
      <c r="T15" s="2283"/>
      <c r="U15" s="2283"/>
      <c r="V15" s="236"/>
      <c r="W15" s="236"/>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row>
    <row r="16" spans="1:45" ht="11.25" customHeight="1">
      <c r="A16" s="1203"/>
      <c r="B16" s="410"/>
      <c r="C16" s="410"/>
      <c r="D16" s="410"/>
      <c r="E16" s="2335" t="s">
        <v>2136</v>
      </c>
      <c r="F16" s="2335"/>
      <c r="G16" s="2335"/>
      <c r="H16" s="2335"/>
      <c r="I16" s="2335"/>
      <c r="J16" s="84"/>
      <c r="K16" s="2335" t="s">
        <v>2136</v>
      </c>
      <c r="L16" s="2335"/>
      <c r="M16" s="2335"/>
      <c r="N16" s="2335"/>
      <c r="O16" s="2335"/>
      <c r="P16" s="84"/>
      <c r="Q16" s="2335" t="s">
        <v>2136</v>
      </c>
      <c r="R16" s="2335"/>
      <c r="S16" s="2335"/>
      <c r="T16" s="2335"/>
      <c r="U16" s="2335"/>
      <c r="V16" s="84"/>
      <c r="W16" s="84"/>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row>
    <row r="17" spans="1:45" ht="11.25" customHeight="1">
      <c r="A17" s="1203"/>
      <c r="B17" s="410"/>
      <c r="C17" s="410"/>
      <c r="E17" s="84"/>
      <c r="F17" s="2335" t="s">
        <v>2137</v>
      </c>
      <c r="G17" s="2335"/>
      <c r="H17" s="2335"/>
      <c r="I17" s="2335"/>
      <c r="J17" s="84"/>
      <c r="K17" s="84"/>
      <c r="L17" s="2335" t="s">
        <v>2137</v>
      </c>
      <c r="M17" s="2335"/>
      <c r="N17" s="2335"/>
      <c r="O17" s="2335"/>
      <c r="P17" s="84"/>
      <c r="Q17" s="84"/>
      <c r="R17" s="2335" t="s">
        <v>2137</v>
      </c>
      <c r="S17" s="2335"/>
      <c r="T17" s="2335"/>
      <c r="U17" s="2335"/>
      <c r="V17" s="84"/>
      <c r="W17" s="84"/>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row>
    <row r="18" spans="1:45" ht="11.25" customHeight="1">
      <c r="A18" s="1203"/>
      <c r="B18" s="410"/>
      <c r="C18" s="410"/>
      <c r="E18" s="84"/>
      <c r="F18" s="84"/>
      <c r="G18" s="477" t="s">
        <v>837</v>
      </c>
      <c r="M18" s="477" t="s">
        <v>837</v>
      </c>
      <c r="P18" s="477"/>
      <c r="Q18" s="477"/>
      <c r="R18" s="477"/>
      <c r="S18" s="477" t="s">
        <v>837</v>
      </c>
      <c r="T18" s="477" t="s">
        <v>837</v>
      </c>
      <c r="X18" s="1203"/>
      <c r="Y18" s="1203"/>
      <c r="Z18" s="1203"/>
      <c r="AA18" s="1203"/>
      <c r="AB18" s="1203"/>
      <c r="AC18" s="1203"/>
      <c r="AD18" s="1203"/>
      <c r="AE18" s="1203"/>
      <c r="AF18" s="1203"/>
      <c r="AG18" s="1203"/>
      <c r="AH18" s="1203"/>
      <c r="AI18" s="1203"/>
      <c r="AJ18" s="1203"/>
      <c r="AK18" s="1203"/>
      <c r="AL18" s="1203"/>
      <c r="AM18" s="1203"/>
      <c r="AN18" s="1203"/>
      <c r="AO18" s="1203"/>
      <c r="AP18" s="1203"/>
      <c r="AQ18" s="1203"/>
      <c r="AR18" s="1203"/>
      <c r="AS18" s="1203"/>
    </row>
    <row r="19" spans="1:45" ht="11.25" customHeight="1">
      <c r="A19" s="1203"/>
      <c r="B19" s="410"/>
      <c r="C19" s="410"/>
      <c r="D19" s="477" t="s">
        <v>2138</v>
      </c>
      <c r="E19" s="84"/>
      <c r="F19" s="84"/>
      <c r="G19" s="477" t="s">
        <v>2210</v>
      </c>
      <c r="H19" s="477" t="s">
        <v>837</v>
      </c>
      <c r="I19" s="477" t="s">
        <v>837</v>
      </c>
      <c r="J19" s="477"/>
      <c r="K19" s="477"/>
      <c r="L19" s="477"/>
      <c r="M19" s="477" t="s">
        <v>2210</v>
      </c>
      <c r="N19" s="477" t="s">
        <v>837</v>
      </c>
      <c r="O19" s="477" t="s">
        <v>837</v>
      </c>
      <c r="P19" s="477"/>
      <c r="Q19" s="477"/>
      <c r="R19" s="477"/>
      <c r="S19" s="477" t="s">
        <v>2210</v>
      </c>
      <c r="T19" s="477" t="s">
        <v>2197</v>
      </c>
      <c r="U19" s="477" t="s">
        <v>837</v>
      </c>
      <c r="V19" s="477"/>
      <c r="W19" s="477"/>
      <c r="X19" s="1203"/>
      <c r="Y19" s="1203"/>
      <c r="Z19" s="1203"/>
      <c r="AA19" s="1203"/>
      <c r="AB19" s="1203"/>
      <c r="AC19" s="1203"/>
      <c r="AD19" s="1203"/>
      <c r="AE19" s="1203"/>
      <c r="AF19" s="1203"/>
      <c r="AG19" s="1203"/>
      <c r="AH19" s="1203"/>
      <c r="AI19" s="1203"/>
      <c r="AJ19" s="1203"/>
      <c r="AK19" s="1203"/>
      <c r="AL19" s="1203"/>
      <c r="AM19" s="1203"/>
      <c r="AN19" s="1203"/>
      <c r="AO19" s="1203"/>
      <c r="AP19" s="1203"/>
      <c r="AQ19" s="1203"/>
      <c r="AR19" s="1203"/>
      <c r="AS19" s="1203"/>
    </row>
    <row r="20" spans="1:45" ht="11.25" customHeight="1">
      <c r="A20" s="1203"/>
      <c r="B20" s="1670"/>
      <c r="C20" s="1591" t="s">
        <v>308</v>
      </c>
      <c r="D20" s="477" t="s">
        <v>2211</v>
      </c>
      <c r="E20" s="1203"/>
      <c r="F20" s="1203"/>
      <c r="G20" s="1532" t="s">
        <v>2212</v>
      </c>
      <c r="H20" s="477" t="s">
        <v>2141</v>
      </c>
      <c r="I20" s="477" t="s">
        <v>2142</v>
      </c>
      <c r="J20" s="477"/>
      <c r="K20" s="477"/>
      <c r="L20" s="477"/>
      <c r="M20" s="1532" t="s">
        <v>2212</v>
      </c>
      <c r="N20" s="477" t="s">
        <v>2143</v>
      </c>
      <c r="O20" s="477" t="s">
        <v>2142</v>
      </c>
      <c r="P20" s="477"/>
      <c r="Q20" s="477"/>
      <c r="R20" s="477"/>
      <c r="S20" s="1532" t="s">
        <v>2212</v>
      </c>
      <c r="T20" s="477" t="s">
        <v>2143</v>
      </c>
      <c r="U20" s="477" t="s">
        <v>2142</v>
      </c>
      <c r="V20" s="477"/>
      <c r="W20" s="477"/>
      <c r="X20" s="1203"/>
      <c r="Y20" s="1203"/>
      <c r="Z20" s="1203"/>
      <c r="AA20" s="1203"/>
      <c r="AB20" s="1203"/>
      <c r="AC20" s="1203"/>
      <c r="AD20" s="1203"/>
      <c r="AE20" s="1203"/>
      <c r="AF20" s="1203"/>
      <c r="AG20" s="1203"/>
      <c r="AH20" s="1203"/>
      <c r="AI20" s="1203"/>
      <c r="AJ20" s="1203"/>
      <c r="AK20" s="1203"/>
      <c r="AL20" s="1203"/>
      <c r="AM20" s="1203"/>
      <c r="AN20" s="1203"/>
      <c r="AO20" s="1203"/>
      <c r="AP20" s="1203"/>
      <c r="AQ20" s="1203"/>
      <c r="AR20" s="1203"/>
      <c r="AS20" s="1203"/>
    </row>
    <row r="21" spans="1:45" s="319" customFormat="1" ht="15" customHeight="1">
      <c r="A21" s="273"/>
      <c r="B21" s="275">
        <v>1</v>
      </c>
      <c r="C21" s="1375" t="s">
        <v>2213</v>
      </c>
      <c r="D21" s="1224"/>
      <c r="E21" s="1165"/>
      <c r="F21" s="1165"/>
      <c r="G21" s="1165"/>
      <c r="H21" s="1165"/>
      <c r="I21" s="1165"/>
      <c r="J21" s="1165"/>
      <c r="K21" s="1165"/>
      <c r="L21" s="1165"/>
      <c r="M21" s="1165"/>
      <c r="N21" s="1165"/>
      <c r="O21" s="1165"/>
      <c r="P21" s="1165"/>
      <c r="Q21" s="1165"/>
      <c r="R21" s="1165"/>
      <c r="S21" s="1165"/>
      <c r="T21" s="1165"/>
      <c r="U21" s="1165"/>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row>
    <row r="22" spans="1:45" s="319" customFormat="1" ht="22.5" customHeight="1">
      <c r="A22" s="273"/>
      <c r="B22" s="1312"/>
      <c r="C22" s="1313" t="s">
        <v>2214</v>
      </c>
      <c r="D22" s="1314"/>
      <c r="E22" s="1315"/>
      <c r="F22" s="1315"/>
      <c r="G22" s="1315"/>
      <c r="H22" s="1315"/>
      <c r="I22" s="1315"/>
      <c r="J22" s="1315"/>
      <c r="K22" s="1315"/>
      <c r="L22" s="1315"/>
      <c r="M22" s="1315"/>
      <c r="N22" s="1315"/>
      <c r="O22" s="1315"/>
      <c r="P22" s="1315"/>
      <c r="Q22" s="1315"/>
      <c r="R22" s="1315"/>
      <c r="S22" s="1315"/>
      <c r="T22" s="1315"/>
      <c r="U22" s="1315"/>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row>
    <row r="23" spans="1:45" ht="11.25" customHeight="1">
      <c r="A23" s="1203"/>
      <c r="B23" s="275">
        <v>2</v>
      </c>
      <c r="C23" s="1316" t="s">
        <v>2162</v>
      </c>
      <c r="D23" s="1208"/>
      <c r="E23" s="1208"/>
      <c r="F23" s="1208"/>
      <c r="G23" s="1208"/>
      <c r="H23" s="1208"/>
      <c r="I23" s="1208"/>
      <c r="J23" s="1208"/>
      <c r="K23" s="1208"/>
      <c r="L23" s="1208"/>
      <c r="M23" s="1208"/>
      <c r="N23" s="1208"/>
      <c r="O23" s="1208"/>
      <c r="P23" s="1208"/>
      <c r="Q23" s="1208"/>
      <c r="R23" s="1208"/>
      <c r="S23" s="1208"/>
      <c r="T23" s="1208"/>
      <c r="U23" s="1208"/>
      <c r="V23" s="1225"/>
      <c r="W23" s="1225"/>
      <c r="X23" s="1203"/>
      <c r="Y23" s="1203"/>
      <c r="Z23" s="1203"/>
      <c r="AA23" s="1203"/>
      <c r="AB23" s="1203"/>
      <c r="AC23" s="1203"/>
      <c r="AD23" s="1203"/>
      <c r="AE23" s="1203"/>
      <c r="AF23" s="1203"/>
      <c r="AG23" s="1203"/>
      <c r="AH23" s="1203"/>
      <c r="AI23" s="1203"/>
      <c r="AJ23" s="1203"/>
      <c r="AK23" s="1203"/>
      <c r="AL23" s="1203"/>
      <c r="AM23" s="1203"/>
      <c r="AN23" s="1203"/>
      <c r="AO23" s="1203"/>
      <c r="AP23" s="1203"/>
      <c r="AQ23" s="1203"/>
      <c r="AR23" s="1203"/>
      <c r="AS23" s="1203"/>
    </row>
    <row r="24" spans="1:45" ht="11.25" customHeight="1">
      <c r="A24" s="1203"/>
      <c r="B24" s="275">
        <v>3</v>
      </c>
      <c r="C24" s="1226" t="s">
        <v>848</v>
      </c>
      <c r="D24" s="1208"/>
      <c r="E24" s="1208"/>
      <c r="F24" s="1208"/>
      <c r="G24" s="1208"/>
      <c r="H24" s="1208"/>
      <c r="I24" s="1208"/>
      <c r="J24" s="1208"/>
      <c r="K24" s="1208"/>
      <c r="L24" s="1208"/>
      <c r="M24" s="1208"/>
      <c r="N24" s="1208"/>
      <c r="O24" s="1208"/>
      <c r="P24" s="1208"/>
      <c r="Q24" s="1208"/>
      <c r="R24" s="1208"/>
      <c r="S24" s="1208"/>
      <c r="T24" s="1208"/>
      <c r="U24" s="1208"/>
      <c r="V24" s="1225"/>
      <c r="W24" s="1225"/>
      <c r="X24" s="1203"/>
      <c r="Y24" s="1203"/>
      <c r="Z24" s="1203"/>
      <c r="AA24" s="1203"/>
      <c r="AB24" s="1203"/>
      <c r="AC24" s="1203"/>
      <c r="AD24" s="1203"/>
      <c r="AE24" s="1203"/>
      <c r="AF24" s="1203"/>
      <c r="AG24" s="1203"/>
      <c r="AH24" s="1203"/>
      <c r="AI24" s="1203"/>
      <c r="AJ24" s="1203"/>
      <c r="AK24" s="1203"/>
      <c r="AL24" s="1203"/>
      <c r="AM24" s="1203"/>
      <c r="AN24" s="1203"/>
      <c r="AO24" s="1203"/>
      <c r="AP24" s="1203"/>
      <c r="AQ24" s="1203"/>
      <c r="AR24" s="1203"/>
      <c r="AS24" s="1203"/>
    </row>
    <row r="25" spans="1:45" ht="11.25" customHeight="1">
      <c r="A25" s="1203"/>
      <c r="B25" s="275">
        <v>4</v>
      </c>
      <c r="C25" s="1317" t="s">
        <v>2215</v>
      </c>
      <c r="D25" s="1318"/>
      <c r="E25" s="1318"/>
      <c r="F25" s="1318"/>
      <c r="G25" s="1318"/>
      <c r="H25" s="1318"/>
      <c r="I25" s="1318"/>
      <c r="J25" s="1318"/>
      <c r="K25" s="1319"/>
      <c r="L25" s="1319"/>
      <c r="M25" s="1319"/>
      <c r="N25" s="1319"/>
      <c r="O25" s="1319"/>
      <c r="P25" s="1319"/>
      <c r="Q25" s="1318"/>
      <c r="R25" s="1318"/>
      <c r="S25" s="1318"/>
      <c r="T25" s="1318"/>
      <c r="U25" s="1318"/>
      <c r="V25" s="1225"/>
      <c r="W25" s="1225"/>
      <c r="X25" s="1203"/>
      <c r="Y25" s="1203"/>
      <c r="Z25" s="1203"/>
      <c r="AA25" s="1203"/>
      <c r="AB25" s="1203"/>
      <c r="AC25" s="1203"/>
      <c r="AD25" s="1203"/>
      <c r="AE25" s="1203"/>
      <c r="AF25" s="1203"/>
      <c r="AG25" s="1203"/>
      <c r="AH25" s="1203"/>
      <c r="AI25" s="1203"/>
      <c r="AJ25" s="1203"/>
      <c r="AK25" s="1203"/>
      <c r="AL25" s="1203"/>
      <c r="AM25" s="1203"/>
      <c r="AN25" s="1203"/>
      <c r="AO25" s="1203"/>
      <c r="AP25" s="1203"/>
      <c r="AQ25" s="1203"/>
      <c r="AR25" s="1203"/>
      <c r="AS25" s="1203"/>
    </row>
    <row r="26" spans="1:45" ht="11.25" customHeight="1">
      <c r="A26" s="1203"/>
      <c r="B26" s="275">
        <v>5</v>
      </c>
      <c r="C26" s="1317" t="s">
        <v>2154</v>
      </c>
      <c r="D26" s="1318"/>
      <c r="E26" s="1318"/>
      <c r="F26" s="1318"/>
      <c r="G26" s="1318"/>
      <c r="H26" s="1318"/>
      <c r="I26" s="1318"/>
      <c r="J26" s="1318"/>
      <c r="K26" s="1319"/>
      <c r="L26" s="1319"/>
      <c r="M26" s="1319"/>
      <c r="N26" s="1319"/>
      <c r="O26" s="1319"/>
      <c r="P26" s="1319"/>
      <c r="Q26" s="1318"/>
      <c r="R26" s="1318"/>
      <c r="S26" s="1318"/>
      <c r="T26" s="1318"/>
      <c r="U26" s="1318"/>
      <c r="V26" s="1225"/>
      <c r="W26" s="1225"/>
      <c r="X26" s="1203"/>
      <c r="Y26" s="1203"/>
      <c r="Z26" s="1203"/>
      <c r="AA26" s="1203"/>
      <c r="AB26" s="1203"/>
      <c r="AC26" s="1203"/>
      <c r="AD26" s="1203"/>
      <c r="AE26" s="1203"/>
      <c r="AF26" s="1203"/>
      <c r="AG26" s="1203"/>
      <c r="AH26" s="1203"/>
      <c r="AI26" s="1203"/>
      <c r="AJ26" s="1203"/>
      <c r="AK26" s="1203"/>
      <c r="AL26" s="1203"/>
      <c r="AM26" s="1203"/>
      <c r="AN26" s="1203"/>
      <c r="AO26" s="1203"/>
      <c r="AP26" s="1203"/>
      <c r="AQ26" s="1203"/>
      <c r="AR26" s="1203"/>
      <c r="AS26" s="1203"/>
    </row>
    <row r="27" spans="1:45" ht="11.25" customHeight="1">
      <c r="A27" s="1203"/>
      <c r="B27" s="275">
        <v>6</v>
      </c>
      <c r="C27" s="1226" t="s">
        <v>892</v>
      </c>
      <c r="D27" s="1208"/>
      <c r="E27" s="1208"/>
      <c r="F27" s="1208"/>
      <c r="G27" s="1208"/>
      <c r="H27" s="1208"/>
      <c r="I27" s="1208"/>
      <c r="J27" s="1208"/>
      <c r="K27" s="1208"/>
      <c r="L27" s="1208"/>
      <c r="M27" s="1208"/>
      <c r="N27" s="1208"/>
      <c r="O27" s="1208"/>
      <c r="P27" s="1208"/>
      <c r="Q27" s="1208"/>
      <c r="R27" s="1208"/>
      <c r="S27" s="1208"/>
      <c r="T27" s="1208"/>
      <c r="U27" s="1208"/>
      <c r="V27" s="1225"/>
      <c r="W27" s="1225"/>
      <c r="X27" s="1203"/>
      <c r="Y27" s="1203"/>
      <c r="Z27" s="1203"/>
      <c r="AA27" s="1203"/>
      <c r="AB27" s="1203"/>
      <c r="AC27" s="1203"/>
      <c r="AD27" s="1203"/>
      <c r="AE27" s="1203"/>
      <c r="AF27" s="1203"/>
      <c r="AG27" s="1203"/>
      <c r="AH27" s="1203"/>
      <c r="AI27" s="1203"/>
      <c r="AJ27" s="1203"/>
      <c r="AK27" s="1203"/>
      <c r="AL27" s="1203"/>
      <c r="AM27" s="1203"/>
      <c r="AN27" s="1203"/>
      <c r="AO27" s="1203"/>
      <c r="AP27" s="1203"/>
      <c r="AQ27" s="1203"/>
      <c r="AR27" s="1203"/>
      <c r="AS27" s="1203"/>
    </row>
    <row r="28" spans="1:45" ht="11.25" customHeight="1">
      <c r="A28" s="1203"/>
      <c r="B28" s="275">
        <v>7</v>
      </c>
      <c r="C28" s="1226" t="s">
        <v>1692</v>
      </c>
      <c r="D28" s="1208"/>
      <c r="E28" s="1208"/>
      <c r="F28" s="1208"/>
      <c r="G28" s="1208"/>
      <c r="H28" s="1208"/>
      <c r="I28" s="1208"/>
      <c r="J28" s="1208"/>
      <c r="K28" s="1208"/>
      <c r="L28" s="1208"/>
      <c r="M28" s="1208"/>
      <c r="N28" s="1208"/>
      <c r="O28" s="1208"/>
      <c r="P28" s="1208"/>
      <c r="Q28" s="1208"/>
      <c r="R28" s="1208"/>
      <c r="S28" s="1208"/>
      <c r="T28" s="1208"/>
      <c r="U28" s="1208"/>
      <c r="V28" s="1225"/>
      <c r="W28" s="1225"/>
      <c r="X28" s="1203"/>
      <c r="Y28" s="1203"/>
      <c r="Z28" s="1203"/>
      <c r="AA28" s="1203"/>
      <c r="AB28" s="1203"/>
      <c r="AC28" s="1203"/>
      <c r="AD28" s="1203"/>
      <c r="AE28" s="1203"/>
      <c r="AF28" s="1203"/>
      <c r="AG28" s="1203"/>
      <c r="AH28" s="1203"/>
      <c r="AI28" s="1203"/>
      <c r="AJ28" s="1203"/>
      <c r="AK28" s="1203"/>
      <c r="AL28" s="1203"/>
      <c r="AM28" s="1203"/>
      <c r="AN28" s="1203"/>
      <c r="AO28" s="1203"/>
      <c r="AP28" s="1203"/>
      <c r="AQ28" s="1203"/>
      <c r="AR28" s="1203"/>
      <c r="AS28" s="1203"/>
    </row>
    <row r="29" spans="1:45" ht="11.25" customHeight="1">
      <c r="A29" s="1203"/>
      <c r="B29" s="275">
        <v>8</v>
      </c>
      <c r="C29" s="1316" t="s">
        <v>2163</v>
      </c>
      <c r="D29" s="1208"/>
      <c r="E29" s="1208"/>
      <c r="F29" s="1208"/>
      <c r="G29" s="1208"/>
      <c r="H29" s="1208"/>
      <c r="I29" s="1208"/>
      <c r="J29" s="1208"/>
      <c r="K29" s="1208"/>
      <c r="L29" s="1208"/>
      <c r="M29" s="1208"/>
      <c r="N29" s="1208"/>
      <c r="O29" s="1208"/>
      <c r="P29" s="1208"/>
      <c r="Q29" s="1208"/>
      <c r="R29" s="1208"/>
      <c r="S29" s="1208"/>
      <c r="T29" s="1208"/>
      <c r="U29" s="1208"/>
      <c r="V29" s="1225"/>
      <c r="W29" s="1225"/>
      <c r="X29" s="1203"/>
      <c r="Y29" s="1203"/>
      <c r="Z29" s="1203"/>
      <c r="AA29" s="1203"/>
      <c r="AB29" s="1203"/>
      <c r="AC29" s="1203"/>
      <c r="AD29" s="1203"/>
      <c r="AE29" s="1203"/>
      <c r="AF29" s="1203"/>
      <c r="AG29" s="1203"/>
      <c r="AH29" s="1203"/>
      <c r="AI29" s="1203"/>
      <c r="AJ29" s="1203"/>
      <c r="AK29" s="1203"/>
      <c r="AL29" s="1203"/>
      <c r="AM29" s="1203"/>
      <c r="AN29" s="1203"/>
      <c r="AO29" s="1203"/>
      <c r="AP29" s="1203"/>
      <c r="AQ29" s="1203"/>
      <c r="AR29" s="1203"/>
      <c r="AS29" s="1203"/>
    </row>
    <row r="30" spans="1:45" ht="11.25" customHeight="1">
      <c r="A30" s="1203"/>
      <c r="B30" s="275">
        <v>9</v>
      </c>
      <c r="C30" s="1226" t="s">
        <v>848</v>
      </c>
      <c r="D30" s="1208"/>
      <c r="E30" s="1208"/>
      <c r="F30" s="1208"/>
      <c r="G30" s="1208"/>
      <c r="H30" s="1208"/>
      <c r="I30" s="1208"/>
      <c r="J30" s="1208"/>
      <c r="K30" s="1208"/>
      <c r="L30" s="1208"/>
      <c r="M30" s="1208"/>
      <c r="N30" s="1208"/>
      <c r="O30" s="1208"/>
      <c r="P30" s="1208"/>
      <c r="Q30" s="1208"/>
      <c r="R30" s="1208"/>
      <c r="S30" s="1208"/>
      <c r="T30" s="1208"/>
      <c r="U30" s="1208"/>
      <c r="V30" s="1225"/>
      <c r="W30" s="1225"/>
      <c r="X30" s="1203"/>
      <c r="Y30" s="1203"/>
      <c r="Z30" s="1203"/>
      <c r="AA30" s="1203"/>
      <c r="AB30" s="1203"/>
      <c r="AC30" s="1203"/>
      <c r="AD30" s="1203"/>
      <c r="AE30" s="1203"/>
      <c r="AF30" s="1203"/>
      <c r="AG30" s="1203"/>
      <c r="AH30" s="1203"/>
      <c r="AI30" s="1203"/>
      <c r="AJ30" s="1203"/>
      <c r="AK30" s="1203"/>
      <c r="AL30" s="1203"/>
      <c r="AM30" s="1203"/>
      <c r="AN30" s="1203"/>
      <c r="AO30" s="1203"/>
      <c r="AP30" s="1203"/>
      <c r="AQ30" s="1203"/>
      <c r="AR30" s="1203"/>
      <c r="AS30" s="1203"/>
    </row>
    <row r="31" spans="1:45" ht="11.25" customHeight="1">
      <c r="A31" s="1203"/>
      <c r="B31" s="275">
        <v>10</v>
      </c>
      <c r="C31" s="1226" t="s">
        <v>892</v>
      </c>
      <c r="D31" s="1208"/>
      <c r="E31" s="1208"/>
      <c r="F31" s="1208"/>
      <c r="G31" s="1208"/>
      <c r="H31" s="1208"/>
      <c r="I31" s="1208"/>
      <c r="J31" s="1208"/>
      <c r="K31" s="1208"/>
      <c r="L31" s="1208"/>
      <c r="M31" s="1208"/>
      <c r="N31" s="1208"/>
      <c r="O31" s="1208"/>
      <c r="P31" s="1208"/>
      <c r="Q31" s="1208"/>
      <c r="R31" s="1208"/>
      <c r="S31" s="1208"/>
      <c r="T31" s="1208"/>
      <c r="U31" s="1208"/>
      <c r="V31" s="1225"/>
      <c r="W31" s="1225"/>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row>
    <row r="32" spans="1:45" ht="11.25" customHeight="1">
      <c r="A32" s="1203"/>
      <c r="B32" s="275">
        <v>11</v>
      </c>
      <c r="C32" s="1226" t="s">
        <v>1692</v>
      </c>
      <c r="D32" s="1208"/>
      <c r="E32" s="1208"/>
      <c r="F32" s="1208"/>
      <c r="G32" s="1208"/>
      <c r="H32" s="1208"/>
      <c r="I32" s="1208"/>
      <c r="J32" s="1208"/>
      <c r="K32" s="1208"/>
      <c r="L32" s="1208"/>
      <c r="M32" s="1208"/>
      <c r="N32" s="1208"/>
      <c r="O32" s="1208"/>
      <c r="P32" s="1208"/>
      <c r="Q32" s="1208"/>
      <c r="R32" s="1208"/>
      <c r="S32" s="1208"/>
      <c r="T32" s="1208"/>
      <c r="U32" s="1208"/>
      <c r="V32" s="1225"/>
      <c r="W32" s="1225"/>
      <c r="X32" s="1203"/>
      <c r="Y32" s="1203"/>
      <c r="Z32" s="1203"/>
      <c r="AA32" s="1203"/>
      <c r="AB32" s="1203"/>
      <c r="AC32" s="1203"/>
      <c r="AD32" s="1203"/>
      <c r="AE32" s="1203"/>
      <c r="AF32" s="1203"/>
      <c r="AG32" s="1203"/>
      <c r="AH32" s="1203"/>
      <c r="AI32" s="1203"/>
      <c r="AJ32" s="1203"/>
      <c r="AK32" s="1203"/>
      <c r="AL32" s="1203"/>
      <c r="AM32" s="1203"/>
      <c r="AN32" s="1203"/>
      <c r="AO32" s="1203"/>
      <c r="AP32" s="1203"/>
      <c r="AQ32" s="1203"/>
      <c r="AR32" s="1203"/>
      <c r="AS32" s="1203"/>
    </row>
    <row r="33" spans="1:45" ht="11.25" customHeight="1">
      <c r="A33" s="1203"/>
      <c r="B33" s="846">
        <v>12</v>
      </c>
      <c r="C33" s="1210" t="s">
        <v>2216</v>
      </c>
      <c r="D33" s="1209"/>
      <c r="E33" s="1227"/>
      <c r="F33" s="1227"/>
      <c r="G33" s="1227"/>
      <c r="H33" s="1227"/>
      <c r="I33" s="1227"/>
      <c r="J33" s="1227"/>
      <c r="K33" s="1227"/>
      <c r="L33" s="1227"/>
      <c r="M33" s="1227"/>
      <c r="N33" s="1227"/>
      <c r="O33" s="1227"/>
      <c r="P33" s="1227"/>
      <c r="Q33" s="1227"/>
      <c r="R33" s="1227"/>
      <c r="S33" s="1227"/>
      <c r="T33" s="1227"/>
      <c r="U33" s="1227"/>
      <c r="V33" s="1225"/>
      <c r="W33" s="1225"/>
      <c r="X33" s="1203"/>
      <c r="Y33" s="1203"/>
      <c r="Z33" s="1203"/>
      <c r="AA33" s="1203"/>
      <c r="AB33" s="1203"/>
      <c r="AC33" s="1203"/>
      <c r="AD33" s="1203"/>
      <c r="AE33" s="1203"/>
      <c r="AF33" s="1203"/>
      <c r="AG33" s="1203"/>
      <c r="AH33" s="1203"/>
      <c r="AI33" s="1203"/>
      <c r="AJ33" s="1203"/>
      <c r="AK33" s="1203"/>
      <c r="AL33" s="1203"/>
      <c r="AM33" s="1203"/>
      <c r="AN33" s="1203"/>
      <c r="AO33" s="1203"/>
      <c r="AP33" s="1203"/>
      <c r="AQ33" s="1203"/>
      <c r="AR33" s="1203"/>
      <c r="AS33" s="1203"/>
    </row>
    <row r="34" spans="1:45" s="319" customFormat="1" ht="15" customHeight="1">
      <c r="A34" s="273"/>
      <c r="B34" s="1204"/>
      <c r="C34" s="1371" t="s">
        <v>2217</v>
      </c>
      <c r="D34" s="1206"/>
      <c r="E34" s="1207"/>
      <c r="F34" s="1207"/>
      <c r="G34" s="1207"/>
      <c r="H34" s="1207"/>
      <c r="I34" s="1207"/>
      <c r="J34" s="1207"/>
      <c r="K34" s="1207"/>
      <c r="L34" s="1207"/>
      <c r="M34" s="1207"/>
      <c r="N34" s="1207"/>
      <c r="O34" s="1207"/>
      <c r="P34" s="1207"/>
      <c r="Q34" s="1207"/>
      <c r="R34" s="1207"/>
      <c r="S34" s="1207"/>
      <c r="T34" s="1207"/>
      <c r="U34" s="1207"/>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row>
    <row r="35" spans="1:45" s="1216" customFormat="1" ht="11.25" customHeight="1">
      <c r="A35" s="1025"/>
      <c r="B35" s="1187">
        <v>13</v>
      </c>
      <c r="C35" s="1320" t="s">
        <v>2164</v>
      </c>
      <c r="D35" s="1320"/>
      <c r="E35" s="1321"/>
      <c r="F35" s="1321"/>
      <c r="G35" s="1321"/>
      <c r="H35" s="1321"/>
      <c r="I35" s="1321"/>
      <c r="J35" s="1321"/>
      <c r="K35" s="1321"/>
      <c r="L35" s="1321"/>
      <c r="M35" s="1321"/>
      <c r="N35" s="1321"/>
      <c r="O35" s="1321"/>
      <c r="P35" s="1321"/>
      <c r="Q35" s="1321"/>
      <c r="R35" s="1321"/>
      <c r="S35" s="1321"/>
      <c r="T35" s="1321"/>
      <c r="U35" s="1321"/>
      <c r="V35" s="152"/>
      <c r="W35" s="152"/>
      <c r="X35" s="1025"/>
      <c r="Y35" s="1025"/>
      <c r="Z35" s="1025"/>
      <c r="AA35" s="1025"/>
      <c r="AB35" s="1025"/>
      <c r="AC35" s="1025"/>
      <c r="AD35" s="1025"/>
      <c r="AE35" s="1025"/>
      <c r="AF35" s="1025"/>
      <c r="AG35" s="1025"/>
      <c r="AH35" s="1025"/>
      <c r="AI35" s="1025"/>
      <c r="AJ35" s="1025"/>
      <c r="AK35" s="1025"/>
      <c r="AL35" s="1025"/>
      <c r="AM35" s="1025"/>
      <c r="AN35" s="1025"/>
      <c r="AO35" s="1025"/>
      <c r="AP35" s="1025"/>
      <c r="AQ35" s="1025"/>
      <c r="AR35" s="1025"/>
      <c r="AS35" s="1025"/>
    </row>
    <row r="36" spans="1:45" s="1216" customFormat="1" ht="11.25" customHeight="1">
      <c r="A36" s="1025"/>
      <c r="B36" s="1187">
        <v>14</v>
      </c>
      <c r="C36" s="1322" t="s">
        <v>2165</v>
      </c>
      <c r="D36" s="1322"/>
      <c r="E36" s="1323"/>
      <c r="F36" s="1323"/>
      <c r="G36" s="1323"/>
      <c r="H36" s="1323"/>
      <c r="I36" s="1323"/>
      <c r="J36" s="1323"/>
      <c r="K36" s="1323"/>
      <c r="L36" s="1323"/>
      <c r="M36" s="1323"/>
      <c r="N36" s="1323"/>
      <c r="O36" s="1323"/>
      <c r="P36" s="1323"/>
      <c r="Q36" s="1323"/>
      <c r="R36" s="1323"/>
      <c r="S36" s="1323"/>
      <c r="T36" s="1323"/>
      <c r="U36" s="1323"/>
      <c r="V36" s="152"/>
      <c r="W36" s="152"/>
      <c r="X36" s="1025"/>
      <c r="Y36" s="1025"/>
      <c r="Z36" s="1025"/>
      <c r="AA36" s="1025"/>
      <c r="AB36" s="1025"/>
      <c r="AC36" s="1025"/>
      <c r="AD36" s="1025"/>
      <c r="AE36" s="1025"/>
      <c r="AF36" s="1025"/>
      <c r="AG36" s="1025"/>
      <c r="AH36" s="1025"/>
      <c r="AI36" s="1025"/>
      <c r="AJ36" s="1025"/>
      <c r="AK36" s="1025"/>
      <c r="AL36" s="1025"/>
      <c r="AM36" s="1025"/>
      <c r="AN36" s="1025"/>
      <c r="AO36" s="1025"/>
      <c r="AP36" s="1025"/>
      <c r="AQ36" s="1025"/>
      <c r="AR36" s="1025"/>
      <c r="AS36" s="1025"/>
    </row>
    <row r="37" spans="1:45" s="1216" customFormat="1" ht="11.25" customHeight="1">
      <c r="A37" s="1025"/>
      <c r="B37" s="1187">
        <v>15</v>
      </c>
      <c r="C37" s="1322" t="s">
        <v>2166</v>
      </c>
      <c r="D37" s="1322"/>
      <c r="E37" s="1323"/>
      <c r="F37" s="1323"/>
      <c r="G37" s="1323"/>
      <c r="H37" s="1323"/>
      <c r="I37" s="1323"/>
      <c r="J37" s="1323"/>
      <c r="K37" s="1323"/>
      <c r="L37" s="1323"/>
      <c r="M37" s="1323"/>
      <c r="N37" s="1323"/>
      <c r="O37" s="1323"/>
      <c r="P37" s="1323"/>
      <c r="Q37" s="1323"/>
      <c r="R37" s="1323"/>
      <c r="S37" s="1323"/>
      <c r="T37" s="1323"/>
      <c r="U37" s="1323"/>
      <c r="V37" s="152"/>
      <c r="W37" s="152"/>
      <c r="X37" s="1025"/>
      <c r="Y37" s="1025"/>
      <c r="Z37" s="1025"/>
      <c r="AA37" s="1025"/>
      <c r="AB37" s="1025"/>
      <c r="AC37" s="1025"/>
      <c r="AD37" s="1025"/>
      <c r="AE37" s="1025"/>
      <c r="AF37" s="1025"/>
      <c r="AG37" s="1025"/>
      <c r="AH37" s="1025"/>
      <c r="AI37" s="1025"/>
      <c r="AJ37" s="1025"/>
      <c r="AK37" s="1025"/>
      <c r="AL37" s="1025"/>
      <c r="AM37" s="1025"/>
      <c r="AN37" s="1025"/>
      <c r="AO37" s="1025"/>
      <c r="AP37" s="1025"/>
      <c r="AQ37" s="1025"/>
      <c r="AR37" s="1025"/>
      <c r="AS37" s="1025"/>
    </row>
    <row r="38" spans="1:45" s="1216" customFormat="1" ht="11.25" customHeight="1">
      <c r="A38" s="1025"/>
      <c r="B38" s="1187">
        <v>16</v>
      </c>
      <c r="C38" s="1322" t="s">
        <v>2167</v>
      </c>
      <c r="D38" s="1322"/>
      <c r="E38" s="1323"/>
      <c r="F38" s="1323"/>
      <c r="G38" s="1323"/>
      <c r="H38" s="1323"/>
      <c r="I38" s="1323"/>
      <c r="J38" s="1323"/>
      <c r="K38" s="1323"/>
      <c r="L38" s="1323"/>
      <c r="M38" s="1323"/>
      <c r="N38" s="1323"/>
      <c r="O38" s="1323"/>
      <c r="P38" s="1323"/>
      <c r="Q38" s="1323"/>
      <c r="R38" s="1323"/>
      <c r="S38" s="1323"/>
      <c r="T38" s="1323"/>
      <c r="U38" s="1323"/>
      <c r="V38" s="152"/>
      <c r="W38" s="152"/>
      <c r="X38" s="1025"/>
      <c r="Y38" s="1025"/>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row>
    <row r="39" spans="1:45" ht="11.25" customHeight="1">
      <c r="A39" s="1203"/>
      <c r="B39" s="1350">
        <v>17</v>
      </c>
      <c r="C39" s="273" t="s">
        <v>2218</v>
      </c>
      <c r="D39" s="1208"/>
      <c r="E39" s="1211"/>
      <c r="F39" s="1211"/>
      <c r="G39" s="1211"/>
      <c r="H39" s="1211"/>
      <c r="I39" s="1211"/>
      <c r="J39" s="1211"/>
      <c r="K39" s="1211"/>
      <c r="L39" s="1211"/>
      <c r="M39" s="1211"/>
      <c r="N39" s="1211"/>
      <c r="O39" s="1211"/>
      <c r="P39" s="1211"/>
      <c r="Q39" s="1211"/>
      <c r="R39" s="1211"/>
      <c r="S39" s="1211"/>
      <c r="T39" s="1211"/>
      <c r="U39" s="1211"/>
      <c r="V39" s="273"/>
      <c r="W39" s="273"/>
      <c r="X39" s="1203"/>
      <c r="Y39" s="1203"/>
      <c r="Z39" s="1203"/>
      <c r="AA39" s="1203"/>
      <c r="AB39" s="1203"/>
      <c r="AC39" s="1203"/>
      <c r="AD39" s="1203"/>
      <c r="AE39" s="1203"/>
      <c r="AF39" s="1203"/>
      <c r="AG39" s="1203"/>
      <c r="AH39" s="1203"/>
      <c r="AI39" s="1203"/>
      <c r="AJ39" s="1203"/>
      <c r="AK39" s="1203"/>
      <c r="AL39" s="1203"/>
      <c r="AM39" s="1203"/>
      <c r="AN39" s="1203"/>
      <c r="AO39" s="1203"/>
      <c r="AP39" s="1203"/>
      <c r="AQ39" s="1203"/>
      <c r="AR39" s="1203"/>
      <c r="AS39" s="1203"/>
    </row>
    <row r="40" spans="1:45" s="319" customFormat="1" ht="22.5" customHeight="1">
      <c r="A40" s="273" t="s">
        <v>2169</v>
      </c>
      <c r="B40" s="1204"/>
      <c r="C40" s="1205" t="s">
        <v>2219</v>
      </c>
      <c r="D40" s="1206"/>
      <c r="E40" s="1207"/>
      <c r="F40" s="1207"/>
      <c r="G40" s="1207"/>
      <c r="H40" s="1207"/>
      <c r="I40" s="1207"/>
      <c r="J40" s="1207"/>
      <c r="K40" s="1207"/>
      <c r="L40" s="1207"/>
      <c r="M40" s="1207"/>
      <c r="N40" s="1207"/>
      <c r="O40" s="1207"/>
      <c r="P40" s="1207"/>
      <c r="Q40" s="1207"/>
      <c r="R40" s="1207"/>
      <c r="S40" s="1207"/>
      <c r="T40" s="1207"/>
      <c r="U40" s="1207"/>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row>
    <row r="41" spans="1:45" ht="11.25" customHeight="1">
      <c r="A41" s="1203"/>
      <c r="B41" s="846">
        <v>18</v>
      </c>
      <c r="C41" s="1192" t="s">
        <v>2174</v>
      </c>
      <c r="D41" s="1192"/>
      <c r="E41" s="1213"/>
      <c r="F41" s="1213"/>
      <c r="G41" s="1213"/>
      <c r="H41" s="1213"/>
      <c r="I41" s="1213"/>
      <c r="J41" s="1213"/>
      <c r="K41" s="1213"/>
      <c r="L41" s="1213"/>
      <c r="M41" s="1213"/>
      <c r="N41" s="1213"/>
      <c r="O41" s="1213"/>
      <c r="P41" s="1213"/>
      <c r="Q41" s="1213"/>
      <c r="R41" s="1213"/>
      <c r="S41" s="1213"/>
      <c r="T41" s="1213"/>
      <c r="U41" s="1213"/>
      <c r="V41" s="273"/>
      <c r="W41" s="273"/>
      <c r="X41" s="1203"/>
      <c r="Y41" s="1203"/>
      <c r="Z41" s="1203"/>
      <c r="AA41" s="1203"/>
      <c r="AB41" s="1203"/>
      <c r="AC41" s="1203"/>
      <c r="AD41" s="1203"/>
      <c r="AE41" s="1203"/>
      <c r="AF41" s="1203"/>
      <c r="AG41" s="1203"/>
      <c r="AH41" s="1203"/>
      <c r="AI41" s="1203"/>
      <c r="AJ41" s="1203"/>
      <c r="AK41" s="1203"/>
      <c r="AL41" s="1203"/>
      <c r="AM41" s="1203"/>
      <c r="AN41" s="1203"/>
      <c r="AO41" s="1203"/>
      <c r="AP41" s="1203"/>
      <c r="AQ41" s="1203"/>
      <c r="AR41" s="1203"/>
      <c r="AS41" s="1203"/>
    </row>
    <row r="42" spans="1:45" s="319" customFormat="1" ht="11.25" customHeight="1">
      <c r="A42" s="273"/>
      <c r="B42" s="846">
        <v>19</v>
      </c>
      <c r="C42" s="1210" t="s">
        <v>2175</v>
      </c>
      <c r="D42" s="1209"/>
      <c r="E42" s="1213"/>
      <c r="F42" s="1213"/>
      <c r="G42" s="1213"/>
      <c r="H42" s="1213"/>
      <c r="I42" s="1213"/>
      <c r="J42" s="1213"/>
      <c r="K42" s="1213"/>
      <c r="L42" s="1213"/>
      <c r="M42" s="1213"/>
      <c r="N42" s="1213"/>
      <c r="O42" s="1213"/>
      <c r="P42" s="1213"/>
      <c r="Q42" s="1213"/>
      <c r="R42" s="1213"/>
      <c r="S42" s="1213"/>
      <c r="T42" s="1213"/>
      <c r="U42" s="121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row>
    <row r="43" spans="1:45" ht="11.25" customHeight="1">
      <c r="A43" s="1203"/>
      <c r="B43" s="84"/>
      <c r="C43" s="274"/>
      <c r="D43" s="1225"/>
      <c r="E43" s="1208"/>
      <c r="F43" s="1208"/>
      <c r="G43" s="1208"/>
      <c r="H43" s="1208"/>
      <c r="I43" s="1208"/>
      <c r="J43" s="1208"/>
      <c r="K43" s="1208"/>
      <c r="L43" s="1208"/>
      <c r="M43" s="1208"/>
      <c r="N43" s="1208"/>
      <c r="O43" s="1208"/>
      <c r="P43" s="1208"/>
      <c r="Q43" s="1208"/>
      <c r="R43" s="1208"/>
      <c r="S43" s="1208"/>
      <c r="T43" s="1208"/>
      <c r="U43" s="1208"/>
      <c r="V43" s="1208"/>
      <c r="W43" s="1208"/>
      <c r="X43" s="1203"/>
      <c r="Y43" s="1203"/>
      <c r="Z43" s="1203"/>
      <c r="AA43" s="1203"/>
      <c r="AB43" s="1203"/>
      <c r="AC43" s="1203"/>
      <c r="AD43" s="1203"/>
      <c r="AE43" s="1203"/>
      <c r="AF43" s="1203"/>
      <c r="AG43" s="1203"/>
      <c r="AH43" s="1203"/>
      <c r="AI43" s="1203"/>
      <c r="AJ43" s="1203"/>
      <c r="AK43" s="1203"/>
      <c r="AL43" s="1203"/>
      <c r="AM43" s="1203"/>
      <c r="AN43" s="1203"/>
      <c r="AO43" s="1203"/>
      <c r="AP43" s="1203"/>
      <c r="AQ43" s="1203"/>
      <c r="AR43" s="1203"/>
      <c r="AS43" s="1203"/>
    </row>
    <row r="44" spans="1:45" ht="15.75" customHeight="1">
      <c r="A44" s="1203"/>
      <c r="B44" s="1223" t="s">
        <v>2220</v>
      </c>
      <c r="C44" s="1203"/>
      <c r="D44" s="1203"/>
      <c r="E44" s="1203"/>
      <c r="F44" s="1203"/>
      <c r="G44" s="1203"/>
      <c r="H44" s="1203"/>
      <c r="I44" s="1203"/>
      <c r="J44" s="1203"/>
      <c r="K44" s="1203"/>
      <c r="L44" s="1203"/>
      <c r="M44" s="1203"/>
      <c r="N44" s="1203"/>
      <c r="O44" s="1203"/>
      <c r="P44" s="1203"/>
      <c r="Q44" s="1203"/>
      <c r="R44" s="1203"/>
      <c r="S44" s="1203"/>
      <c r="T44" s="1203"/>
      <c r="U44" s="1203"/>
      <c r="V44" s="1203"/>
      <c r="W44" s="1203"/>
      <c r="X44" s="1203"/>
      <c r="Y44" s="1203"/>
      <c r="Z44" s="1203"/>
      <c r="AA44" s="1203"/>
      <c r="AB44" s="1203"/>
      <c r="AC44" s="1203"/>
      <c r="AD44" s="1203"/>
      <c r="AE44" s="1203"/>
      <c r="AF44" s="1203"/>
      <c r="AG44" s="1203"/>
      <c r="AH44" s="1203"/>
      <c r="AI44" s="1203"/>
      <c r="AJ44" s="1203"/>
      <c r="AK44" s="1203"/>
      <c r="AL44" s="1203"/>
      <c r="AM44" s="1203"/>
      <c r="AN44" s="1203"/>
      <c r="AO44" s="1203"/>
      <c r="AP44" s="1203"/>
      <c r="AQ44" s="1203"/>
      <c r="AR44" s="1203"/>
      <c r="AS44" s="1203"/>
    </row>
    <row r="45" spans="1:45" ht="11.25" customHeight="1">
      <c r="A45" s="1203"/>
      <c r="B45" s="1223"/>
      <c r="C45" s="1203"/>
      <c r="D45" s="1203"/>
      <c r="E45" s="1203"/>
      <c r="F45" s="1203"/>
      <c r="G45" s="1203"/>
      <c r="H45" s="1203"/>
      <c r="I45" s="1203"/>
      <c r="J45" s="1203"/>
      <c r="K45" s="1203"/>
      <c r="L45" s="1203"/>
      <c r="M45" s="1203"/>
      <c r="N45" s="1203"/>
      <c r="O45" s="1203"/>
      <c r="P45" s="1203"/>
      <c r="Q45" s="1203"/>
      <c r="R45" s="1203"/>
      <c r="S45" s="1203"/>
      <c r="T45" s="1203"/>
      <c r="U45" s="1203"/>
      <c r="V45" s="1203"/>
      <c r="W45" s="1203"/>
      <c r="X45" s="1203"/>
      <c r="Y45" s="1203"/>
      <c r="Z45" s="1203"/>
      <c r="AA45" s="1203"/>
      <c r="AB45" s="1203"/>
      <c r="AC45" s="1203"/>
      <c r="AD45" s="1203"/>
      <c r="AE45" s="1203"/>
      <c r="AF45" s="1203"/>
      <c r="AG45" s="1203"/>
      <c r="AH45" s="1203"/>
      <c r="AI45" s="1203"/>
      <c r="AJ45" s="1203"/>
      <c r="AK45" s="1203"/>
      <c r="AL45" s="1203"/>
      <c r="AM45" s="1203"/>
      <c r="AN45" s="1203"/>
      <c r="AO45" s="1203"/>
      <c r="AP45" s="1203"/>
      <c r="AQ45" s="1203"/>
      <c r="AR45" s="1203"/>
      <c r="AS45" s="1203"/>
    </row>
    <row r="46" spans="1:45" ht="11.25" customHeight="1">
      <c r="A46" s="1203"/>
      <c r="B46" s="1228"/>
      <c r="C46" s="1203"/>
      <c r="D46" s="1203"/>
      <c r="E46" s="1203"/>
      <c r="F46" s="1203"/>
      <c r="G46" s="1203"/>
      <c r="H46" s="1203"/>
      <c r="I46" s="1203"/>
      <c r="J46" s="1203"/>
      <c r="K46" s="1203"/>
      <c r="L46" s="1203"/>
      <c r="M46" s="1203"/>
      <c r="N46" s="1203"/>
      <c r="O46" s="1203"/>
      <c r="P46" s="1203"/>
      <c r="Q46" s="1203"/>
      <c r="R46" s="1203"/>
      <c r="S46" s="1203"/>
      <c r="T46" s="1203"/>
      <c r="U46" s="1203"/>
      <c r="V46" s="1203"/>
      <c r="W46" s="1203"/>
      <c r="X46" s="1203"/>
      <c r="Y46" s="1203"/>
      <c r="Z46" s="1203"/>
      <c r="AA46" s="1203"/>
      <c r="AB46" s="1203"/>
      <c r="AC46" s="1203"/>
      <c r="AD46" s="1203"/>
      <c r="AE46" s="1203"/>
      <c r="AF46" s="1203"/>
      <c r="AG46" s="1203"/>
      <c r="AH46" s="1203"/>
      <c r="AI46" s="1203"/>
      <c r="AJ46" s="1203"/>
      <c r="AK46" s="1203"/>
      <c r="AL46" s="1203"/>
      <c r="AM46" s="1203"/>
      <c r="AN46" s="1203"/>
      <c r="AO46" s="1203"/>
      <c r="AP46" s="1203"/>
      <c r="AQ46" s="1203"/>
      <c r="AR46" s="1203"/>
      <c r="AS46" s="1203"/>
    </row>
    <row r="47" spans="1:45" s="1217" customFormat="1" ht="11.25" customHeight="1">
      <c r="A47" s="1176"/>
      <c r="B47" s="2463"/>
      <c r="C47" s="2463"/>
      <c r="D47" s="650" t="s">
        <v>314</v>
      </c>
      <c r="E47" s="650" t="s">
        <v>316</v>
      </c>
      <c r="F47" s="650" t="s">
        <v>318</v>
      </c>
      <c r="G47" s="650" t="s">
        <v>320</v>
      </c>
      <c r="H47" s="650" t="s">
        <v>325</v>
      </c>
      <c r="I47" s="650" t="s">
        <v>332</v>
      </c>
      <c r="J47" s="650"/>
      <c r="K47" s="650" t="s">
        <v>334</v>
      </c>
      <c r="L47" s="650" t="s">
        <v>339</v>
      </c>
      <c r="M47" s="650" t="s">
        <v>345</v>
      </c>
      <c r="N47" s="650" t="s">
        <v>368</v>
      </c>
      <c r="O47" s="650" t="s">
        <v>392</v>
      </c>
      <c r="P47" s="650"/>
      <c r="Q47" s="650" t="s">
        <v>866</v>
      </c>
      <c r="R47" s="650" t="s">
        <v>967</v>
      </c>
      <c r="S47" s="650" t="s">
        <v>968</v>
      </c>
      <c r="T47" s="650" t="s">
        <v>969</v>
      </c>
      <c r="U47" s="650" t="s">
        <v>1025</v>
      </c>
      <c r="V47" s="650"/>
      <c r="W47" s="650"/>
      <c r="X47" s="650" t="s">
        <v>1026</v>
      </c>
      <c r="Y47" s="650" t="s">
        <v>2177</v>
      </c>
      <c r="Z47" s="650" t="s">
        <v>2178</v>
      </c>
      <c r="AA47" s="650" t="s">
        <v>2179</v>
      </c>
      <c r="AB47" s="650" t="s">
        <v>2180</v>
      </c>
      <c r="AC47" s="650"/>
      <c r="AD47" s="650" t="s">
        <v>2181</v>
      </c>
      <c r="AE47" s="650" t="s">
        <v>2182</v>
      </c>
      <c r="AF47" s="650" t="s">
        <v>2183</v>
      </c>
      <c r="AG47" s="650" t="s">
        <v>2184</v>
      </c>
      <c r="AH47" s="650" t="s">
        <v>2185</v>
      </c>
      <c r="AI47" s="650"/>
      <c r="AJ47" s="650" t="s">
        <v>2186</v>
      </c>
      <c r="AK47" s="650" t="s">
        <v>2187</v>
      </c>
      <c r="AL47" s="650" t="s">
        <v>2188</v>
      </c>
      <c r="AM47" s="650" t="s">
        <v>2189</v>
      </c>
      <c r="AN47" s="650" t="s">
        <v>2190</v>
      </c>
      <c r="AO47" s="650" t="s">
        <v>2191</v>
      </c>
      <c r="AP47" s="1176"/>
      <c r="AQ47" s="1176"/>
      <c r="AR47" s="1176"/>
      <c r="AS47" s="1176"/>
    </row>
    <row r="48" spans="1:45" s="1216" customFormat="1" ht="11.25" customHeight="1">
      <c r="A48" s="1025"/>
      <c r="B48" s="1176"/>
      <c r="C48" s="1025"/>
      <c r="E48" s="2487" t="s">
        <v>2221</v>
      </c>
      <c r="F48" s="2294"/>
      <c r="G48" s="2294"/>
      <c r="H48" s="2294"/>
      <c r="I48" s="2294"/>
      <c r="J48" s="2294"/>
      <c r="K48" s="2294"/>
      <c r="L48" s="2294"/>
      <c r="M48" s="2294"/>
      <c r="N48" s="2294"/>
      <c r="O48" s="2294"/>
      <c r="P48" s="2294"/>
      <c r="Q48" s="2488"/>
      <c r="R48" s="2488"/>
      <c r="S48" s="2488"/>
      <c r="T48" s="2488"/>
      <c r="U48" s="2488"/>
      <c r="V48" s="1168"/>
      <c r="W48" s="517"/>
      <c r="X48" s="2485" t="s">
        <v>2222</v>
      </c>
      <c r="Y48" s="2485"/>
      <c r="Z48" s="2485"/>
      <c r="AA48" s="2485"/>
      <c r="AB48" s="2485"/>
      <c r="AC48" s="2485"/>
      <c r="AD48" s="2485"/>
      <c r="AE48" s="2485"/>
      <c r="AF48" s="2485"/>
      <c r="AG48" s="2485"/>
      <c r="AH48" s="2485"/>
      <c r="AI48" s="2485"/>
      <c r="AJ48" s="2485"/>
      <c r="AK48" s="2485"/>
      <c r="AL48" s="2485"/>
      <c r="AM48" s="2485"/>
      <c r="AN48" s="2485"/>
      <c r="AO48" s="2485"/>
      <c r="AP48" s="1025"/>
      <c r="AQ48" s="1025"/>
      <c r="AR48" s="1025"/>
      <c r="AS48" s="1025"/>
    </row>
    <row r="49" spans="1:45" s="1216" customFormat="1" ht="11.25" customHeight="1">
      <c r="A49" s="1025"/>
      <c r="B49" s="1176"/>
      <c r="C49" s="1025"/>
      <c r="E49" s="2485" t="s">
        <v>2133</v>
      </c>
      <c r="F49" s="2486"/>
      <c r="G49" s="2486"/>
      <c r="H49" s="2486"/>
      <c r="I49" s="2486"/>
      <c r="J49" s="1229"/>
      <c r="K49" s="2485" t="s">
        <v>2134</v>
      </c>
      <c r="L49" s="2486"/>
      <c r="M49" s="2486"/>
      <c r="N49" s="2486"/>
      <c r="O49" s="2486"/>
      <c r="P49" s="517"/>
      <c r="Q49" s="2485" t="s">
        <v>2135</v>
      </c>
      <c r="R49" s="2486"/>
      <c r="S49" s="2486"/>
      <c r="T49" s="2486"/>
      <c r="U49" s="2486"/>
      <c r="V49" s="2486"/>
      <c r="W49" s="152"/>
      <c r="X49" s="2485" t="s">
        <v>2133</v>
      </c>
      <c r="Y49" s="2485"/>
      <c r="Z49" s="2485"/>
      <c r="AA49" s="2485"/>
      <c r="AB49" s="2485"/>
      <c r="AC49" s="517"/>
      <c r="AD49" s="2485" t="s">
        <v>2134</v>
      </c>
      <c r="AE49" s="2485"/>
      <c r="AF49" s="2485"/>
      <c r="AG49" s="2485"/>
      <c r="AH49" s="2485"/>
      <c r="AI49" s="517"/>
      <c r="AJ49" s="2485" t="s">
        <v>2135</v>
      </c>
      <c r="AK49" s="2322"/>
      <c r="AL49" s="2322"/>
      <c r="AM49" s="2322"/>
      <c r="AN49" s="2322"/>
      <c r="AO49" s="2322"/>
      <c r="AP49" s="1025"/>
      <c r="AQ49" s="1025"/>
      <c r="AR49" s="1025"/>
      <c r="AS49" s="1025"/>
    </row>
    <row r="50" spans="1:45" s="1216" customFormat="1" ht="11.25" customHeight="1">
      <c r="A50" s="1025"/>
      <c r="B50" s="1176"/>
      <c r="C50" s="1025"/>
      <c r="E50" s="2463" t="s">
        <v>2194</v>
      </c>
      <c r="F50" s="2486"/>
      <c r="G50" s="2486"/>
      <c r="H50" s="2486"/>
      <c r="I50" s="2486"/>
      <c r="J50" s="1176"/>
      <c r="K50" s="2463" t="s">
        <v>2194</v>
      </c>
      <c r="L50" s="2486"/>
      <c r="M50" s="2486"/>
      <c r="N50" s="2486"/>
      <c r="O50" s="2486"/>
      <c r="P50" s="1176"/>
      <c r="Q50" s="2459" t="s">
        <v>2194</v>
      </c>
      <c r="R50" s="2238"/>
      <c r="S50" s="2238"/>
      <c r="T50" s="2238"/>
      <c r="U50" s="2238"/>
      <c r="V50" s="1176"/>
      <c r="W50" s="1176"/>
      <c r="X50" s="2483" t="s">
        <v>2195</v>
      </c>
      <c r="Y50" s="2483"/>
      <c r="Z50" s="2483"/>
      <c r="AA50" s="2483"/>
      <c r="AB50" s="2483"/>
      <c r="AC50" s="1176"/>
      <c r="AD50" s="2463" t="s">
        <v>2195</v>
      </c>
      <c r="AE50" s="2463"/>
      <c r="AF50" s="2463"/>
      <c r="AG50" s="2463"/>
      <c r="AH50" s="2463"/>
      <c r="AI50" s="1176"/>
      <c r="AJ50" s="2463" t="s">
        <v>2195</v>
      </c>
      <c r="AK50" s="2463"/>
      <c r="AL50" s="2463"/>
      <c r="AM50" s="2463"/>
      <c r="AN50" s="2463"/>
      <c r="AO50" s="1075"/>
      <c r="AP50" s="1025"/>
      <c r="AQ50" s="1025"/>
      <c r="AR50" s="1025"/>
      <c r="AS50" s="1025"/>
    </row>
    <row r="51" spans="1:45" s="1216" customFormat="1" ht="11.25" customHeight="1">
      <c r="A51" s="1025"/>
      <c r="B51" s="1176"/>
      <c r="C51" s="1025"/>
      <c r="D51" s="1176"/>
      <c r="F51" s="2463" t="s">
        <v>2196</v>
      </c>
      <c r="G51" s="2322"/>
      <c r="H51" s="2322"/>
      <c r="I51" s="2322"/>
      <c r="J51" s="1176"/>
      <c r="L51" s="2463" t="s">
        <v>2196</v>
      </c>
      <c r="M51" s="2322"/>
      <c r="N51" s="2322"/>
      <c r="O51" s="2322"/>
      <c r="P51" s="1176"/>
      <c r="R51" s="2459" t="s">
        <v>2196</v>
      </c>
      <c r="S51" s="2265"/>
      <c r="T51" s="2265"/>
      <c r="U51" s="2265"/>
      <c r="V51" s="478" t="s">
        <v>2223</v>
      </c>
      <c r="W51" s="1176"/>
      <c r="X51" s="1176"/>
      <c r="Y51" s="2463" t="s">
        <v>2196</v>
      </c>
      <c r="Z51" s="2463"/>
      <c r="AA51" s="2463"/>
      <c r="AB51" s="2463"/>
      <c r="AC51" s="1176"/>
      <c r="AD51" s="1176"/>
      <c r="AE51" s="2463" t="s">
        <v>2196</v>
      </c>
      <c r="AF51" s="2463"/>
      <c r="AG51" s="2463"/>
      <c r="AH51" s="2463"/>
      <c r="AI51" s="1176"/>
      <c r="AJ51" s="1176"/>
      <c r="AK51" s="2463" t="s">
        <v>2196</v>
      </c>
      <c r="AL51" s="2463"/>
      <c r="AM51" s="2463"/>
      <c r="AN51" s="2463"/>
      <c r="AO51" s="478" t="s">
        <v>2223</v>
      </c>
      <c r="AP51" s="1025"/>
      <c r="AQ51" s="1025"/>
      <c r="AR51" s="1025"/>
      <c r="AS51" s="1025"/>
    </row>
    <row r="52" spans="1:45" s="1216" customFormat="1" ht="11.25" customHeight="1">
      <c r="A52" s="1025"/>
      <c r="B52" s="1176"/>
      <c r="D52" s="1025"/>
      <c r="E52" s="1025"/>
      <c r="F52" s="1025"/>
      <c r="G52" s="477" t="s">
        <v>837</v>
      </c>
      <c r="H52" s="1214"/>
      <c r="I52" s="1214"/>
      <c r="J52" s="1025"/>
      <c r="K52" s="1025"/>
      <c r="M52" s="477" t="s">
        <v>837</v>
      </c>
      <c r="N52" s="1203"/>
      <c r="O52" s="1203"/>
      <c r="P52" s="1025"/>
      <c r="Q52" s="1025"/>
      <c r="S52" s="477" t="s">
        <v>837</v>
      </c>
      <c r="T52" s="477" t="s">
        <v>837</v>
      </c>
      <c r="U52" s="1203"/>
      <c r="V52" s="478" t="s">
        <v>2224</v>
      </c>
      <c r="W52" s="1176"/>
      <c r="X52" s="1025"/>
      <c r="Y52" s="1025"/>
      <c r="Z52" s="477" t="s">
        <v>837</v>
      </c>
      <c r="AB52" s="1203"/>
      <c r="AC52" s="1203"/>
      <c r="AD52" s="1025"/>
      <c r="AE52" s="1025"/>
      <c r="AF52" s="477" t="s">
        <v>837</v>
      </c>
      <c r="AG52" s="1203"/>
      <c r="AH52" s="1203"/>
      <c r="AI52" s="1203"/>
      <c r="AJ52" s="1025"/>
      <c r="AK52" s="1025"/>
      <c r="AL52" s="477" t="s">
        <v>837</v>
      </c>
      <c r="AM52" s="477" t="s">
        <v>837</v>
      </c>
      <c r="AN52" s="1214"/>
      <c r="AO52" s="478" t="s">
        <v>2224</v>
      </c>
      <c r="AP52" s="1025"/>
      <c r="AQ52" s="1025"/>
      <c r="AR52" s="1025"/>
      <c r="AS52" s="1025"/>
    </row>
    <row r="53" spans="1:45" s="1216" customFormat="1" ht="11.25" customHeight="1">
      <c r="A53" s="1025"/>
      <c r="B53" s="1176"/>
      <c r="C53" s="1025"/>
      <c r="D53" s="1025"/>
      <c r="E53" s="1025"/>
      <c r="F53" s="1025"/>
      <c r="G53" s="477" t="s">
        <v>2210</v>
      </c>
      <c r="H53" s="477" t="s">
        <v>837</v>
      </c>
      <c r="I53" s="477" t="s">
        <v>837</v>
      </c>
      <c r="J53" s="1025"/>
      <c r="K53" s="1025"/>
      <c r="L53" s="1025"/>
      <c r="M53" s="477" t="s">
        <v>2210</v>
      </c>
      <c r="N53" s="477" t="s">
        <v>837</v>
      </c>
      <c r="O53" s="477" t="s">
        <v>837</v>
      </c>
      <c r="P53" s="1025"/>
      <c r="Q53" s="1025"/>
      <c r="R53" s="1025"/>
      <c r="S53" s="477" t="s">
        <v>2210</v>
      </c>
      <c r="T53" s="477" t="s">
        <v>2197</v>
      </c>
      <c r="U53" s="477" t="s">
        <v>837</v>
      </c>
      <c r="V53" s="478" t="s">
        <v>2225</v>
      </c>
      <c r="W53" s="1176"/>
      <c r="X53" s="1025"/>
      <c r="Y53" s="1025"/>
      <c r="Z53" s="477" t="s">
        <v>2210</v>
      </c>
      <c r="AA53" s="275" t="s">
        <v>837</v>
      </c>
      <c r="AB53" s="477" t="s">
        <v>837</v>
      </c>
      <c r="AC53" s="1203"/>
      <c r="AD53" s="1025"/>
      <c r="AE53" s="1025"/>
      <c r="AF53" s="477" t="s">
        <v>2210</v>
      </c>
      <c r="AG53" s="477" t="s">
        <v>837</v>
      </c>
      <c r="AH53" s="477" t="s">
        <v>837</v>
      </c>
      <c r="AI53" s="1203"/>
      <c r="AJ53" s="1025"/>
      <c r="AK53" s="1025"/>
      <c r="AL53" s="477" t="s">
        <v>2210</v>
      </c>
      <c r="AM53" s="477" t="s">
        <v>2197</v>
      </c>
      <c r="AN53" s="477" t="s">
        <v>837</v>
      </c>
      <c r="AO53" s="478" t="s">
        <v>2225</v>
      </c>
      <c r="AP53" s="1025"/>
      <c r="AQ53" s="1025"/>
      <c r="AR53" s="1025"/>
      <c r="AS53" s="1025"/>
    </row>
    <row r="54" spans="1:45" s="1216" customFormat="1" ht="11.25" customHeight="1">
      <c r="A54" s="1025"/>
      <c r="B54" s="1655"/>
      <c r="C54" s="1671" t="s">
        <v>2226</v>
      </c>
      <c r="D54" s="1672"/>
      <c r="E54" s="1672"/>
      <c r="F54" s="1672"/>
      <c r="G54" s="1532" t="s">
        <v>2212</v>
      </c>
      <c r="H54" s="1532" t="s">
        <v>2141</v>
      </c>
      <c r="I54" s="1532" t="s">
        <v>2142</v>
      </c>
      <c r="J54" s="1672"/>
      <c r="K54" s="1672"/>
      <c r="L54" s="1672"/>
      <c r="M54" s="1532" t="s">
        <v>2212</v>
      </c>
      <c r="N54" s="1532" t="s">
        <v>2143</v>
      </c>
      <c r="O54" s="1532" t="s">
        <v>2142</v>
      </c>
      <c r="P54" s="1672"/>
      <c r="Q54" s="1672"/>
      <c r="R54" s="1672"/>
      <c r="S54" s="1532" t="s">
        <v>2212</v>
      </c>
      <c r="T54" s="1532" t="s">
        <v>2143</v>
      </c>
      <c r="U54" s="1532" t="s">
        <v>2142</v>
      </c>
      <c r="V54" s="1673" t="s">
        <v>1152</v>
      </c>
      <c r="W54" s="1655"/>
      <c r="X54" s="1672"/>
      <c r="Y54" s="1672"/>
      <c r="Z54" s="1532" t="s">
        <v>2212</v>
      </c>
      <c r="AA54" s="1558" t="s">
        <v>2141</v>
      </c>
      <c r="AB54" s="1532" t="s">
        <v>2142</v>
      </c>
      <c r="AC54" s="1676"/>
      <c r="AD54" s="1672"/>
      <c r="AE54" s="1672"/>
      <c r="AF54" s="1532" t="s">
        <v>2212</v>
      </c>
      <c r="AG54" s="1532" t="s">
        <v>2143</v>
      </c>
      <c r="AH54" s="1532" t="s">
        <v>2142</v>
      </c>
      <c r="AI54" s="1676"/>
      <c r="AJ54" s="1672"/>
      <c r="AK54" s="1672"/>
      <c r="AL54" s="1532" t="s">
        <v>2212</v>
      </c>
      <c r="AM54" s="1532" t="s">
        <v>2143</v>
      </c>
      <c r="AN54" s="1532" t="s">
        <v>2142</v>
      </c>
      <c r="AO54" s="1673" t="s">
        <v>1152</v>
      </c>
      <c r="AP54" s="1025"/>
      <c r="AQ54" s="1025"/>
      <c r="AR54" s="1025"/>
      <c r="AS54" s="1025"/>
    </row>
    <row r="55" spans="1:45" s="1216" customFormat="1" ht="11.25" customHeight="1">
      <c r="A55" s="1025"/>
      <c r="B55" s="1187">
        <v>1</v>
      </c>
      <c r="C55" s="1230" t="s">
        <v>2227</v>
      </c>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5"/>
      <c r="AL55" s="1025"/>
      <c r="AM55" s="1025"/>
      <c r="AN55" s="1025"/>
      <c r="AO55" s="1025"/>
      <c r="AP55" s="1222"/>
      <c r="AQ55" s="1025"/>
      <c r="AR55" s="1025"/>
      <c r="AS55" s="1025"/>
    </row>
    <row r="56" spans="1:45" s="1216" customFormat="1" ht="11.25" customHeight="1">
      <c r="A56" s="1025"/>
      <c r="B56" s="1187">
        <v>2</v>
      </c>
      <c r="C56" s="1324" t="s">
        <v>2202</v>
      </c>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1025"/>
      <c r="AJ56" s="1025"/>
      <c r="AK56" s="1025"/>
      <c r="AL56" s="1025"/>
      <c r="AM56" s="1025"/>
      <c r="AN56" s="1025"/>
      <c r="AO56" s="1025"/>
      <c r="AP56" s="1222"/>
      <c r="AQ56" s="1025"/>
      <c r="AR56" s="1025"/>
      <c r="AS56" s="1025"/>
    </row>
    <row r="57" spans="1:45" s="1216" customFormat="1" ht="11.25" customHeight="1">
      <c r="A57" s="1025"/>
      <c r="B57" s="1187">
        <v>3</v>
      </c>
      <c r="C57" s="1316" t="s">
        <v>2228</v>
      </c>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1025"/>
      <c r="AJ57" s="1025"/>
      <c r="AK57" s="1025"/>
      <c r="AL57" s="1025"/>
      <c r="AM57" s="1025"/>
      <c r="AN57" s="1025"/>
      <c r="AO57" s="1025"/>
      <c r="AP57" s="1025"/>
      <c r="AQ57" s="1025"/>
      <c r="AR57" s="1025"/>
      <c r="AS57" s="1025"/>
    </row>
    <row r="58" spans="1:45" s="1216" customFormat="1" ht="11.25" customHeight="1">
      <c r="A58" s="1025"/>
      <c r="B58" s="1187">
        <v>4</v>
      </c>
      <c r="C58" s="1325" t="s">
        <v>2215</v>
      </c>
      <c r="D58" s="1326"/>
      <c r="E58" s="1326"/>
      <c r="F58" s="1326"/>
      <c r="G58" s="1326"/>
      <c r="H58" s="1326"/>
      <c r="I58" s="1327"/>
      <c r="J58" s="1327"/>
      <c r="K58" s="1327"/>
      <c r="L58" s="1327"/>
      <c r="M58" s="1327"/>
      <c r="N58" s="1327"/>
      <c r="O58" s="1326"/>
      <c r="P58" s="1326"/>
      <c r="Q58" s="1326"/>
      <c r="R58" s="1326"/>
      <c r="S58" s="1326"/>
      <c r="T58" s="1326"/>
      <c r="U58" s="1326"/>
      <c r="V58" s="1326"/>
      <c r="W58" s="1326"/>
      <c r="X58" s="1326"/>
      <c r="Y58" s="1326"/>
      <c r="Z58" s="1326"/>
      <c r="AA58" s="1326"/>
      <c r="AB58" s="1326"/>
      <c r="AC58" s="1326"/>
      <c r="AD58" s="1327"/>
      <c r="AE58" s="1327"/>
      <c r="AF58" s="1327"/>
      <c r="AG58" s="1327"/>
      <c r="AH58" s="1327"/>
      <c r="AI58" s="1327"/>
      <c r="AJ58" s="1326"/>
      <c r="AK58" s="1326"/>
      <c r="AL58" s="1326"/>
      <c r="AM58" s="1326"/>
      <c r="AN58" s="1326"/>
      <c r="AO58" s="1326"/>
      <c r="AP58" s="1025"/>
      <c r="AQ58" s="1025"/>
      <c r="AR58" s="1025"/>
      <c r="AS58" s="1025"/>
    </row>
    <row r="59" spans="1:45" s="1216" customFormat="1" ht="11.25" customHeight="1">
      <c r="A59" s="1025"/>
      <c r="B59" s="1187">
        <v>5</v>
      </c>
      <c r="C59" s="1325" t="s">
        <v>2154</v>
      </c>
      <c r="D59" s="1326"/>
      <c r="E59" s="1326"/>
      <c r="F59" s="1326"/>
      <c r="G59" s="1326"/>
      <c r="H59" s="1326"/>
      <c r="I59" s="1327"/>
      <c r="J59" s="1327"/>
      <c r="K59" s="1327"/>
      <c r="L59" s="1327"/>
      <c r="M59" s="1327"/>
      <c r="N59" s="1327"/>
      <c r="O59" s="1326"/>
      <c r="P59" s="1326"/>
      <c r="Q59" s="1326"/>
      <c r="R59" s="1326"/>
      <c r="S59" s="1326"/>
      <c r="T59" s="1326"/>
      <c r="U59" s="1326"/>
      <c r="V59" s="1326"/>
      <c r="W59" s="1326"/>
      <c r="X59" s="1326"/>
      <c r="Y59" s="1326"/>
      <c r="Z59" s="1326"/>
      <c r="AA59" s="1326"/>
      <c r="AB59" s="1326"/>
      <c r="AC59" s="1326"/>
      <c r="AD59" s="1327"/>
      <c r="AE59" s="1327"/>
      <c r="AF59" s="1327"/>
      <c r="AG59" s="1327"/>
      <c r="AH59" s="1327"/>
      <c r="AI59" s="1327"/>
      <c r="AJ59" s="1326"/>
      <c r="AK59" s="1326"/>
      <c r="AL59" s="1326"/>
      <c r="AM59" s="1326"/>
      <c r="AN59" s="1326"/>
      <c r="AO59" s="1326"/>
      <c r="AP59" s="1025"/>
      <c r="AQ59" s="1025"/>
      <c r="AR59" s="1025"/>
      <c r="AS59" s="1025"/>
    </row>
    <row r="60" spans="1:45" s="1216" customFormat="1" ht="11.25" customHeight="1">
      <c r="A60" s="1025"/>
      <c r="B60" s="1582">
        <v>5</v>
      </c>
      <c r="C60" s="1677" t="s">
        <v>2229</v>
      </c>
      <c r="D60" s="1672"/>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025"/>
      <c r="AQ60" s="1025"/>
      <c r="AR60" s="1025"/>
      <c r="AS60" s="1025"/>
    </row>
    <row r="61" spans="1:45" ht="11.25" customHeight="1">
      <c r="A61" s="1203"/>
      <c r="B61" s="1203"/>
      <c r="C61" s="1203"/>
      <c r="D61" s="1203"/>
      <c r="E61" s="1203"/>
      <c r="F61" s="1203"/>
      <c r="G61" s="1203"/>
      <c r="H61" s="1203"/>
      <c r="I61" s="1203"/>
      <c r="J61" s="1203"/>
      <c r="K61" s="1203"/>
      <c r="L61" s="1203"/>
      <c r="M61" s="1203"/>
      <c r="N61" s="1203"/>
      <c r="O61" s="1203"/>
      <c r="P61" s="1203"/>
      <c r="Q61" s="1203"/>
      <c r="R61" s="1203"/>
      <c r="S61" s="1203"/>
      <c r="T61" s="1203"/>
      <c r="U61" s="1203"/>
      <c r="V61" s="1203"/>
      <c r="W61" s="1203"/>
      <c r="X61" s="1203"/>
      <c r="Y61" s="1203"/>
      <c r="Z61" s="1203"/>
      <c r="AA61" s="1203"/>
      <c r="AB61" s="1203"/>
      <c r="AC61" s="1203"/>
      <c r="AD61" s="1203"/>
      <c r="AE61" s="1203"/>
      <c r="AF61" s="1203"/>
      <c r="AG61" s="1203"/>
      <c r="AH61" s="1203"/>
      <c r="AI61" s="1203"/>
      <c r="AJ61" s="1203"/>
      <c r="AK61" s="1203"/>
      <c r="AL61" s="1203"/>
      <c r="AM61" s="1203"/>
      <c r="AN61" s="1203"/>
      <c r="AO61" s="1203"/>
      <c r="AP61" s="1203"/>
      <c r="AQ61" s="1203"/>
      <c r="AR61" s="1203"/>
      <c r="AS61" s="1203"/>
    </row>
    <row r="62" spans="1:45" ht="11.25" customHeight="1">
      <c r="A62" s="1203"/>
      <c r="B62" s="1203"/>
      <c r="C62" s="1203"/>
      <c r="D62" s="1203"/>
      <c r="E62" s="1203"/>
      <c r="F62" s="1203"/>
      <c r="G62" s="1203"/>
      <c r="H62" s="1203"/>
      <c r="I62" s="1203"/>
      <c r="J62" s="1203"/>
      <c r="K62" s="1203"/>
      <c r="L62" s="1203"/>
      <c r="M62" s="1203"/>
      <c r="N62" s="1203"/>
      <c r="O62" s="1203"/>
      <c r="P62" s="1203"/>
      <c r="Q62" s="1203"/>
      <c r="R62" s="1203"/>
      <c r="S62" s="1203"/>
      <c r="T62" s="1203"/>
      <c r="U62" s="1203"/>
      <c r="V62" s="1203"/>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row>
    <row r="63" spans="1:45" ht="15.75" customHeight="1">
      <c r="A63" s="1203"/>
      <c r="B63" s="1223" t="s">
        <v>2230</v>
      </c>
      <c r="C63" s="1203"/>
      <c r="D63" s="1203"/>
      <c r="E63" s="1203"/>
      <c r="F63" s="1203"/>
      <c r="G63" s="1203"/>
      <c r="H63" s="1203"/>
      <c r="I63" s="1203"/>
      <c r="J63" s="1203"/>
      <c r="K63" s="1203"/>
      <c r="L63" s="1203"/>
      <c r="M63" s="1203"/>
      <c r="N63" s="1203"/>
      <c r="O63" s="1203"/>
      <c r="P63" s="1203"/>
      <c r="Q63" s="1203"/>
      <c r="R63" s="1203"/>
      <c r="S63" s="1203"/>
      <c r="T63" s="1203"/>
      <c r="U63" s="1203"/>
      <c r="V63" s="1203"/>
      <c r="W63" s="1203"/>
      <c r="X63" s="1203"/>
      <c r="Y63" s="1203"/>
      <c r="Z63" s="1203"/>
      <c r="AA63" s="1203"/>
      <c r="AB63" s="1203"/>
      <c r="AC63" s="1203"/>
      <c r="AD63" s="1203"/>
      <c r="AE63" s="1203"/>
      <c r="AF63" s="1203"/>
      <c r="AG63" s="1203"/>
      <c r="AH63" s="1203"/>
      <c r="AI63" s="1203"/>
      <c r="AJ63" s="1203"/>
      <c r="AK63" s="1203"/>
      <c r="AL63" s="1203"/>
      <c r="AM63" s="1203"/>
      <c r="AN63" s="1203"/>
      <c r="AO63" s="1203"/>
      <c r="AP63" s="1203"/>
      <c r="AQ63" s="1203"/>
      <c r="AR63" s="1203"/>
      <c r="AS63" s="1203"/>
    </row>
    <row r="64" spans="1:45" ht="11.25" customHeight="1">
      <c r="A64" s="1203"/>
      <c r="B64" s="1223"/>
      <c r="C64" s="1203"/>
      <c r="D64" s="1203"/>
      <c r="E64" s="1203"/>
      <c r="F64" s="1203"/>
      <c r="G64" s="1203"/>
      <c r="H64" s="1203"/>
      <c r="I64" s="1203"/>
      <c r="J64" s="1203"/>
      <c r="K64" s="1203"/>
      <c r="L64" s="1203"/>
      <c r="M64" s="1203"/>
      <c r="N64" s="1203"/>
      <c r="O64" s="1203"/>
      <c r="P64" s="1203"/>
      <c r="Q64" s="1203"/>
      <c r="R64" s="1203"/>
      <c r="S64" s="1203"/>
      <c r="T64" s="1203"/>
      <c r="U64" s="1203"/>
      <c r="V64" s="1203"/>
      <c r="W64" s="1203"/>
      <c r="X64" s="1203"/>
      <c r="Y64" s="1203"/>
      <c r="Z64" s="1203"/>
      <c r="AA64" s="1203"/>
      <c r="AB64" s="1203"/>
      <c r="AC64" s="1203"/>
      <c r="AD64" s="1203"/>
      <c r="AE64" s="1203"/>
      <c r="AF64" s="1203"/>
      <c r="AG64" s="1203"/>
      <c r="AH64" s="1203"/>
      <c r="AI64" s="1203"/>
      <c r="AJ64" s="1203"/>
      <c r="AK64" s="1203"/>
      <c r="AL64" s="1203"/>
      <c r="AM64" s="1203"/>
      <c r="AN64" s="1203"/>
      <c r="AO64" s="1203"/>
      <c r="AP64" s="1203"/>
      <c r="AQ64" s="1203"/>
      <c r="AR64" s="1203"/>
      <c r="AS64" s="1203"/>
    </row>
    <row r="65" spans="1:45" ht="15.75" customHeight="1">
      <c r="A65" s="1203"/>
      <c r="B65" s="1223"/>
      <c r="C65" s="1203"/>
      <c r="D65" s="1203"/>
      <c r="E65" s="1203"/>
      <c r="F65" s="1203"/>
      <c r="G65" s="1203"/>
      <c r="H65" s="1203"/>
      <c r="I65" s="1203"/>
      <c r="J65" s="1203"/>
      <c r="K65" s="1203"/>
      <c r="L65" s="1203"/>
      <c r="M65" s="1203"/>
      <c r="N65" s="1203"/>
      <c r="O65" s="1203"/>
      <c r="P65" s="1203"/>
      <c r="Q65" s="1203"/>
      <c r="R65" s="1203"/>
      <c r="S65" s="1203"/>
      <c r="T65" s="1203"/>
      <c r="U65" s="1203"/>
      <c r="V65" s="1203"/>
      <c r="W65" s="1203"/>
      <c r="X65" s="1203"/>
      <c r="Y65" s="1203"/>
      <c r="Z65" s="1203"/>
      <c r="AA65" s="1203"/>
      <c r="AB65" s="1203"/>
      <c r="AC65" s="1203"/>
      <c r="AD65" s="1203"/>
      <c r="AE65" s="1203"/>
      <c r="AF65" s="1203"/>
      <c r="AG65" s="1203"/>
      <c r="AH65" s="1203"/>
      <c r="AI65" s="1203"/>
      <c r="AJ65" s="1203"/>
      <c r="AK65" s="1203"/>
      <c r="AL65" s="1203"/>
      <c r="AM65" s="1203"/>
      <c r="AN65" s="1203"/>
      <c r="AO65" s="1203"/>
      <c r="AP65" s="1203"/>
      <c r="AQ65" s="1203"/>
      <c r="AR65" s="1203"/>
      <c r="AS65" s="1203"/>
    </row>
    <row r="66" spans="1:45" ht="11.25" customHeight="1">
      <c r="A66" s="1203"/>
      <c r="B66" s="1203"/>
      <c r="C66" s="1203"/>
      <c r="D66" s="1203"/>
      <c r="E66" s="1203"/>
      <c r="F66" s="275" t="s">
        <v>2124</v>
      </c>
      <c r="G66" s="1203"/>
      <c r="H66" s="1203"/>
      <c r="I66" s="1203"/>
      <c r="J66" s="1203"/>
      <c r="K66" s="1203"/>
      <c r="L66" s="1203"/>
      <c r="M66" s="1203"/>
      <c r="N66" s="1203"/>
      <c r="O66" s="1203"/>
      <c r="P66" s="1203"/>
      <c r="Q66" s="1203"/>
      <c r="R66" s="1203"/>
      <c r="S66" s="1203"/>
      <c r="T66" s="1203"/>
      <c r="U66" s="1203"/>
      <c r="V66" s="1203"/>
      <c r="W66" s="1203"/>
      <c r="X66" s="1203"/>
      <c r="Y66" s="1203"/>
      <c r="Z66" s="1203"/>
      <c r="AA66" s="1203"/>
      <c r="AB66" s="1203"/>
      <c r="AC66" s="1203"/>
      <c r="AD66" s="1203"/>
      <c r="AE66" s="1203"/>
      <c r="AF66" s="1203"/>
      <c r="AG66" s="1203"/>
      <c r="AH66" s="1203"/>
      <c r="AI66" s="1203"/>
      <c r="AJ66" s="1203"/>
      <c r="AK66" s="1203"/>
      <c r="AL66" s="1203"/>
      <c r="AM66" s="1203"/>
      <c r="AN66" s="1203"/>
      <c r="AO66" s="1203"/>
      <c r="AP66" s="1203"/>
      <c r="AQ66" s="1203"/>
      <c r="AR66" s="1203"/>
      <c r="AS66" s="1203"/>
    </row>
    <row r="67" spans="1:45" s="6" customFormat="1" ht="11.25" customHeight="1">
      <c r="A67" s="29"/>
      <c r="B67" s="35"/>
      <c r="C67" s="874" t="s">
        <v>2231</v>
      </c>
      <c r="D67" s="275" t="s">
        <v>2232</v>
      </c>
      <c r="E67" s="275" t="s">
        <v>563</v>
      </c>
      <c r="F67" s="275" t="s">
        <v>2233</v>
      </c>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row>
    <row r="68" spans="1:45" s="6" customFormat="1" ht="11.25" customHeight="1">
      <c r="A68" s="29"/>
      <c r="B68" s="1663"/>
      <c r="C68" s="1676" t="s">
        <v>2234</v>
      </c>
      <c r="D68" s="1558" t="s">
        <v>2235</v>
      </c>
      <c r="E68" s="1558" t="s">
        <v>2236</v>
      </c>
      <c r="F68" s="1558" t="s">
        <v>2237</v>
      </c>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row>
    <row r="69" spans="1:45" s="6" customFormat="1" ht="11.25" customHeight="1">
      <c r="A69" s="29"/>
      <c r="B69" s="1328"/>
      <c r="C69" s="1044" t="s">
        <v>2238</v>
      </c>
      <c r="D69" s="1044"/>
      <c r="E69" s="1044"/>
      <c r="F69" s="1044"/>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row>
    <row r="70" spans="1:45" s="6" customFormat="1" ht="11.25" customHeight="1">
      <c r="A70" s="29"/>
      <c r="B70" s="1678"/>
      <c r="C70" s="1663" t="s">
        <v>2239</v>
      </c>
      <c r="D70" s="1663"/>
      <c r="E70" s="1663"/>
      <c r="F70" s="1663"/>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row>
    <row r="71" spans="1:45" ht="6" customHeight="1">
      <c r="A71" s="1203"/>
      <c r="B71" s="1203"/>
      <c r="C71" s="1203"/>
      <c r="D71" s="1203"/>
      <c r="E71" s="1203"/>
      <c r="F71" s="1203"/>
      <c r="G71" s="1203"/>
      <c r="H71" s="1203"/>
      <c r="I71" s="1203"/>
      <c r="J71" s="1203"/>
      <c r="K71" s="1203"/>
      <c r="L71" s="1203"/>
      <c r="M71" s="1203"/>
      <c r="N71" s="1203"/>
      <c r="O71" s="1203"/>
      <c r="P71" s="1203"/>
      <c r="Q71" s="1203"/>
      <c r="R71" s="1203"/>
      <c r="S71" s="1203"/>
      <c r="T71" s="1203"/>
      <c r="U71" s="1203"/>
      <c r="V71" s="1203"/>
      <c r="W71" s="1203"/>
      <c r="X71" s="1203"/>
      <c r="Y71" s="1203"/>
      <c r="Z71" s="1203"/>
      <c r="AA71" s="1203"/>
      <c r="AB71" s="1203"/>
      <c r="AC71" s="1203"/>
      <c r="AD71" s="1203"/>
      <c r="AE71" s="1203"/>
      <c r="AF71" s="1203"/>
      <c r="AG71" s="1203"/>
      <c r="AH71" s="1203"/>
      <c r="AI71" s="1203"/>
      <c r="AJ71" s="1203"/>
      <c r="AK71" s="1203"/>
      <c r="AL71" s="1203"/>
      <c r="AM71" s="1203"/>
      <c r="AN71" s="1203"/>
      <c r="AO71" s="1203"/>
      <c r="AP71" s="1203"/>
      <c r="AQ71" s="1203"/>
      <c r="AR71" s="1203"/>
      <c r="AS71" s="1203"/>
    </row>
    <row r="72" spans="1:45" ht="11.25" customHeight="1">
      <c r="A72" s="1203"/>
      <c r="B72" s="1203"/>
      <c r="C72" s="1203"/>
      <c r="D72" s="1203"/>
      <c r="E72" s="1203"/>
      <c r="F72" s="1203"/>
      <c r="G72" s="1203"/>
      <c r="H72" s="1203"/>
      <c r="I72" s="1203"/>
      <c r="J72" s="1203"/>
      <c r="K72" s="1203"/>
      <c r="L72" s="1203"/>
      <c r="M72" s="1203"/>
      <c r="N72" s="1203"/>
      <c r="O72" s="1203"/>
      <c r="P72" s="1203"/>
      <c r="Q72" s="1203"/>
      <c r="R72" s="1203"/>
      <c r="S72" s="1203"/>
      <c r="T72" s="1203"/>
      <c r="U72" s="1203"/>
      <c r="V72" s="1203"/>
      <c r="W72" s="1203"/>
      <c r="X72" s="1203"/>
      <c r="Y72" s="1203"/>
      <c r="Z72" s="1203"/>
      <c r="AA72" s="1203"/>
      <c r="AB72" s="1203"/>
      <c r="AC72" s="1203"/>
      <c r="AD72" s="1203"/>
      <c r="AE72" s="1203"/>
      <c r="AF72" s="1203"/>
      <c r="AG72" s="1203"/>
      <c r="AH72" s="1203"/>
      <c r="AI72" s="1203"/>
      <c r="AJ72" s="1203"/>
      <c r="AK72" s="1203"/>
      <c r="AL72" s="1203"/>
      <c r="AM72" s="1203"/>
      <c r="AN72" s="1203"/>
      <c r="AO72" s="1203"/>
      <c r="AP72" s="1203"/>
      <c r="AQ72" s="1203"/>
      <c r="AR72" s="1203"/>
      <c r="AS72" s="1203"/>
    </row>
    <row r="73" spans="1:45" ht="11.25" customHeight="1">
      <c r="A73" s="1203"/>
      <c r="B73" s="1203"/>
      <c r="C73" s="1203"/>
      <c r="D73" s="1203"/>
      <c r="E73" s="1203"/>
      <c r="F73" s="1203"/>
      <c r="G73" s="1203"/>
      <c r="H73" s="1203"/>
      <c r="I73" s="1203"/>
      <c r="J73" s="1203"/>
      <c r="K73" s="1203"/>
      <c r="L73" s="1203"/>
      <c r="M73" s="1203"/>
      <c r="N73" s="1203"/>
      <c r="O73" s="1203"/>
      <c r="P73" s="1203"/>
      <c r="Q73" s="1203"/>
      <c r="R73" s="1203"/>
      <c r="S73" s="1203"/>
      <c r="T73" s="1203"/>
      <c r="U73" s="1203"/>
      <c r="V73" s="1203"/>
      <c r="W73" s="1203"/>
      <c r="X73" s="1203"/>
      <c r="Y73" s="1203"/>
      <c r="Z73" s="1203"/>
      <c r="AA73" s="1203"/>
      <c r="AB73" s="1203"/>
      <c r="AC73" s="1203"/>
      <c r="AD73" s="1203"/>
      <c r="AE73" s="1203"/>
      <c r="AF73" s="1203"/>
      <c r="AG73" s="1203"/>
      <c r="AH73" s="1203"/>
      <c r="AI73" s="1203"/>
      <c r="AJ73" s="1203"/>
      <c r="AK73" s="1203"/>
      <c r="AL73" s="1203"/>
      <c r="AM73" s="1203"/>
      <c r="AN73" s="1203"/>
      <c r="AO73" s="1203"/>
      <c r="AP73" s="1203"/>
      <c r="AQ73" s="1203"/>
      <c r="AR73" s="1203"/>
      <c r="AS73" s="1203"/>
    </row>
    <row r="74" spans="1:45" ht="11.25" customHeight="1">
      <c r="A74" s="1203"/>
      <c r="B74" s="1203"/>
      <c r="C74" s="1203"/>
      <c r="D74" s="1203"/>
      <c r="E74" s="1203"/>
      <c r="F74" s="1203"/>
      <c r="G74" s="1203"/>
      <c r="H74" s="1203"/>
      <c r="I74" s="1203"/>
      <c r="J74" s="1203"/>
      <c r="K74" s="1203"/>
      <c r="L74" s="1203"/>
      <c r="M74" s="1203"/>
      <c r="N74" s="1203"/>
      <c r="O74" s="1203"/>
      <c r="P74" s="1203"/>
      <c r="Q74" s="1203"/>
      <c r="R74" s="1203"/>
      <c r="S74" s="1203"/>
      <c r="T74" s="1203"/>
      <c r="U74" s="1203"/>
      <c r="V74" s="1203"/>
      <c r="W74" s="1203"/>
      <c r="X74" s="1203"/>
      <c r="Y74" s="1203"/>
      <c r="Z74" s="1203"/>
      <c r="AA74" s="1203"/>
      <c r="AB74" s="1203"/>
      <c r="AC74" s="1203"/>
      <c r="AD74" s="1203"/>
      <c r="AE74" s="1203"/>
      <c r="AF74" s="1203"/>
      <c r="AG74" s="1203"/>
      <c r="AH74" s="1203"/>
      <c r="AI74" s="1203"/>
      <c r="AJ74" s="1203"/>
      <c r="AK74" s="1203"/>
      <c r="AL74" s="1203"/>
      <c r="AM74" s="1203"/>
      <c r="AN74" s="1203"/>
      <c r="AO74" s="1203"/>
      <c r="AP74" s="1203"/>
      <c r="AQ74" s="1203"/>
      <c r="AR74" s="1203"/>
      <c r="AS74" s="1203"/>
    </row>
    <row r="75" spans="1:45" ht="11.25" customHeight="1">
      <c r="A75" s="1203"/>
      <c r="B75" s="1203"/>
      <c r="C75" s="1203"/>
      <c r="D75" s="1203"/>
      <c r="E75" s="1203"/>
      <c r="F75" s="1203"/>
      <c r="G75" s="1203"/>
      <c r="H75" s="1203"/>
      <c r="I75" s="1203"/>
      <c r="J75" s="1203"/>
      <c r="K75" s="1203"/>
      <c r="L75" s="1203"/>
      <c r="M75" s="1203"/>
      <c r="N75" s="1203"/>
      <c r="O75" s="1203"/>
      <c r="P75" s="1203"/>
      <c r="Q75" s="1203"/>
      <c r="R75" s="1203"/>
      <c r="S75" s="1203"/>
      <c r="T75" s="1203"/>
      <c r="U75" s="1203"/>
      <c r="V75" s="1203"/>
      <c r="W75" s="1203"/>
      <c r="X75" s="1203"/>
      <c r="Y75" s="1203"/>
      <c r="Z75" s="1203"/>
      <c r="AA75" s="1203"/>
      <c r="AB75" s="1203"/>
      <c r="AC75" s="1203"/>
      <c r="AD75" s="1203"/>
      <c r="AE75" s="1203"/>
      <c r="AF75" s="1203"/>
      <c r="AG75" s="1203"/>
      <c r="AH75" s="1203"/>
      <c r="AI75" s="1203"/>
      <c r="AJ75" s="1203"/>
      <c r="AK75" s="1203"/>
      <c r="AL75" s="1203"/>
      <c r="AM75" s="1203"/>
      <c r="AN75" s="1203"/>
      <c r="AO75" s="1203"/>
      <c r="AP75" s="1203"/>
      <c r="AQ75" s="1203"/>
      <c r="AR75" s="1203"/>
      <c r="AS75" s="1203"/>
    </row>
    <row r="76" spans="1:45" ht="11.25" customHeight="1">
      <c r="A76" s="1203"/>
      <c r="B76" s="1203"/>
      <c r="C76" s="1203"/>
      <c r="D76" s="1203"/>
      <c r="E76" s="1203"/>
      <c r="F76" s="1203"/>
      <c r="G76" s="1203"/>
      <c r="H76" s="1203"/>
      <c r="I76" s="1203"/>
      <c r="J76" s="1203"/>
      <c r="K76" s="1203"/>
      <c r="L76" s="1203"/>
      <c r="M76" s="1203"/>
      <c r="N76" s="1203"/>
      <c r="O76" s="1203"/>
      <c r="P76" s="1203"/>
      <c r="Q76" s="1203"/>
      <c r="R76" s="1203"/>
      <c r="S76" s="1203"/>
      <c r="T76" s="1203"/>
      <c r="U76" s="1203"/>
      <c r="V76" s="1203"/>
      <c r="W76" s="1203"/>
      <c r="X76" s="1203"/>
      <c r="Y76" s="1203"/>
      <c r="Z76" s="1203"/>
      <c r="AA76" s="1203"/>
      <c r="AB76" s="1203"/>
      <c r="AC76" s="1203"/>
      <c r="AD76" s="1203"/>
      <c r="AE76" s="1203"/>
      <c r="AF76" s="1203"/>
      <c r="AG76" s="1203"/>
      <c r="AH76" s="1203"/>
      <c r="AI76" s="1203"/>
      <c r="AJ76" s="1203"/>
      <c r="AK76" s="1203"/>
      <c r="AL76" s="1203"/>
      <c r="AM76" s="1203"/>
      <c r="AN76" s="1203"/>
      <c r="AO76" s="1203"/>
      <c r="AP76" s="1203"/>
      <c r="AQ76" s="1203"/>
      <c r="AR76" s="1203"/>
      <c r="AS76" s="1203"/>
    </row>
    <row r="77" spans="1:45" ht="11.25" customHeight="1">
      <c r="A77" s="1203"/>
      <c r="B77" s="1203"/>
      <c r="C77" s="1203"/>
      <c r="D77" s="1203"/>
      <c r="E77" s="1203"/>
      <c r="F77" s="1203"/>
      <c r="G77" s="1203"/>
      <c r="H77" s="1203"/>
      <c r="I77" s="1203"/>
      <c r="J77" s="1203"/>
      <c r="K77" s="1203"/>
      <c r="L77" s="1203"/>
      <c r="M77" s="1203"/>
      <c r="N77" s="1203"/>
      <c r="O77" s="1203"/>
      <c r="P77" s="1203"/>
      <c r="Q77" s="1203"/>
      <c r="R77" s="1203"/>
      <c r="S77" s="1203"/>
      <c r="T77" s="1203"/>
      <c r="U77" s="1203"/>
      <c r="V77" s="1203"/>
      <c r="W77" s="1203"/>
      <c r="X77" s="1203"/>
      <c r="Y77" s="1203"/>
      <c r="Z77" s="1203"/>
      <c r="AA77" s="1203"/>
      <c r="AB77" s="1203"/>
      <c r="AC77" s="1203"/>
      <c r="AD77" s="1203"/>
      <c r="AE77" s="1203"/>
      <c r="AF77" s="1203"/>
      <c r="AG77" s="1203"/>
      <c r="AH77" s="1203"/>
      <c r="AI77" s="1203"/>
      <c r="AJ77" s="1203"/>
      <c r="AK77" s="1203"/>
      <c r="AL77" s="1203"/>
      <c r="AM77" s="1203"/>
      <c r="AN77" s="1203"/>
      <c r="AO77" s="1203"/>
      <c r="AP77" s="1203"/>
      <c r="AQ77" s="1203"/>
      <c r="AR77" s="1203"/>
      <c r="AS77" s="1203"/>
    </row>
    <row r="78" spans="1:45" ht="11.25" customHeight="1">
      <c r="A78" s="1203"/>
      <c r="B78" s="1203"/>
      <c r="C78" s="1203"/>
      <c r="D78" s="1203"/>
      <c r="E78" s="1203"/>
      <c r="F78" s="1203"/>
      <c r="G78" s="1203"/>
      <c r="H78" s="1203"/>
      <c r="I78" s="1203"/>
      <c r="J78" s="1203"/>
      <c r="K78" s="1203"/>
      <c r="L78" s="1203"/>
      <c r="M78" s="1203"/>
      <c r="N78" s="1203"/>
      <c r="O78" s="1203"/>
      <c r="P78" s="1203"/>
      <c r="Q78" s="1203"/>
      <c r="R78" s="1203"/>
      <c r="S78" s="1203"/>
      <c r="T78" s="1203"/>
      <c r="U78" s="1203"/>
      <c r="V78" s="1203"/>
      <c r="W78" s="1203"/>
      <c r="X78" s="1203"/>
      <c r="Y78" s="1203"/>
      <c r="Z78" s="1203"/>
      <c r="AA78" s="1203"/>
      <c r="AB78" s="1203"/>
      <c r="AC78" s="1203"/>
      <c r="AD78" s="1203"/>
      <c r="AE78" s="1203"/>
      <c r="AF78" s="1203"/>
      <c r="AG78" s="1203"/>
      <c r="AH78" s="1203"/>
      <c r="AI78" s="1203"/>
      <c r="AJ78" s="1203"/>
      <c r="AK78" s="1203"/>
      <c r="AL78" s="1203"/>
      <c r="AM78" s="1203"/>
      <c r="AN78" s="1203"/>
      <c r="AO78" s="1203"/>
      <c r="AP78" s="1203"/>
      <c r="AQ78" s="1203"/>
      <c r="AR78" s="1203"/>
      <c r="AS78" s="1203"/>
    </row>
    <row r="79" spans="1:45" ht="11.25" customHeight="1">
      <c r="A79" s="1203"/>
      <c r="B79" s="1203"/>
      <c r="C79" s="1203"/>
      <c r="D79" s="1203"/>
      <c r="E79" s="1203"/>
      <c r="F79" s="1203"/>
      <c r="G79" s="1203"/>
      <c r="H79" s="1203"/>
      <c r="I79" s="1203"/>
      <c r="J79" s="1203"/>
      <c r="K79" s="1203"/>
      <c r="L79" s="1203"/>
      <c r="M79" s="1203"/>
      <c r="N79" s="1203"/>
      <c r="O79" s="1203"/>
      <c r="P79" s="1203"/>
      <c r="Q79" s="1203"/>
      <c r="R79" s="1203"/>
      <c r="S79" s="1203"/>
      <c r="T79" s="1203"/>
      <c r="U79" s="1203"/>
      <c r="V79" s="1203"/>
      <c r="W79" s="1203"/>
      <c r="X79" s="1203"/>
      <c r="Y79" s="1203"/>
      <c r="Z79" s="1203"/>
      <c r="AA79" s="1203"/>
      <c r="AB79" s="1203"/>
      <c r="AC79" s="1203"/>
      <c r="AD79" s="1203"/>
      <c r="AE79" s="1203"/>
      <c r="AF79" s="1203"/>
      <c r="AG79" s="1203"/>
      <c r="AH79" s="1203"/>
      <c r="AI79" s="1203"/>
      <c r="AJ79" s="1203"/>
      <c r="AK79" s="1203"/>
      <c r="AL79" s="1203"/>
      <c r="AM79" s="1203"/>
      <c r="AN79" s="1203"/>
      <c r="AO79" s="1203"/>
      <c r="AP79" s="1203"/>
      <c r="AQ79" s="1203"/>
      <c r="AR79" s="1203"/>
      <c r="AS79" s="1203"/>
    </row>
    <row r="80" spans="1:45" ht="11.25" customHeight="1">
      <c r="A80" s="1203"/>
      <c r="B80" s="1203"/>
      <c r="C80" s="1203"/>
      <c r="D80" s="1203"/>
      <c r="E80" s="1203"/>
      <c r="F80" s="1203"/>
      <c r="G80" s="1203"/>
      <c r="H80" s="1203"/>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3"/>
      <c r="AG80" s="1203"/>
      <c r="AH80" s="1203"/>
      <c r="AI80" s="1203"/>
      <c r="AJ80" s="1203"/>
      <c r="AK80" s="1203"/>
      <c r="AL80" s="1203"/>
      <c r="AM80" s="1203"/>
      <c r="AN80" s="1203"/>
      <c r="AO80" s="1203"/>
      <c r="AP80" s="1203"/>
      <c r="AQ80" s="1203"/>
      <c r="AR80" s="1203"/>
      <c r="AS80" s="1203"/>
    </row>
    <row r="81" spans="1:45" ht="11.25" customHeight="1">
      <c r="A81" s="1203"/>
      <c r="B81" s="1203"/>
      <c r="C81" s="1203"/>
      <c r="D81" s="1203"/>
      <c r="E81" s="1203"/>
      <c r="F81" s="1203"/>
      <c r="G81" s="1203"/>
      <c r="H81" s="1203"/>
      <c r="I81" s="1203"/>
      <c r="J81" s="1203"/>
      <c r="K81" s="1203"/>
      <c r="L81" s="1203"/>
      <c r="M81" s="1203"/>
      <c r="N81" s="1203"/>
      <c r="O81" s="1203"/>
      <c r="P81" s="1203"/>
      <c r="Q81" s="1203"/>
      <c r="R81" s="1203"/>
      <c r="S81" s="1203"/>
      <c r="T81" s="1203"/>
      <c r="U81" s="1203"/>
      <c r="V81" s="1203"/>
      <c r="W81" s="1203"/>
      <c r="X81" s="1203"/>
      <c r="Y81" s="1203"/>
      <c r="Z81" s="1203"/>
      <c r="AA81" s="1203"/>
      <c r="AB81" s="1203"/>
      <c r="AC81" s="1203"/>
      <c r="AD81" s="1203"/>
      <c r="AE81" s="1203"/>
      <c r="AF81" s="1203"/>
      <c r="AG81" s="1203"/>
      <c r="AH81" s="1203"/>
      <c r="AI81" s="1203"/>
      <c r="AJ81" s="1203"/>
      <c r="AK81" s="1203"/>
      <c r="AL81" s="1203"/>
      <c r="AM81" s="1203"/>
      <c r="AN81" s="1203"/>
      <c r="AO81" s="1203"/>
      <c r="AP81" s="1203"/>
      <c r="AQ81" s="1203"/>
      <c r="AR81" s="1203"/>
      <c r="AS81" s="1203"/>
    </row>
    <row r="82" spans="1:45" ht="11.25" customHeight="1">
      <c r="A82" s="1203"/>
      <c r="B82" s="1203"/>
      <c r="C82" s="1203"/>
      <c r="D82" s="1203"/>
      <c r="E82" s="1203"/>
      <c r="F82" s="1203"/>
      <c r="G82" s="1203"/>
      <c r="H82" s="1203"/>
      <c r="I82" s="1203"/>
      <c r="J82" s="1203"/>
      <c r="K82" s="1203"/>
      <c r="L82" s="1203"/>
      <c r="M82" s="1203"/>
      <c r="N82" s="1203"/>
      <c r="O82" s="1203"/>
      <c r="P82" s="1203"/>
      <c r="Q82" s="1203"/>
      <c r="R82" s="1203"/>
      <c r="S82" s="1203"/>
      <c r="T82" s="1203"/>
      <c r="U82" s="1203"/>
      <c r="V82" s="1203"/>
      <c r="W82" s="1203"/>
      <c r="X82" s="1203"/>
      <c r="Y82" s="1203"/>
      <c r="Z82" s="1203"/>
      <c r="AA82" s="1203"/>
      <c r="AB82" s="1203"/>
      <c r="AC82" s="1203"/>
      <c r="AD82" s="1203"/>
      <c r="AE82" s="1203"/>
      <c r="AF82" s="1203"/>
      <c r="AG82" s="1203"/>
      <c r="AH82" s="1203"/>
      <c r="AI82" s="1203"/>
      <c r="AJ82" s="1203"/>
      <c r="AK82" s="1203"/>
      <c r="AL82" s="1203"/>
      <c r="AM82" s="1203"/>
      <c r="AN82" s="1203"/>
      <c r="AO82" s="1203"/>
      <c r="AP82" s="1203"/>
      <c r="AQ82" s="1203"/>
      <c r="AR82" s="1203"/>
      <c r="AS82" s="1203"/>
    </row>
    <row r="83" spans="1:45" ht="11.25" customHeight="1">
      <c r="A83" s="1203"/>
      <c r="B83" s="1203"/>
      <c r="C83" s="1203"/>
      <c r="D83" s="1203"/>
      <c r="E83" s="1203"/>
      <c r="F83" s="1203"/>
      <c r="G83" s="1203"/>
      <c r="H83" s="1203"/>
      <c r="I83" s="1203"/>
      <c r="J83" s="1203"/>
      <c r="K83" s="1203"/>
      <c r="L83" s="1203"/>
      <c r="M83" s="1203"/>
      <c r="N83" s="1203"/>
      <c r="O83" s="1203"/>
      <c r="P83" s="1203"/>
      <c r="Q83" s="1203"/>
      <c r="R83" s="1203"/>
      <c r="S83" s="1203"/>
      <c r="T83" s="1203"/>
      <c r="U83" s="1203"/>
      <c r="V83" s="1203"/>
      <c r="W83" s="1203"/>
      <c r="X83" s="1203"/>
      <c r="Y83" s="1203"/>
      <c r="Z83" s="1203"/>
      <c r="AA83" s="1203"/>
      <c r="AB83" s="1203"/>
      <c r="AC83" s="1203"/>
      <c r="AD83" s="1203"/>
      <c r="AE83" s="1203"/>
      <c r="AF83" s="1203"/>
      <c r="AG83" s="1203"/>
      <c r="AH83" s="1203"/>
      <c r="AI83" s="1203"/>
      <c r="AJ83" s="1203"/>
      <c r="AK83" s="1203"/>
      <c r="AL83" s="1203"/>
      <c r="AM83" s="1203"/>
      <c r="AN83" s="1203"/>
      <c r="AO83" s="1203"/>
      <c r="AP83" s="1203"/>
      <c r="AQ83" s="1203"/>
      <c r="AR83" s="1203"/>
      <c r="AS83" s="1203"/>
    </row>
    <row r="84" spans="1:45" ht="11.25" customHeight="1">
      <c r="A84" s="1203"/>
      <c r="B84" s="1203"/>
      <c r="C84" s="1203"/>
      <c r="D84" s="1203"/>
      <c r="E84" s="1203"/>
      <c r="F84" s="1203"/>
      <c r="G84" s="1203"/>
      <c r="H84" s="1203"/>
      <c r="I84" s="1203"/>
      <c r="J84" s="1203"/>
      <c r="K84" s="1203"/>
      <c r="L84" s="1203"/>
      <c r="M84" s="1203"/>
      <c r="N84" s="1203"/>
      <c r="O84" s="1203"/>
      <c r="P84" s="1203"/>
      <c r="Q84" s="1203"/>
      <c r="R84" s="1203"/>
      <c r="S84" s="1203"/>
      <c r="T84" s="1203"/>
      <c r="U84" s="1203"/>
      <c r="V84" s="1203"/>
      <c r="W84" s="1203"/>
      <c r="X84" s="1203"/>
      <c r="Y84" s="1203"/>
      <c r="Z84" s="1203"/>
      <c r="AA84" s="1203"/>
      <c r="AB84" s="1203"/>
      <c r="AC84" s="1203"/>
      <c r="AD84" s="1203"/>
      <c r="AE84" s="1203"/>
      <c r="AF84" s="1203"/>
      <c r="AG84" s="1203"/>
      <c r="AH84" s="1203"/>
      <c r="AI84" s="1203"/>
      <c r="AJ84" s="1203"/>
      <c r="AK84" s="1203"/>
      <c r="AL84" s="1203"/>
      <c r="AM84" s="1203"/>
      <c r="AN84" s="1203"/>
      <c r="AO84" s="1203"/>
      <c r="AP84" s="1203"/>
      <c r="AQ84" s="1203"/>
      <c r="AR84" s="1203"/>
      <c r="AS84" s="1203"/>
    </row>
    <row r="85" spans="1:45" ht="11.25" customHeight="1">
      <c r="A85" s="1203"/>
      <c r="B85" s="1203"/>
      <c r="C85" s="1203"/>
      <c r="D85" s="1203"/>
      <c r="E85" s="1203"/>
      <c r="F85" s="1203"/>
      <c r="G85" s="1203"/>
      <c r="H85" s="1203"/>
      <c r="I85" s="1203"/>
      <c r="J85" s="1203"/>
      <c r="K85" s="1203"/>
      <c r="L85" s="1203"/>
      <c r="M85" s="1203"/>
      <c r="N85" s="1203"/>
      <c r="O85" s="1203"/>
      <c r="P85" s="1203"/>
      <c r="Q85" s="1203"/>
      <c r="R85" s="1203"/>
      <c r="S85" s="1203"/>
      <c r="T85" s="1203"/>
      <c r="U85" s="1203"/>
      <c r="V85" s="1203"/>
      <c r="W85" s="1203"/>
      <c r="X85" s="1203"/>
      <c r="Y85" s="1203"/>
      <c r="Z85" s="1203"/>
      <c r="AA85" s="1203"/>
      <c r="AB85" s="1203"/>
      <c r="AC85" s="1203"/>
      <c r="AD85" s="1203"/>
      <c r="AE85" s="1203"/>
      <c r="AF85" s="1203"/>
      <c r="AG85" s="1203"/>
      <c r="AH85" s="1203"/>
      <c r="AI85" s="1203"/>
      <c r="AJ85" s="1203"/>
      <c r="AK85" s="1203"/>
      <c r="AL85" s="1203"/>
      <c r="AM85" s="1203"/>
      <c r="AN85" s="1203"/>
      <c r="AO85" s="1203"/>
      <c r="AP85" s="1203"/>
      <c r="AQ85" s="1203"/>
      <c r="AR85" s="1203"/>
      <c r="AS85" s="1203"/>
    </row>
    <row r="86" spans="1:45" ht="11.25" customHeight="1">
      <c r="A86" s="1203"/>
      <c r="B86" s="1203"/>
      <c r="C86" s="1203"/>
      <c r="D86" s="1203"/>
      <c r="E86" s="1203"/>
      <c r="F86" s="1203"/>
      <c r="G86" s="1203"/>
      <c r="H86" s="1203"/>
      <c r="I86" s="1203"/>
      <c r="J86" s="1203"/>
      <c r="K86" s="1203"/>
      <c r="L86" s="1203"/>
      <c r="M86" s="1203"/>
      <c r="N86" s="1203"/>
      <c r="O86" s="1203"/>
      <c r="P86" s="1203"/>
      <c r="Q86" s="1203"/>
      <c r="R86" s="1203"/>
      <c r="S86" s="1203"/>
      <c r="T86" s="1203"/>
      <c r="U86" s="1203"/>
      <c r="V86" s="1203"/>
      <c r="W86" s="1203"/>
      <c r="X86" s="1203"/>
      <c r="Y86" s="1203"/>
      <c r="Z86" s="1203"/>
      <c r="AA86" s="1203"/>
      <c r="AB86" s="1203"/>
      <c r="AC86" s="1203"/>
      <c r="AD86" s="1203"/>
      <c r="AE86" s="1203"/>
      <c r="AF86" s="1203"/>
      <c r="AG86" s="1203"/>
      <c r="AH86" s="1203"/>
      <c r="AI86" s="1203"/>
      <c r="AJ86" s="1203"/>
      <c r="AK86" s="1203"/>
      <c r="AL86" s="1203"/>
      <c r="AM86" s="1203"/>
      <c r="AN86" s="1203"/>
      <c r="AO86" s="1203"/>
      <c r="AP86" s="1203"/>
      <c r="AQ86" s="1203"/>
      <c r="AR86" s="1203"/>
      <c r="AS86" s="1203"/>
    </row>
    <row r="87" spans="1:45" ht="11.25" customHeight="1">
      <c r="A87" s="1203"/>
      <c r="B87" s="1203"/>
      <c r="C87" s="1203"/>
      <c r="D87" s="1203"/>
      <c r="E87" s="1203"/>
      <c r="F87" s="1203"/>
      <c r="G87" s="1203"/>
      <c r="H87" s="1203"/>
      <c r="I87" s="1203"/>
      <c r="J87" s="1203"/>
      <c r="K87" s="1203"/>
      <c r="L87" s="1203"/>
      <c r="M87" s="1203"/>
      <c r="N87" s="1203"/>
      <c r="O87" s="1203"/>
      <c r="P87" s="1203"/>
      <c r="Q87" s="1203"/>
      <c r="R87" s="1203"/>
      <c r="S87" s="1203"/>
      <c r="T87" s="1203"/>
      <c r="U87" s="1203"/>
      <c r="V87" s="1203"/>
      <c r="W87" s="1203"/>
      <c r="X87" s="1203"/>
      <c r="Y87" s="1203"/>
      <c r="Z87" s="1203"/>
      <c r="AA87" s="1203"/>
      <c r="AB87" s="1203"/>
      <c r="AC87" s="1203"/>
      <c r="AD87" s="1203"/>
      <c r="AE87" s="1203"/>
      <c r="AF87" s="1203"/>
      <c r="AG87" s="1203"/>
      <c r="AH87" s="1203"/>
      <c r="AI87" s="1203"/>
      <c r="AJ87" s="1203"/>
      <c r="AK87" s="1203"/>
      <c r="AL87" s="1203"/>
      <c r="AM87" s="1203"/>
      <c r="AN87" s="1203"/>
      <c r="AO87" s="1203"/>
      <c r="AP87" s="1203"/>
      <c r="AQ87" s="1203"/>
      <c r="AR87" s="1203"/>
      <c r="AS87" s="1203"/>
    </row>
    <row r="88" spans="1:45" ht="11.25" customHeight="1">
      <c r="A88" s="1203"/>
      <c r="B88" s="1203"/>
      <c r="C88" s="1203"/>
      <c r="D88" s="1203"/>
      <c r="E88" s="1203"/>
      <c r="F88" s="1203"/>
      <c r="G88" s="1203"/>
      <c r="H88" s="1203"/>
      <c r="I88" s="1203"/>
      <c r="J88" s="1203"/>
      <c r="K88" s="1203"/>
      <c r="L88" s="1203"/>
      <c r="M88" s="1203"/>
      <c r="N88" s="1203"/>
      <c r="O88" s="1203"/>
      <c r="P88" s="1203"/>
      <c r="Q88" s="1203"/>
      <c r="R88" s="1203"/>
      <c r="S88" s="1203"/>
      <c r="T88" s="1203"/>
      <c r="U88" s="1203"/>
      <c r="V88" s="1203"/>
      <c r="W88" s="1203"/>
      <c r="X88" s="1203"/>
      <c r="Y88" s="1203"/>
      <c r="Z88" s="1203"/>
      <c r="AA88" s="1203"/>
      <c r="AB88" s="1203"/>
      <c r="AC88" s="1203"/>
      <c r="AD88" s="1203"/>
      <c r="AE88" s="1203"/>
      <c r="AF88" s="1203"/>
      <c r="AG88" s="1203"/>
      <c r="AH88" s="1203"/>
      <c r="AI88" s="1203"/>
      <c r="AJ88" s="1203"/>
      <c r="AK88" s="1203"/>
      <c r="AL88" s="1203"/>
      <c r="AM88" s="1203"/>
      <c r="AN88" s="1203"/>
      <c r="AO88" s="1203"/>
      <c r="AP88" s="1203"/>
      <c r="AQ88" s="1203"/>
      <c r="AR88" s="1203"/>
      <c r="AS88" s="1203"/>
    </row>
    <row r="89" spans="1:45" ht="11.25" customHeight="1">
      <c r="A89" s="1203"/>
      <c r="B89" s="1203"/>
      <c r="C89" s="1203"/>
      <c r="D89" s="1203"/>
      <c r="E89" s="1203"/>
      <c r="F89" s="1203"/>
      <c r="G89" s="1203"/>
      <c r="H89" s="1203"/>
      <c r="I89" s="1203"/>
      <c r="J89" s="1203"/>
      <c r="K89" s="1203"/>
      <c r="L89" s="1203"/>
      <c r="M89" s="1203"/>
      <c r="N89" s="1203"/>
      <c r="O89" s="1203"/>
      <c r="P89" s="1203"/>
      <c r="Q89" s="1203"/>
      <c r="R89" s="1203"/>
      <c r="S89" s="1203"/>
      <c r="T89" s="1203"/>
      <c r="U89" s="1203"/>
      <c r="V89" s="1203"/>
      <c r="W89" s="1203"/>
      <c r="X89" s="1203"/>
      <c r="Y89" s="1203"/>
      <c r="Z89" s="1203"/>
      <c r="AA89" s="1203"/>
      <c r="AB89" s="1203"/>
      <c r="AC89" s="1203"/>
      <c r="AD89" s="1203"/>
      <c r="AE89" s="1203"/>
      <c r="AF89" s="1203"/>
      <c r="AG89" s="1203"/>
      <c r="AH89" s="1203"/>
      <c r="AI89" s="1203"/>
      <c r="AJ89" s="1203"/>
      <c r="AK89" s="1203"/>
      <c r="AL89" s="1203"/>
      <c r="AM89" s="1203"/>
      <c r="AN89" s="1203"/>
      <c r="AO89" s="1203"/>
      <c r="AP89" s="1203"/>
      <c r="AQ89" s="1203"/>
      <c r="AR89" s="1203"/>
      <c r="AS89" s="1203"/>
    </row>
    <row r="90" spans="1:45" ht="11.25" customHeight="1">
      <c r="A90" s="1203"/>
      <c r="B90" s="1203"/>
      <c r="C90" s="1203"/>
      <c r="D90" s="1203"/>
      <c r="E90" s="1203"/>
      <c r="F90" s="1203"/>
      <c r="G90" s="1203"/>
      <c r="H90" s="1203"/>
      <c r="I90" s="1203"/>
      <c r="J90" s="1203"/>
      <c r="K90" s="1203"/>
      <c r="L90" s="1203"/>
      <c r="M90" s="1203"/>
      <c r="N90" s="1203"/>
      <c r="O90" s="1203"/>
      <c r="P90" s="1203"/>
      <c r="Q90" s="1203"/>
      <c r="R90" s="1203"/>
      <c r="S90" s="1203"/>
      <c r="T90" s="1203"/>
      <c r="U90" s="1203"/>
      <c r="V90" s="1203"/>
      <c r="W90" s="1203"/>
      <c r="X90" s="1203"/>
      <c r="Y90" s="1203"/>
      <c r="Z90" s="1203"/>
      <c r="AA90" s="1203"/>
      <c r="AB90" s="1203"/>
      <c r="AC90" s="1203"/>
      <c r="AD90" s="1203"/>
      <c r="AE90" s="1203"/>
      <c r="AF90" s="1203"/>
      <c r="AG90" s="1203"/>
      <c r="AH90" s="1203"/>
      <c r="AI90" s="1203"/>
      <c r="AJ90" s="1203"/>
      <c r="AK90" s="1203"/>
      <c r="AL90" s="1203"/>
      <c r="AM90" s="1203"/>
      <c r="AN90" s="1203"/>
      <c r="AO90" s="1203"/>
      <c r="AP90" s="1203"/>
      <c r="AQ90" s="1203"/>
      <c r="AR90" s="1203"/>
      <c r="AS90" s="1203"/>
    </row>
    <row r="91" spans="1:45" ht="11.25" customHeight="1">
      <c r="A91" s="1203"/>
      <c r="B91" s="1203"/>
      <c r="C91" s="1203"/>
      <c r="D91" s="1203"/>
      <c r="E91" s="1203"/>
      <c r="F91" s="1203"/>
      <c r="G91" s="1203"/>
      <c r="H91" s="1203"/>
      <c r="I91" s="1203"/>
      <c r="J91" s="1203"/>
      <c r="K91" s="1203"/>
      <c r="L91" s="1203"/>
      <c r="M91" s="1203"/>
      <c r="N91" s="1203"/>
      <c r="O91" s="1203"/>
      <c r="P91" s="1203"/>
      <c r="Q91" s="1203"/>
      <c r="R91" s="1203"/>
      <c r="S91" s="1203"/>
      <c r="T91" s="1203"/>
      <c r="U91" s="1203"/>
      <c r="V91" s="1203"/>
      <c r="W91" s="1203"/>
      <c r="X91" s="1203"/>
      <c r="Y91" s="1203"/>
      <c r="Z91" s="1203"/>
      <c r="AA91" s="1203"/>
      <c r="AB91" s="1203"/>
      <c r="AC91" s="1203"/>
      <c r="AD91" s="1203"/>
      <c r="AE91" s="1203"/>
      <c r="AF91" s="1203"/>
      <c r="AG91" s="1203"/>
      <c r="AH91" s="1203"/>
      <c r="AI91" s="1203"/>
      <c r="AJ91" s="1203"/>
      <c r="AK91" s="1203"/>
      <c r="AL91" s="1203"/>
      <c r="AM91" s="1203"/>
      <c r="AN91" s="1203"/>
      <c r="AO91" s="1203"/>
      <c r="AP91" s="1203"/>
      <c r="AQ91" s="1203"/>
      <c r="AR91" s="1203"/>
      <c r="AS91" s="1203"/>
    </row>
    <row r="92" spans="1:45" ht="11.25" customHeight="1">
      <c r="A92" s="1203"/>
      <c r="B92" s="1203"/>
      <c r="C92" s="1203"/>
      <c r="D92" s="1203"/>
      <c r="E92" s="1203"/>
      <c r="F92" s="1203"/>
      <c r="G92" s="1203"/>
      <c r="H92" s="1203"/>
      <c r="I92" s="1203"/>
      <c r="J92" s="1203"/>
      <c r="K92" s="1203"/>
      <c r="L92" s="1203"/>
      <c r="M92" s="1203"/>
      <c r="N92" s="1203"/>
      <c r="O92" s="1203"/>
      <c r="P92" s="1203"/>
      <c r="Q92" s="1203"/>
      <c r="R92" s="1203"/>
      <c r="S92" s="1203"/>
      <c r="T92" s="1203"/>
      <c r="U92" s="1203"/>
      <c r="V92" s="1203"/>
      <c r="W92" s="1203"/>
      <c r="X92" s="1203"/>
      <c r="Y92" s="1203"/>
      <c r="Z92" s="1203"/>
      <c r="AA92" s="1203"/>
      <c r="AB92" s="1203"/>
      <c r="AC92" s="1203"/>
      <c r="AD92" s="1203"/>
      <c r="AE92" s="1203"/>
      <c r="AF92" s="1203"/>
      <c r="AG92" s="1203"/>
      <c r="AH92" s="1203"/>
      <c r="AI92" s="1203"/>
      <c r="AJ92" s="1203"/>
      <c r="AK92" s="1203"/>
      <c r="AL92" s="1203"/>
      <c r="AM92" s="1203"/>
      <c r="AN92" s="1203"/>
      <c r="AO92" s="1203"/>
      <c r="AP92" s="1203"/>
      <c r="AQ92" s="1203"/>
      <c r="AR92" s="1203"/>
      <c r="AS92" s="1203"/>
    </row>
    <row r="93" spans="1:45" ht="11.25" customHeight="1">
      <c r="A93" s="1203"/>
      <c r="B93" s="1203"/>
      <c r="C93" s="1203"/>
      <c r="D93" s="1203"/>
      <c r="E93" s="1203"/>
      <c r="F93" s="1203"/>
      <c r="G93" s="1203"/>
      <c r="H93" s="1203"/>
      <c r="I93" s="1203"/>
      <c r="J93" s="1203"/>
      <c r="K93" s="1203"/>
      <c r="L93" s="1203"/>
      <c r="M93" s="1203"/>
      <c r="N93" s="1203"/>
      <c r="O93" s="1203"/>
      <c r="P93" s="1203"/>
      <c r="Q93" s="1203"/>
      <c r="R93" s="1203"/>
      <c r="S93" s="1203"/>
      <c r="T93" s="1203"/>
      <c r="U93" s="1203"/>
      <c r="V93" s="1203"/>
      <c r="W93" s="1203"/>
      <c r="X93" s="1203"/>
      <c r="Y93" s="1203"/>
      <c r="Z93" s="1203"/>
      <c r="AA93" s="1203"/>
      <c r="AB93" s="1203"/>
      <c r="AC93" s="1203"/>
      <c r="AD93" s="1203"/>
      <c r="AE93" s="1203"/>
      <c r="AF93" s="1203"/>
      <c r="AG93" s="1203"/>
      <c r="AH93" s="1203"/>
      <c r="AI93" s="1203"/>
      <c r="AJ93" s="1203"/>
      <c r="AK93" s="1203"/>
      <c r="AL93" s="1203"/>
      <c r="AM93" s="1203"/>
      <c r="AN93" s="1203"/>
      <c r="AO93" s="1203"/>
      <c r="AP93" s="1203"/>
      <c r="AQ93" s="1203"/>
      <c r="AR93" s="1203"/>
      <c r="AS93" s="1203"/>
    </row>
    <row r="94" spans="1:45" ht="11.25" customHeight="1">
      <c r="A94" s="1203"/>
      <c r="B94" s="1203"/>
      <c r="C94" s="1203"/>
      <c r="D94" s="1203"/>
      <c r="E94" s="1203"/>
      <c r="F94" s="1203"/>
      <c r="G94" s="1203"/>
      <c r="H94" s="1203"/>
      <c r="I94" s="1203"/>
      <c r="J94" s="1203"/>
      <c r="K94" s="1203"/>
      <c r="L94" s="1203"/>
      <c r="M94" s="1203"/>
      <c r="N94" s="1203"/>
      <c r="O94" s="1203"/>
      <c r="P94" s="1203"/>
      <c r="Q94" s="1203"/>
      <c r="R94" s="1203"/>
      <c r="S94" s="1203"/>
      <c r="T94" s="1203"/>
      <c r="U94" s="1203"/>
      <c r="V94" s="1203"/>
      <c r="W94" s="1203"/>
      <c r="X94" s="1203"/>
      <c r="Y94" s="1203"/>
      <c r="Z94" s="1203"/>
      <c r="AA94" s="1203"/>
      <c r="AB94" s="1203"/>
      <c r="AC94" s="1203"/>
      <c r="AD94" s="1203"/>
      <c r="AE94" s="1203"/>
      <c r="AF94" s="1203"/>
      <c r="AG94" s="1203"/>
      <c r="AH94" s="1203"/>
      <c r="AI94" s="1203"/>
      <c r="AJ94" s="1203"/>
      <c r="AK94" s="1203"/>
      <c r="AL94" s="1203"/>
      <c r="AM94" s="1203"/>
      <c r="AN94" s="1203"/>
      <c r="AO94" s="1203"/>
      <c r="AP94" s="1203"/>
      <c r="AQ94" s="1203"/>
      <c r="AR94" s="1203"/>
      <c r="AS94" s="1203"/>
    </row>
    <row r="95" spans="1:45" ht="11.25" customHeight="1">
      <c r="A95" s="1203"/>
      <c r="B95" s="1203"/>
      <c r="C95" s="1203"/>
      <c r="D95" s="1203"/>
      <c r="E95" s="1203"/>
      <c r="F95" s="1203"/>
      <c r="G95" s="1203"/>
      <c r="H95" s="1203"/>
      <c r="I95" s="1203"/>
      <c r="J95" s="1203"/>
      <c r="K95" s="1203"/>
      <c r="L95" s="1203"/>
      <c r="M95" s="1203"/>
      <c r="N95" s="1203"/>
      <c r="O95" s="1203"/>
      <c r="P95" s="1203"/>
      <c r="Q95" s="1203"/>
      <c r="R95" s="1203"/>
      <c r="S95" s="1203"/>
      <c r="T95" s="1203"/>
      <c r="U95" s="1203"/>
      <c r="V95" s="1203"/>
      <c r="W95" s="1203"/>
      <c r="X95" s="1203"/>
      <c r="Y95" s="1203"/>
      <c r="Z95" s="1203"/>
      <c r="AA95" s="1203"/>
      <c r="AB95" s="1203"/>
      <c r="AC95" s="1203"/>
      <c r="AD95" s="1203"/>
      <c r="AE95" s="1203"/>
      <c r="AF95" s="1203"/>
      <c r="AG95" s="1203"/>
      <c r="AH95" s="1203"/>
      <c r="AI95" s="1203"/>
      <c r="AJ95" s="1203"/>
      <c r="AK95" s="1203"/>
      <c r="AL95" s="1203"/>
      <c r="AM95" s="1203"/>
      <c r="AN95" s="1203"/>
      <c r="AO95" s="1203"/>
      <c r="AP95" s="1203"/>
      <c r="AQ95" s="1203"/>
      <c r="AR95" s="1203"/>
      <c r="AS95" s="1203"/>
    </row>
    <row r="96" spans="1:45" ht="11.25" customHeight="1">
      <c r="A96" s="1203"/>
      <c r="B96" s="1203"/>
      <c r="C96" s="1203"/>
      <c r="D96" s="1203"/>
      <c r="E96" s="1203"/>
      <c r="F96" s="1203"/>
      <c r="G96" s="1203"/>
      <c r="H96" s="1203"/>
      <c r="I96" s="1203"/>
      <c r="J96" s="1203"/>
      <c r="K96" s="1203"/>
      <c r="L96" s="1203"/>
      <c r="M96" s="1203"/>
      <c r="N96" s="1203"/>
      <c r="O96" s="1203"/>
      <c r="P96" s="1203"/>
      <c r="Q96" s="1203"/>
      <c r="R96" s="1203"/>
      <c r="S96" s="1203"/>
      <c r="T96" s="1203"/>
      <c r="U96" s="1203"/>
      <c r="V96" s="1203"/>
      <c r="W96" s="1203"/>
      <c r="X96" s="1203"/>
      <c r="Y96" s="1203"/>
      <c r="Z96" s="1203"/>
      <c r="AA96" s="1203"/>
      <c r="AB96" s="1203"/>
      <c r="AC96" s="1203"/>
      <c r="AD96" s="1203"/>
      <c r="AE96" s="1203"/>
      <c r="AF96" s="1203"/>
      <c r="AG96" s="1203"/>
      <c r="AH96" s="1203"/>
      <c r="AI96" s="1203"/>
      <c r="AJ96" s="1203"/>
      <c r="AK96" s="1203"/>
      <c r="AL96" s="1203"/>
      <c r="AM96" s="1203"/>
      <c r="AN96" s="1203"/>
      <c r="AO96" s="1203"/>
      <c r="AP96" s="1203"/>
      <c r="AQ96" s="1203"/>
      <c r="AR96" s="1203"/>
      <c r="AS96" s="1203"/>
    </row>
    <row r="97" spans="1:45" ht="11.25" customHeight="1">
      <c r="A97" s="1203"/>
      <c r="B97" s="1203"/>
      <c r="C97" s="1203"/>
      <c r="D97" s="1203"/>
      <c r="E97" s="1203"/>
      <c r="F97" s="1203"/>
      <c r="G97" s="1203"/>
      <c r="H97" s="1203"/>
      <c r="I97" s="1203"/>
      <c r="J97" s="1203"/>
      <c r="K97" s="1203"/>
      <c r="L97" s="1203"/>
      <c r="M97" s="1203"/>
      <c r="N97" s="1203"/>
      <c r="O97" s="1203"/>
      <c r="P97" s="1203"/>
      <c r="Q97" s="1203"/>
      <c r="R97" s="1203"/>
      <c r="S97" s="1203"/>
      <c r="T97" s="1203"/>
      <c r="U97" s="1203"/>
      <c r="V97" s="1203"/>
      <c r="W97" s="1203"/>
      <c r="X97" s="1203"/>
      <c r="Y97" s="1203"/>
      <c r="Z97" s="1203"/>
      <c r="AA97" s="1203"/>
      <c r="AB97" s="1203"/>
      <c r="AC97" s="1203"/>
      <c r="AD97" s="1203"/>
      <c r="AE97" s="1203"/>
      <c r="AF97" s="1203"/>
      <c r="AG97" s="1203"/>
      <c r="AH97" s="1203"/>
      <c r="AI97" s="1203"/>
      <c r="AJ97" s="1203"/>
      <c r="AK97" s="1203"/>
      <c r="AL97" s="1203"/>
      <c r="AM97" s="1203"/>
      <c r="AN97" s="1203"/>
      <c r="AO97" s="1203"/>
      <c r="AP97" s="1203"/>
      <c r="AQ97" s="1203"/>
      <c r="AR97" s="1203"/>
      <c r="AS97" s="1203"/>
    </row>
    <row r="98" spans="1:45" ht="11.25" customHeight="1">
      <c r="A98" s="1203"/>
      <c r="B98" s="1203"/>
      <c r="C98" s="1203"/>
      <c r="D98" s="1203"/>
      <c r="E98" s="1203"/>
      <c r="F98" s="1203"/>
      <c r="G98" s="1203"/>
      <c r="H98" s="1203"/>
      <c r="I98" s="1203"/>
      <c r="J98" s="1203"/>
      <c r="K98" s="1203"/>
      <c r="L98" s="1203"/>
      <c r="M98" s="1203"/>
      <c r="N98" s="1203"/>
      <c r="O98" s="1203"/>
      <c r="P98" s="1203"/>
      <c r="Q98" s="1203"/>
      <c r="R98" s="1203"/>
      <c r="S98" s="1203"/>
      <c r="T98" s="1203"/>
      <c r="U98" s="1203"/>
      <c r="V98" s="1203"/>
      <c r="W98" s="1203"/>
      <c r="X98" s="1203"/>
      <c r="Y98" s="1203"/>
      <c r="Z98" s="1203"/>
      <c r="AA98" s="1203"/>
      <c r="AB98" s="1203"/>
      <c r="AC98" s="1203"/>
      <c r="AD98" s="1203"/>
      <c r="AE98" s="1203"/>
      <c r="AF98" s="1203"/>
      <c r="AG98" s="1203"/>
      <c r="AH98" s="1203"/>
      <c r="AI98" s="1203"/>
      <c r="AJ98" s="1203"/>
      <c r="AK98" s="1203"/>
      <c r="AL98" s="1203"/>
      <c r="AM98" s="1203"/>
      <c r="AN98" s="1203"/>
      <c r="AO98" s="1203"/>
      <c r="AP98" s="1203"/>
      <c r="AQ98" s="1203"/>
      <c r="AR98" s="1203"/>
      <c r="AS98" s="1203"/>
    </row>
    <row r="99" spans="1:45" ht="11.25" customHeight="1">
      <c r="A99" s="1203"/>
      <c r="B99" s="1203"/>
      <c r="C99" s="1203"/>
      <c r="D99" s="1203"/>
      <c r="E99" s="1203"/>
      <c r="F99" s="1203"/>
      <c r="G99" s="1203"/>
      <c r="H99" s="1203"/>
      <c r="I99" s="1203"/>
      <c r="J99" s="1203"/>
      <c r="K99" s="1203"/>
      <c r="L99" s="1203"/>
      <c r="M99" s="1203"/>
      <c r="N99" s="1203"/>
      <c r="O99" s="1203"/>
      <c r="P99" s="1203"/>
      <c r="Q99" s="1203"/>
      <c r="R99" s="1203"/>
      <c r="S99" s="1203"/>
      <c r="T99" s="1203"/>
      <c r="U99" s="1203"/>
      <c r="V99" s="1203"/>
      <c r="W99" s="1203"/>
      <c r="X99" s="1203"/>
      <c r="Y99" s="1203"/>
      <c r="Z99" s="1203"/>
      <c r="AA99" s="1203"/>
      <c r="AB99" s="1203"/>
      <c r="AC99" s="1203"/>
      <c r="AD99" s="1203"/>
      <c r="AE99" s="1203"/>
      <c r="AF99" s="1203"/>
      <c r="AG99" s="1203"/>
      <c r="AH99" s="1203"/>
      <c r="AI99" s="1203"/>
      <c r="AJ99" s="1203"/>
      <c r="AK99" s="1203"/>
      <c r="AL99" s="1203"/>
      <c r="AM99" s="1203"/>
      <c r="AN99" s="1203"/>
      <c r="AO99" s="1203"/>
      <c r="AP99" s="1203"/>
      <c r="AQ99" s="1203"/>
      <c r="AR99" s="1203"/>
      <c r="AS99" s="1203"/>
    </row>
    <row r="100" spans="1:45" ht="11.25" customHeight="1">
      <c r="A100" s="1203"/>
      <c r="B100" s="1203"/>
      <c r="C100" s="1203"/>
      <c r="D100" s="1203"/>
      <c r="E100" s="1203"/>
      <c r="F100" s="1203"/>
      <c r="G100" s="1203"/>
      <c r="H100" s="1203"/>
      <c r="I100" s="1203"/>
      <c r="J100" s="1203"/>
      <c r="K100" s="1203"/>
      <c r="L100" s="1203"/>
      <c r="M100" s="1203"/>
      <c r="N100" s="1203"/>
      <c r="O100" s="1203"/>
      <c r="P100" s="1203"/>
      <c r="Q100" s="1203"/>
      <c r="R100" s="1203"/>
      <c r="S100" s="1203"/>
      <c r="T100" s="1203"/>
      <c r="U100" s="1203"/>
      <c r="V100" s="1203"/>
      <c r="W100" s="1203"/>
      <c r="X100" s="1203"/>
      <c r="Y100" s="1203"/>
      <c r="Z100" s="1203"/>
      <c r="AA100" s="1203"/>
      <c r="AB100" s="1203"/>
      <c r="AC100" s="1203"/>
      <c r="AD100" s="1203"/>
      <c r="AE100" s="1203"/>
      <c r="AF100" s="1203"/>
      <c r="AG100" s="1203"/>
      <c r="AH100" s="1203"/>
      <c r="AI100" s="1203"/>
      <c r="AJ100" s="1203"/>
      <c r="AK100" s="1203"/>
      <c r="AL100" s="1203"/>
      <c r="AM100" s="1203"/>
      <c r="AN100" s="1203"/>
      <c r="AO100" s="1203"/>
      <c r="AP100" s="1203"/>
      <c r="AQ100" s="1203"/>
      <c r="AR100" s="1203"/>
      <c r="AS100" s="1203"/>
    </row>
    <row r="101" spans="1:45" ht="11.25" customHeight="1">
      <c r="A101" s="1203"/>
      <c r="B101" s="1203"/>
      <c r="C101" s="1203"/>
      <c r="D101" s="1203"/>
      <c r="E101" s="1203"/>
      <c r="F101" s="1203"/>
      <c r="G101" s="1203"/>
      <c r="H101" s="1203"/>
      <c r="I101" s="1203"/>
      <c r="J101" s="1203"/>
      <c r="K101" s="1203"/>
      <c r="L101" s="1203"/>
      <c r="M101" s="1203"/>
      <c r="N101" s="1203"/>
      <c r="O101" s="1203"/>
      <c r="P101" s="1203"/>
      <c r="Q101" s="1203"/>
      <c r="R101" s="1203"/>
      <c r="S101" s="1203"/>
      <c r="T101" s="1203"/>
      <c r="U101" s="1203"/>
      <c r="V101" s="1203"/>
      <c r="W101" s="1203"/>
      <c r="X101" s="1203"/>
      <c r="Y101" s="1203"/>
      <c r="Z101" s="1203"/>
      <c r="AA101" s="1203"/>
      <c r="AB101" s="1203"/>
      <c r="AC101" s="1203"/>
      <c r="AD101" s="1203"/>
      <c r="AE101" s="1203"/>
      <c r="AF101" s="1203"/>
      <c r="AG101" s="1203"/>
      <c r="AH101" s="1203"/>
      <c r="AI101" s="1203"/>
      <c r="AJ101" s="1203"/>
      <c r="AK101" s="1203"/>
      <c r="AL101" s="1203"/>
      <c r="AM101" s="1203"/>
      <c r="AN101" s="1203"/>
      <c r="AO101" s="1203"/>
      <c r="AP101" s="1203"/>
      <c r="AQ101" s="1203"/>
      <c r="AR101" s="1203"/>
      <c r="AS101" s="1203"/>
    </row>
    <row r="102" spans="1:45" ht="11.25" customHeight="1">
      <c r="A102" s="1203"/>
      <c r="B102" s="1203"/>
      <c r="C102" s="1203"/>
      <c r="D102" s="1203"/>
      <c r="E102" s="1203"/>
      <c r="F102" s="1203"/>
      <c r="G102" s="1203"/>
      <c r="H102" s="1203"/>
      <c r="I102" s="1203"/>
      <c r="J102" s="1203"/>
      <c r="K102" s="1203"/>
      <c r="L102" s="1203"/>
      <c r="M102" s="1203"/>
      <c r="N102" s="1203"/>
      <c r="O102" s="1203"/>
      <c r="P102" s="1203"/>
      <c r="Q102" s="1203"/>
      <c r="R102" s="1203"/>
      <c r="S102" s="1203"/>
      <c r="T102" s="1203"/>
      <c r="U102" s="1203"/>
      <c r="V102" s="1203"/>
      <c r="W102" s="1203"/>
      <c r="X102" s="1203"/>
      <c r="Y102" s="1203"/>
      <c r="Z102" s="1203"/>
      <c r="AA102" s="1203"/>
      <c r="AB102" s="1203"/>
      <c r="AC102" s="1203"/>
      <c r="AD102" s="1203"/>
      <c r="AE102" s="1203"/>
      <c r="AF102" s="1203"/>
      <c r="AG102" s="1203"/>
      <c r="AH102" s="1203"/>
      <c r="AI102" s="1203"/>
      <c r="AJ102" s="1203"/>
      <c r="AK102" s="1203"/>
      <c r="AL102" s="1203"/>
      <c r="AM102" s="1203"/>
      <c r="AN102" s="1203"/>
      <c r="AO102" s="1203"/>
      <c r="AP102" s="1203"/>
      <c r="AQ102" s="1203"/>
      <c r="AR102" s="1203"/>
      <c r="AS102" s="1203"/>
    </row>
    <row r="103" spans="1:45" ht="11.25" customHeight="1">
      <c r="A103" s="1203"/>
      <c r="B103" s="1203"/>
      <c r="C103" s="1203"/>
      <c r="D103" s="1203"/>
      <c r="E103" s="1203"/>
      <c r="F103" s="1203"/>
      <c r="G103" s="1203"/>
      <c r="H103" s="1203"/>
      <c r="I103" s="1203"/>
      <c r="J103" s="1203"/>
      <c r="K103" s="1203"/>
      <c r="L103" s="1203"/>
      <c r="M103" s="1203"/>
      <c r="N103" s="1203"/>
      <c r="O103" s="1203"/>
      <c r="P103" s="1203"/>
      <c r="Q103" s="1203"/>
      <c r="R103" s="1203"/>
      <c r="S103" s="1203"/>
      <c r="T103" s="1203"/>
      <c r="U103" s="1203"/>
      <c r="V103" s="1203"/>
      <c r="W103" s="1203"/>
      <c r="X103" s="1203"/>
      <c r="Y103" s="1203"/>
      <c r="Z103" s="1203"/>
      <c r="AA103" s="1203"/>
      <c r="AB103" s="1203"/>
      <c r="AC103" s="1203"/>
      <c r="AD103" s="1203"/>
      <c r="AE103" s="1203"/>
      <c r="AF103" s="1203"/>
      <c r="AG103" s="1203"/>
      <c r="AH103" s="1203"/>
      <c r="AI103" s="1203"/>
      <c r="AJ103" s="1203"/>
      <c r="AK103" s="1203"/>
      <c r="AL103" s="1203"/>
      <c r="AM103" s="1203"/>
      <c r="AN103" s="1203"/>
      <c r="AO103" s="1203"/>
      <c r="AP103" s="1203"/>
      <c r="AQ103" s="1203"/>
      <c r="AR103" s="1203"/>
      <c r="AS103" s="1203"/>
    </row>
    <row r="104" spans="1:45" ht="11.25" customHeight="1">
      <c r="A104" s="1203"/>
      <c r="B104" s="1203"/>
      <c r="C104" s="1203"/>
      <c r="D104" s="1203"/>
      <c r="E104" s="1203"/>
      <c r="F104" s="1203"/>
      <c r="G104" s="1203"/>
      <c r="H104" s="1203"/>
      <c r="I104" s="1203"/>
      <c r="J104" s="1203"/>
      <c r="K104" s="1203"/>
      <c r="L104" s="1203"/>
      <c r="M104" s="1203"/>
      <c r="N104" s="1203"/>
      <c r="O104" s="1203"/>
      <c r="P104" s="1203"/>
      <c r="Q104" s="1203"/>
      <c r="R104" s="1203"/>
      <c r="S104" s="1203"/>
      <c r="T104" s="1203"/>
      <c r="U104" s="1203"/>
      <c r="V104" s="1203"/>
      <c r="W104" s="1203"/>
      <c r="X104" s="1203"/>
      <c r="Y104" s="1203"/>
      <c r="Z104" s="1203"/>
      <c r="AA104" s="1203"/>
      <c r="AB104" s="1203"/>
      <c r="AC104" s="1203"/>
      <c r="AD104" s="1203"/>
      <c r="AE104" s="1203"/>
      <c r="AF104" s="1203"/>
      <c r="AG104" s="1203"/>
      <c r="AH104" s="1203"/>
      <c r="AI104" s="1203"/>
      <c r="AJ104" s="1203"/>
      <c r="AK104" s="1203"/>
      <c r="AL104" s="1203"/>
      <c r="AM104" s="1203"/>
      <c r="AN104" s="1203"/>
      <c r="AO104" s="1203"/>
      <c r="AP104" s="1203"/>
      <c r="AQ104" s="1203"/>
      <c r="AR104" s="1203"/>
      <c r="AS104" s="1203"/>
    </row>
    <row r="105" spans="1:45" ht="11.25" customHeight="1">
      <c r="A105" s="1203"/>
      <c r="B105" s="1203"/>
      <c r="C105" s="1203"/>
      <c r="D105" s="1203"/>
      <c r="E105" s="1203"/>
      <c r="F105" s="1203"/>
      <c r="G105" s="1203"/>
      <c r="H105" s="1203"/>
      <c r="I105" s="1203"/>
      <c r="J105" s="1203"/>
      <c r="K105" s="1203"/>
      <c r="L105" s="1203"/>
      <c r="M105" s="1203"/>
      <c r="N105" s="1203"/>
      <c r="O105" s="1203"/>
      <c r="P105" s="1203"/>
      <c r="Q105" s="1203"/>
      <c r="R105" s="1203"/>
      <c r="S105" s="1203"/>
      <c r="T105" s="1203"/>
      <c r="U105" s="1203"/>
      <c r="V105" s="1203"/>
      <c r="W105" s="1203"/>
      <c r="X105" s="1203"/>
      <c r="Y105" s="1203"/>
      <c r="Z105" s="1203"/>
      <c r="AA105" s="1203"/>
      <c r="AB105" s="1203"/>
      <c r="AC105" s="1203"/>
      <c r="AD105" s="1203"/>
      <c r="AE105" s="1203"/>
      <c r="AF105" s="1203"/>
      <c r="AG105" s="1203"/>
      <c r="AH105" s="1203"/>
      <c r="AI105" s="1203"/>
      <c r="AJ105" s="1203"/>
      <c r="AK105" s="1203"/>
      <c r="AL105" s="1203"/>
      <c r="AM105" s="1203"/>
      <c r="AN105" s="1203"/>
      <c r="AO105" s="1203"/>
      <c r="AP105" s="1203"/>
      <c r="AQ105" s="1203"/>
      <c r="AR105" s="1203"/>
      <c r="AS105" s="1203"/>
    </row>
    <row r="106" spans="1:45" ht="11.25" customHeight="1">
      <c r="A106" s="1203"/>
      <c r="B106" s="1203"/>
      <c r="C106" s="1203"/>
      <c r="D106" s="1203"/>
      <c r="E106" s="1203"/>
      <c r="F106" s="1203"/>
      <c r="G106" s="1203"/>
      <c r="H106" s="1203"/>
      <c r="I106" s="1203"/>
      <c r="J106" s="1203"/>
      <c r="K106" s="1203"/>
      <c r="L106" s="1203"/>
      <c r="M106" s="1203"/>
      <c r="N106" s="1203"/>
      <c r="O106" s="1203"/>
      <c r="P106" s="1203"/>
      <c r="Q106" s="1203"/>
      <c r="R106" s="1203"/>
      <c r="S106" s="1203"/>
      <c r="T106" s="1203"/>
      <c r="U106" s="1203"/>
      <c r="V106" s="1203"/>
      <c r="W106" s="1203"/>
      <c r="X106" s="1203"/>
      <c r="Y106" s="1203"/>
      <c r="Z106" s="1203"/>
      <c r="AA106" s="1203"/>
      <c r="AB106" s="1203"/>
      <c r="AC106" s="1203"/>
      <c r="AD106" s="1203"/>
      <c r="AE106" s="1203"/>
      <c r="AF106" s="1203"/>
      <c r="AG106" s="1203"/>
      <c r="AH106" s="1203"/>
      <c r="AI106" s="1203"/>
      <c r="AJ106" s="1203"/>
      <c r="AK106" s="1203"/>
      <c r="AL106" s="1203"/>
      <c r="AM106" s="1203"/>
      <c r="AN106" s="1203"/>
      <c r="AO106" s="1203"/>
      <c r="AP106" s="1203"/>
      <c r="AQ106" s="1203"/>
      <c r="AR106" s="1203"/>
      <c r="AS106" s="1203"/>
    </row>
    <row r="107" spans="1:45">
      <c r="A107" s="1203"/>
      <c r="B107" s="1203"/>
      <c r="C107" s="1203"/>
      <c r="D107" s="1203"/>
      <c r="E107" s="1203"/>
      <c r="F107" s="1203"/>
      <c r="G107" s="1203"/>
      <c r="H107" s="1203"/>
      <c r="I107" s="1203"/>
      <c r="J107" s="1203"/>
      <c r="K107" s="1203"/>
      <c r="L107" s="1203"/>
      <c r="M107" s="1203"/>
      <c r="N107" s="1203"/>
      <c r="O107" s="1203"/>
      <c r="P107" s="1203"/>
      <c r="Q107" s="1203"/>
      <c r="R107" s="1203"/>
      <c r="S107" s="1203"/>
      <c r="T107" s="1203"/>
      <c r="U107" s="1203"/>
      <c r="V107" s="1203"/>
      <c r="W107" s="1203"/>
      <c r="X107" s="1203"/>
      <c r="Y107" s="1203"/>
      <c r="Z107" s="1203"/>
      <c r="AA107" s="1203"/>
      <c r="AB107" s="1203"/>
      <c r="AC107" s="1203"/>
      <c r="AD107" s="1203"/>
      <c r="AE107" s="1203"/>
      <c r="AF107" s="1203"/>
      <c r="AG107" s="1203"/>
      <c r="AH107" s="1203"/>
      <c r="AI107" s="1203"/>
      <c r="AJ107" s="1203"/>
      <c r="AK107" s="1203"/>
      <c r="AL107" s="1203"/>
      <c r="AM107" s="1203"/>
      <c r="AN107" s="1203"/>
      <c r="AO107" s="1203"/>
      <c r="AP107" s="1203"/>
      <c r="AQ107" s="1203"/>
      <c r="AR107" s="1203"/>
      <c r="AS107" s="1203"/>
    </row>
    <row r="108" spans="1:45">
      <c r="A108" s="1203"/>
      <c r="B108" s="1203"/>
      <c r="C108" s="1203"/>
      <c r="D108" s="1203"/>
      <c r="E108" s="1203"/>
      <c r="F108" s="1203"/>
      <c r="G108" s="1203"/>
      <c r="H108" s="1203"/>
      <c r="I108" s="1203"/>
      <c r="J108" s="1203"/>
      <c r="K108" s="1203"/>
      <c r="L108" s="1203"/>
      <c r="M108" s="1203"/>
      <c r="N108" s="1203"/>
      <c r="O108" s="1203"/>
      <c r="P108" s="1203"/>
      <c r="Q108" s="1203"/>
      <c r="R108" s="1203"/>
      <c r="S108" s="1203"/>
      <c r="T108" s="1203"/>
      <c r="U108" s="1203"/>
      <c r="V108" s="1203"/>
      <c r="W108" s="1203"/>
      <c r="X108" s="1203"/>
      <c r="Y108" s="1203"/>
      <c r="Z108" s="1203"/>
      <c r="AA108" s="1203"/>
      <c r="AB108" s="1203"/>
      <c r="AC108" s="1203"/>
      <c r="AD108" s="1203"/>
      <c r="AE108" s="1203"/>
      <c r="AF108" s="1203"/>
      <c r="AG108" s="1203"/>
      <c r="AH108" s="1203"/>
      <c r="AI108" s="1203"/>
      <c r="AJ108" s="1203"/>
      <c r="AK108" s="1203"/>
      <c r="AL108" s="1203"/>
      <c r="AM108" s="1203"/>
      <c r="AN108" s="1203"/>
      <c r="AO108" s="1203"/>
      <c r="AP108" s="1203"/>
      <c r="AQ108" s="1203"/>
      <c r="AR108" s="1203"/>
      <c r="AS108" s="1203"/>
    </row>
    <row r="109" spans="1:45">
      <c r="A109" s="1203"/>
      <c r="B109" s="1203"/>
      <c r="C109" s="1203"/>
      <c r="D109" s="1203"/>
      <c r="E109" s="1203"/>
      <c r="F109" s="1203"/>
      <c r="G109" s="1203"/>
      <c r="H109" s="1203"/>
      <c r="I109" s="1203"/>
      <c r="J109" s="1203"/>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3"/>
      <c r="AL109" s="1203"/>
      <c r="AM109" s="1203"/>
      <c r="AN109" s="1203"/>
      <c r="AO109" s="1203"/>
      <c r="AP109" s="1203"/>
      <c r="AQ109" s="1203"/>
      <c r="AR109" s="1203"/>
      <c r="AS109" s="1203"/>
    </row>
    <row r="110" spans="1:45">
      <c r="A110" s="1203"/>
      <c r="B110" s="1203"/>
      <c r="C110" s="1203"/>
      <c r="D110" s="1203"/>
      <c r="E110" s="1203"/>
      <c r="F110" s="1203"/>
      <c r="G110" s="1203"/>
      <c r="H110" s="1203"/>
      <c r="I110" s="1203"/>
      <c r="J110" s="1203"/>
      <c r="K110" s="1203"/>
      <c r="L110" s="1203"/>
      <c r="M110" s="1203"/>
      <c r="N110" s="1203"/>
      <c r="O110" s="1203"/>
      <c r="P110" s="1203"/>
      <c r="Q110" s="1203"/>
      <c r="R110" s="1203"/>
      <c r="S110" s="1203"/>
      <c r="T110" s="1203"/>
      <c r="U110" s="1203"/>
      <c r="V110" s="1203"/>
      <c r="W110" s="1203"/>
      <c r="X110" s="1203"/>
      <c r="Y110" s="1203"/>
      <c r="Z110" s="1203"/>
      <c r="AA110" s="1203"/>
      <c r="AB110" s="1203"/>
      <c r="AC110" s="1203"/>
      <c r="AD110" s="1203"/>
      <c r="AE110" s="1203"/>
      <c r="AF110" s="1203"/>
      <c r="AG110" s="1203"/>
      <c r="AH110" s="1203"/>
      <c r="AI110" s="1203"/>
      <c r="AJ110" s="1203"/>
      <c r="AK110" s="1203"/>
      <c r="AL110" s="1203"/>
      <c r="AM110" s="1203"/>
      <c r="AN110" s="1203"/>
      <c r="AO110" s="1203"/>
      <c r="AP110" s="1203"/>
      <c r="AQ110" s="1203"/>
      <c r="AR110" s="1203"/>
      <c r="AS110" s="1203"/>
    </row>
    <row r="111" spans="1:45">
      <c r="A111" s="1203"/>
      <c r="B111" s="1203"/>
      <c r="C111" s="1203"/>
      <c r="D111" s="1203"/>
      <c r="E111" s="1203"/>
      <c r="F111" s="1203"/>
      <c r="G111" s="1203"/>
      <c r="H111" s="1203"/>
      <c r="I111" s="1203"/>
      <c r="J111" s="1203"/>
      <c r="K111" s="1203"/>
      <c r="L111" s="1203"/>
      <c r="M111" s="1203"/>
      <c r="N111" s="1203"/>
      <c r="O111" s="1203"/>
      <c r="P111" s="1203"/>
      <c r="Q111" s="1203"/>
      <c r="R111" s="1203"/>
      <c r="S111" s="1203"/>
      <c r="T111" s="1203"/>
      <c r="U111" s="1203"/>
      <c r="V111" s="1203"/>
      <c r="W111" s="1203"/>
      <c r="X111" s="1203"/>
      <c r="Y111" s="1203"/>
      <c r="Z111" s="1203"/>
      <c r="AA111" s="1203"/>
      <c r="AB111" s="1203"/>
      <c r="AC111" s="1203"/>
      <c r="AD111" s="1203"/>
      <c r="AE111" s="1203"/>
      <c r="AF111" s="1203"/>
      <c r="AG111" s="1203"/>
      <c r="AH111" s="1203"/>
      <c r="AI111" s="1203"/>
      <c r="AJ111" s="1203"/>
      <c r="AK111" s="1203"/>
      <c r="AL111" s="1203"/>
      <c r="AM111" s="1203"/>
      <c r="AN111" s="1203"/>
      <c r="AO111" s="1203"/>
      <c r="AP111" s="1203"/>
      <c r="AQ111" s="1203"/>
      <c r="AR111" s="1203"/>
      <c r="AS111" s="1203"/>
    </row>
    <row r="112" spans="1:45">
      <c r="A112" s="1203"/>
      <c r="B112" s="1203"/>
      <c r="C112" s="1203"/>
      <c r="D112" s="1203"/>
      <c r="E112" s="1203"/>
      <c r="F112" s="1203"/>
      <c r="G112" s="1203"/>
      <c r="H112" s="1203"/>
      <c r="I112" s="1203"/>
      <c r="J112" s="1203"/>
      <c r="K112" s="1203"/>
      <c r="L112" s="1203"/>
      <c r="M112" s="1203"/>
      <c r="N112" s="1203"/>
      <c r="O112" s="1203"/>
      <c r="P112" s="1203"/>
      <c r="Q112" s="1203"/>
      <c r="R112" s="1203"/>
      <c r="S112" s="1203"/>
      <c r="T112" s="1203"/>
      <c r="U112" s="1203"/>
      <c r="V112" s="1203"/>
      <c r="W112" s="1203"/>
      <c r="X112" s="1203"/>
      <c r="Y112" s="1203"/>
      <c r="Z112" s="1203"/>
      <c r="AA112" s="1203"/>
      <c r="AB112" s="1203"/>
      <c r="AC112" s="1203"/>
      <c r="AD112" s="1203"/>
      <c r="AE112" s="1203"/>
      <c r="AF112" s="1203"/>
      <c r="AG112" s="1203"/>
      <c r="AH112" s="1203"/>
      <c r="AI112" s="1203"/>
      <c r="AJ112" s="1203"/>
      <c r="AK112" s="1203"/>
      <c r="AL112" s="1203"/>
      <c r="AM112" s="1203"/>
      <c r="AN112" s="1203"/>
      <c r="AO112" s="1203"/>
      <c r="AP112" s="1203"/>
      <c r="AQ112" s="1203"/>
      <c r="AR112" s="1203"/>
      <c r="AS112" s="1203"/>
    </row>
    <row r="113" spans="1:45">
      <c r="A113" s="1203"/>
      <c r="B113" s="1203"/>
      <c r="C113" s="1203"/>
      <c r="D113" s="1203"/>
      <c r="E113" s="1203"/>
      <c r="F113" s="1203"/>
      <c r="G113" s="1203"/>
      <c r="H113" s="1203"/>
      <c r="I113" s="1203"/>
      <c r="J113" s="1203"/>
      <c r="K113" s="1203"/>
      <c r="L113" s="1203"/>
      <c r="M113" s="1203"/>
      <c r="N113" s="1203"/>
      <c r="O113" s="1203"/>
      <c r="P113" s="1203"/>
      <c r="Q113" s="1203"/>
      <c r="R113" s="1203"/>
      <c r="S113" s="1203"/>
      <c r="T113" s="1203"/>
      <c r="U113" s="1203"/>
      <c r="V113" s="1203"/>
      <c r="W113" s="1203"/>
      <c r="X113" s="1203"/>
      <c r="Y113" s="1203"/>
      <c r="Z113" s="1203"/>
      <c r="AA113" s="1203"/>
      <c r="AB113" s="1203"/>
      <c r="AC113" s="1203"/>
      <c r="AD113" s="1203"/>
      <c r="AE113" s="1203"/>
      <c r="AF113" s="1203"/>
      <c r="AG113" s="1203"/>
      <c r="AH113" s="1203"/>
      <c r="AI113" s="1203"/>
      <c r="AJ113" s="1203"/>
      <c r="AK113" s="1203"/>
      <c r="AL113" s="1203"/>
      <c r="AM113" s="1203"/>
      <c r="AN113" s="1203"/>
      <c r="AO113" s="1203"/>
      <c r="AP113" s="1203"/>
      <c r="AQ113" s="1203"/>
      <c r="AR113" s="1203"/>
      <c r="AS113" s="1203"/>
    </row>
    <row r="114" spans="1:45">
      <c r="A114" s="1203"/>
      <c r="B114" s="1203"/>
      <c r="C114" s="1203"/>
      <c r="D114" s="1203"/>
      <c r="E114" s="1203"/>
      <c r="F114" s="1203"/>
      <c r="G114" s="1203"/>
      <c r="H114" s="1203"/>
      <c r="I114" s="1203"/>
      <c r="J114" s="1203"/>
      <c r="K114" s="1203"/>
      <c r="L114" s="1203"/>
      <c r="M114" s="1203"/>
      <c r="N114" s="1203"/>
      <c r="O114" s="1203"/>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3"/>
      <c r="AK114" s="1203"/>
      <c r="AL114" s="1203"/>
      <c r="AM114" s="1203"/>
      <c r="AN114" s="1203"/>
      <c r="AO114" s="1203"/>
      <c r="AP114" s="1203"/>
      <c r="AQ114" s="1203"/>
      <c r="AR114" s="1203"/>
      <c r="AS114" s="1203"/>
    </row>
    <row r="115" spans="1:45">
      <c r="A115" s="1203"/>
      <c r="B115" s="1203"/>
      <c r="C115" s="1203"/>
      <c r="D115" s="1203"/>
      <c r="E115" s="1203"/>
      <c r="F115" s="1203"/>
      <c r="G115" s="1203"/>
      <c r="H115" s="1203"/>
      <c r="I115" s="1203"/>
      <c r="J115" s="1203"/>
      <c r="K115" s="1203"/>
      <c r="L115" s="1203"/>
      <c r="M115" s="1203"/>
      <c r="N115" s="1203"/>
      <c r="O115" s="1203"/>
      <c r="P115" s="1203"/>
      <c r="Q115" s="1203"/>
      <c r="R115" s="1203"/>
      <c r="S115" s="1203"/>
      <c r="T115" s="1203"/>
      <c r="U115" s="1203"/>
      <c r="V115" s="1203"/>
      <c r="W115" s="1203"/>
      <c r="X115" s="1203"/>
      <c r="Y115" s="1203"/>
      <c r="Z115" s="1203"/>
      <c r="AA115" s="1203"/>
      <c r="AB115" s="1203"/>
      <c r="AC115" s="1203"/>
      <c r="AD115" s="1203"/>
      <c r="AE115" s="1203"/>
      <c r="AF115" s="1203"/>
      <c r="AG115" s="1203"/>
      <c r="AH115" s="1203"/>
      <c r="AI115" s="1203"/>
      <c r="AJ115" s="1203"/>
      <c r="AK115" s="1203"/>
      <c r="AL115" s="1203"/>
      <c r="AM115" s="1203"/>
      <c r="AN115" s="1203"/>
      <c r="AO115" s="1203"/>
      <c r="AP115" s="1203"/>
      <c r="AQ115" s="1203"/>
      <c r="AR115" s="1203"/>
      <c r="AS115" s="1203"/>
    </row>
    <row r="116" spans="1:45">
      <c r="A116" s="1203"/>
      <c r="B116" s="1203"/>
      <c r="C116" s="1203"/>
      <c r="D116" s="1203"/>
      <c r="E116" s="1203"/>
      <c r="F116" s="1203"/>
      <c r="G116" s="1203"/>
      <c r="H116" s="1203"/>
      <c r="I116" s="1203"/>
      <c r="J116" s="1203"/>
      <c r="K116" s="1203"/>
      <c r="L116" s="1203"/>
      <c r="M116" s="1203"/>
      <c r="N116" s="1203"/>
      <c r="O116" s="1203"/>
      <c r="P116" s="1203"/>
      <c r="Q116" s="1203"/>
      <c r="R116" s="1203"/>
      <c r="S116" s="1203"/>
      <c r="T116" s="1203"/>
      <c r="U116" s="1203"/>
      <c r="V116" s="1203"/>
      <c r="W116" s="1203"/>
      <c r="X116" s="1203"/>
      <c r="Y116" s="1203"/>
      <c r="Z116" s="1203"/>
      <c r="AA116" s="1203"/>
      <c r="AB116" s="1203"/>
      <c r="AC116" s="1203"/>
      <c r="AD116" s="1203"/>
      <c r="AE116" s="1203"/>
      <c r="AF116" s="1203"/>
      <c r="AG116" s="1203"/>
      <c r="AH116" s="1203"/>
      <c r="AI116" s="1203"/>
      <c r="AJ116" s="1203"/>
      <c r="AK116" s="1203"/>
      <c r="AL116" s="1203"/>
      <c r="AM116" s="1203"/>
      <c r="AN116" s="1203"/>
      <c r="AO116" s="1203"/>
      <c r="AP116" s="1203"/>
      <c r="AQ116" s="1203"/>
      <c r="AR116" s="1203"/>
      <c r="AS116" s="1203"/>
    </row>
    <row r="117" spans="1:45">
      <c r="A117" s="1203"/>
      <c r="B117" s="1203"/>
      <c r="C117" s="1203"/>
      <c r="D117" s="1203"/>
      <c r="E117" s="1203"/>
      <c r="F117" s="1203"/>
      <c r="G117" s="1203"/>
      <c r="H117" s="1203"/>
      <c r="I117" s="1203"/>
      <c r="J117" s="1203"/>
      <c r="K117" s="1203"/>
      <c r="L117" s="1203"/>
      <c r="M117" s="1203"/>
      <c r="N117" s="1203"/>
      <c r="O117" s="1203"/>
      <c r="P117" s="1203"/>
      <c r="Q117" s="1203"/>
      <c r="R117" s="1203"/>
      <c r="S117" s="1203"/>
      <c r="T117" s="1203"/>
      <c r="U117" s="1203"/>
      <c r="V117" s="1203"/>
      <c r="W117" s="1203"/>
      <c r="X117" s="1203"/>
      <c r="Y117" s="1203"/>
      <c r="Z117" s="1203"/>
      <c r="AA117" s="1203"/>
      <c r="AB117" s="1203"/>
      <c r="AC117" s="1203"/>
      <c r="AD117" s="1203"/>
      <c r="AE117" s="1203"/>
      <c r="AF117" s="1203"/>
      <c r="AG117" s="1203"/>
      <c r="AH117" s="1203"/>
      <c r="AI117" s="1203"/>
      <c r="AJ117" s="1203"/>
      <c r="AK117" s="1203"/>
      <c r="AL117" s="1203"/>
      <c r="AM117" s="1203"/>
      <c r="AN117" s="1203"/>
      <c r="AO117" s="1203"/>
      <c r="AP117" s="1203"/>
      <c r="AQ117" s="1203"/>
      <c r="AR117" s="1203"/>
      <c r="AS117" s="1203"/>
    </row>
    <row r="118" spans="1:45">
      <c r="A118" s="1203"/>
      <c r="B118" s="1203"/>
      <c r="C118" s="1203"/>
      <c r="D118" s="1203"/>
      <c r="E118" s="1203"/>
      <c r="F118" s="1203"/>
      <c r="G118" s="1203"/>
      <c r="H118" s="1203"/>
      <c r="I118" s="1203"/>
      <c r="J118" s="1203"/>
      <c r="K118" s="1203"/>
      <c r="L118" s="1203"/>
      <c r="M118" s="1203"/>
      <c r="N118" s="1203"/>
      <c r="O118" s="1203"/>
      <c r="P118" s="1203"/>
      <c r="Q118" s="1203"/>
      <c r="R118" s="1203"/>
      <c r="S118" s="1203"/>
      <c r="T118" s="1203"/>
      <c r="U118" s="1203"/>
      <c r="V118" s="1203"/>
      <c r="W118" s="1203"/>
      <c r="X118" s="1203"/>
      <c r="Y118" s="1203"/>
      <c r="Z118" s="1203"/>
      <c r="AA118" s="1203"/>
      <c r="AB118" s="1203"/>
      <c r="AC118" s="1203"/>
      <c r="AD118" s="1203"/>
      <c r="AE118" s="1203"/>
      <c r="AF118" s="1203"/>
      <c r="AG118" s="1203"/>
      <c r="AH118" s="1203"/>
      <c r="AI118" s="1203"/>
      <c r="AJ118" s="1203"/>
      <c r="AK118" s="1203"/>
      <c r="AL118" s="1203"/>
      <c r="AM118" s="1203"/>
      <c r="AN118" s="1203"/>
      <c r="AO118" s="1203"/>
      <c r="AP118" s="1203"/>
      <c r="AQ118" s="1203"/>
      <c r="AR118" s="1203"/>
      <c r="AS118" s="1203"/>
    </row>
    <row r="119" spans="1:45">
      <c r="A119" s="1203"/>
      <c r="B119" s="1203"/>
      <c r="C119" s="1203"/>
      <c r="D119" s="1203"/>
      <c r="E119" s="1203"/>
      <c r="F119" s="1203"/>
      <c r="G119" s="1203"/>
      <c r="H119" s="1203"/>
      <c r="I119" s="1203"/>
      <c r="J119" s="1203"/>
      <c r="K119" s="1203"/>
      <c r="L119" s="1203"/>
      <c r="M119" s="1203"/>
      <c r="N119" s="1203"/>
      <c r="O119" s="1203"/>
      <c r="P119" s="1203"/>
      <c r="Q119" s="1203"/>
      <c r="R119" s="1203"/>
      <c r="S119" s="1203"/>
      <c r="T119" s="1203"/>
      <c r="U119" s="1203"/>
      <c r="V119" s="1203"/>
      <c r="W119" s="1203"/>
      <c r="X119" s="1203"/>
      <c r="Y119" s="1203"/>
      <c r="Z119" s="1203"/>
      <c r="AA119" s="1203"/>
      <c r="AB119" s="1203"/>
      <c r="AC119" s="1203"/>
      <c r="AD119" s="1203"/>
      <c r="AE119" s="1203"/>
      <c r="AF119" s="1203"/>
      <c r="AG119" s="1203"/>
      <c r="AH119" s="1203"/>
      <c r="AI119" s="1203"/>
      <c r="AJ119" s="1203"/>
      <c r="AK119" s="1203"/>
      <c r="AL119" s="1203"/>
      <c r="AM119" s="1203"/>
      <c r="AN119" s="1203"/>
      <c r="AO119" s="1203"/>
      <c r="AP119" s="1203"/>
      <c r="AQ119" s="1203"/>
      <c r="AR119" s="1203"/>
      <c r="AS119" s="1203"/>
    </row>
    <row r="120" spans="1:45">
      <c r="A120" s="1203"/>
      <c r="B120" s="1203"/>
      <c r="C120" s="1203"/>
      <c r="D120" s="1203"/>
      <c r="E120" s="1203"/>
      <c r="F120" s="1203"/>
      <c r="G120" s="1203"/>
      <c r="H120" s="1203"/>
      <c r="I120" s="1203"/>
      <c r="J120" s="1203"/>
      <c r="K120" s="1203"/>
      <c r="L120" s="1203"/>
      <c r="M120" s="1203"/>
      <c r="N120" s="1203"/>
      <c r="O120" s="1203"/>
      <c r="P120" s="1203"/>
      <c r="Q120" s="1203"/>
      <c r="R120" s="1203"/>
      <c r="S120" s="1203"/>
      <c r="T120" s="1203"/>
      <c r="U120" s="1203"/>
      <c r="V120" s="1203"/>
      <c r="W120" s="1203"/>
      <c r="X120" s="1203"/>
      <c r="Y120" s="1203"/>
      <c r="Z120" s="1203"/>
      <c r="AA120" s="1203"/>
      <c r="AB120" s="1203"/>
      <c r="AC120" s="1203"/>
      <c r="AD120" s="1203"/>
      <c r="AE120" s="1203"/>
      <c r="AF120" s="1203"/>
      <c r="AG120" s="1203"/>
      <c r="AH120" s="1203"/>
      <c r="AI120" s="1203"/>
      <c r="AJ120" s="1203"/>
      <c r="AK120" s="1203"/>
      <c r="AL120" s="1203"/>
      <c r="AM120" s="1203"/>
      <c r="AN120" s="1203"/>
      <c r="AO120" s="1203"/>
      <c r="AP120" s="1203"/>
      <c r="AQ120" s="1203"/>
      <c r="AR120" s="1203"/>
      <c r="AS120" s="1203"/>
    </row>
    <row r="121" spans="1:45">
      <c r="A121" s="1203"/>
      <c r="B121" s="1203"/>
      <c r="C121" s="1203"/>
      <c r="D121" s="1203"/>
      <c r="E121" s="1203"/>
      <c r="F121" s="1203"/>
      <c r="G121" s="1203"/>
      <c r="H121" s="1203"/>
      <c r="I121" s="1203"/>
      <c r="J121" s="1203"/>
      <c r="K121" s="1203"/>
      <c r="L121" s="1203"/>
      <c r="M121" s="1203"/>
      <c r="N121" s="1203"/>
      <c r="O121" s="1203"/>
      <c r="P121" s="1203"/>
      <c r="Q121" s="1203"/>
      <c r="R121" s="1203"/>
      <c r="S121" s="1203"/>
      <c r="T121" s="1203"/>
      <c r="U121" s="1203"/>
      <c r="V121" s="1203"/>
      <c r="W121" s="1203"/>
      <c r="X121" s="1203"/>
      <c r="Y121" s="1203"/>
      <c r="Z121" s="1203"/>
      <c r="AA121" s="1203"/>
      <c r="AB121" s="1203"/>
      <c r="AC121" s="1203"/>
      <c r="AD121" s="1203"/>
      <c r="AE121" s="1203"/>
      <c r="AF121" s="1203"/>
      <c r="AG121" s="1203"/>
      <c r="AH121" s="1203"/>
      <c r="AI121" s="1203"/>
      <c r="AJ121" s="1203"/>
      <c r="AK121" s="1203"/>
      <c r="AL121" s="1203"/>
      <c r="AM121" s="1203"/>
      <c r="AN121" s="1203"/>
      <c r="AO121" s="1203"/>
      <c r="AP121" s="1203"/>
      <c r="AQ121" s="1203"/>
      <c r="AR121" s="1203"/>
      <c r="AS121" s="1203"/>
    </row>
    <row r="122" spans="1:45">
      <c r="A122" s="1203"/>
      <c r="B122" s="1203"/>
      <c r="C122" s="1203"/>
      <c r="D122" s="1203"/>
      <c r="E122" s="1203"/>
      <c r="F122" s="1203"/>
      <c r="G122" s="1203"/>
      <c r="H122" s="1203"/>
      <c r="I122" s="1203"/>
      <c r="J122" s="1203"/>
      <c r="K122" s="1203"/>
      <c r="L122" s="1203"/>
      <c r="M122" s="1203"/>
      <c r="N122" s="1203"/>
      <c r="O122" s="1203"/>
      <c r="P122" s="1203"/>
      <c r="Q122" s="1203"/>
      <c r="R122" s="1203"/>
      <c r="S122" s="1203"/>
      <c r="T122" s="1203"/>
      <c r="U122" s="1203"/>
      <c r="V122" s="1203"/>
      <c r="W122" s="1203"/>
      <c r="X122" s="1203"/>
      <c r="Y122" s="1203"/>
      <c r="Z122" s="1203"/>
      <c r="AA122" s="1203"/>
      <c r="AB122" s="1203"/>
      <c r="AC122" s="1203"/>
      <c r="AD122" s="1203"/>
      <c r="AE122" s="1203"/>
      <c r="AF122" s="1203"/>
      <c r="AG122" s="1203"/>
      <c r="AH122" s="1203"/>
      <c r="AI122" s="1203"/>
      <c r="AJ122" s="1203"/>
      <c r="AK122" s="1203"/>
      <c r="AL122" s="1203"/>
      <c r="AM122" s="1203"/>
      <c r="AN122" s="1203"/>
      <c r="AO122" s="1203"/>
      <c r="AP122" s="1203"/>
      <c r="AQ122" s="1203"/>
      <c r="AR122" s="1203"/>
      <c r="AS122" s="1203"/>
    </row>
    <row r="123" spans="1:45">
      <c r="A123" s="1203"/>
      <c r="B123" s="1203"/>
      <c r="C123" s="1203"/>
      <c r="D123" s="1203"/>
      <c r="E123" s="1203"/>
      <c r="F123" s="1203"/>
      <c r="G123" s="1203"/>
      <c r="H123" s="1203"/>
      <c r="I123" s="1203"/>
      <c r="J123" s="1203"/>
      <c r="K123" s="1203"/>
      <c r="L123" s="1203"/>
      <c r="M123" s="1203"/>
      <c r="N123" s="1203"/>
      <c r="O123" s="1203"/>
      <c r="P123" s="1203"/>
      <c r="Q123" s="1203"/>
      <c r="R123" s="1203"/>
      <c r="S123" s="1203"/>
      <c r="T123" s="1203"/>
      <c r="U123" s="1203"/>
      <c r="V123" s="1203"/>
      <c r="W123" s="1203"/>
      <c r="X123" s="1203"/>
      <c r="Y123" s="1203"/>
      <c r="Z123" s="1203"/>
      <c r="AA123" s="1203"/>
      <c r="AB123" s="1203"/>
      <c r="AC123" s="1203"/>
      <c r="AD123" s="1203"/>
      <c r="AE123" s="1203"/>
      <c r="AF123" s="1203"/>
      <c r="AG123" s="1203"/>
      <c r="AH123" s="1203"/>
      <c r="AI123" s="1203"/>
      <c r="AJ123" s="1203"/>
      <c r="AK123" s="1203"/>
      <c r="AL123" s="1203"/>
      <c r="AM123" s="1203"/>
      <c r="AN123" s="1203"/>
      <c r="AO123" s="1203"/>
      <c r="AP123" s="1203"/>
      <c r="AQ123" s="1203"/>
      <c r="AR123" s="1203"/>
      <c r="AS123" s="1203"/>
    </row>
    <row r="124" spans="1:45">
      <c r="A124" s="1203"/>
      <c r="B124" s="1203"/>
      <c r="C124" s="1203"/>
      <c r="D124" s="1203"/>
      <c r="E124" s="1203"/>
      <c r="F124" s="1203"/>
      <c r="G124" s="1203"/>
      <c r="H124" s="1203"/>
      <c r="I124" s="1203"/>
      <c r="J124" s="1203"/>
      <c r="K124" s="1203"/>
      <c r="L124" s="1203"/>
      <c r="M124" s="1203"/>
      <c r="N124" s="1203"/>
      <c r="O124" s="1203"/>
      <c r="P124" s="1203"/>
      <c r="Q124" s="1203"/>
      <c r="R124" s="1203"/>
      <c r="S124" s="1203"/>
      <c r="T124" s="1203"/>
      <c r="U124" s="1203"/>
      <c r="V124" s="1203"/>
      <c r="W124" s="1203"/>
      <c r="X124" s="1203"/>
      <c r="Y124" s="1203"/>
      <c r="Z124" s="1203"/>
      <c r="AA124" s="1203"/>
      <c r="AB124" s="1203"/>
      <c r="AC124" s="1203"/>
      <c r="AD124" s="1203"/>
      <c r="AE124" s="1203"/>
      <c r="AF124" s="1203"/>
      <c r="AG124" s="1203"/>
      <c r="AH124" s="1203"/>
      <c r="AI124" s="1203"/>
      <c r="AJ124" s="1203"/>
      <c r="AK124" s="1203"/>
      <c r="AL124" s="1203"/>
      <c r="AM124" s="1203"/>
      <c r="AN124" s="1203"/>
      <c r="AO124" s="1203"/>
      <c r="AP124" s="1203"/>
      <c r="AQ124" s="1203"/>
      <c r="AR124" s="1203"/>
      <c r="AS124" s="1203"/>
    </row>
    <row r="125" spans="1:45">
      <c r="A125" s="1203"/>
      <c r="B125" s="1203"/>
      <c r="C125" s="1203"/>
      <c r="D125" s="1203"/>
      <c r="E125" s="1203"/>
      <c r="F125" s="1203"/>
      <c r="G125" s="1203"/>
      <c r="H125" s="1203"/>
      <c r="I125" s="1203"/>
      <c r="J125" s="1203"/>
      <c r="K125" s="1203"/>
      <c r="L125" s="1203"/>
      <c r="M125" s="1203"/>
      <c r="N125" s="1203"/>
      <c r="O125" s="1203"/>
      <c r="P125" s="1203"/>
      <c r="Q125" s="1203"/>
      <c r="R125" s="1203"/>
      <c r="S125" s="1203"/>
      <c r="T125" s="1203"/>
      <c r="U125" s="1203"/>
      <c r="V125" s="1203"/>
      <c r="W125" s="1203"/>
      <c r="X125" s="1203"/>
      <c r="Y125" s="1203"/>
      <c r="Z125" s="1203"/>
      <c r="AA125" s="1203"/>
      <c r="AB125" s="1203"/>
      <c r="AC125" s="1203"/>
      <c r="AD125" s="1203"/>
      <c r="AE125" s="1203"/>
      <c r="AF125" s="1203"/>
      <c r="AG125" s="1203"/>
      <c r="AH125" s="1203"/>
      <c r="AI125" s="1203"/>
      <c r="AJ125" s="1203"/>
      <c r="AK125" s="1203"/>
      <c r="AL125" s="1203"/>
      <c r="AM125" s="1203"/>
      <c r="AN125" s="1203"/>
      <c r="AO125" s="1203"/>
      <c r="AP125" s="1203"/>
      <c r="AQ125" s="1203"/>
      <c r="AR125" s="1203"/>
      <c r="AS125" s="1203"/>
    </row>
    <row r="126" spans="1:45">
      <c r="A126" s="1203"/>
      <c r="B126" s="1203"/>
      <c r="C126" s="1203"/>
      <c r="D126" s="1203"/>
      <c r="E126" s="1203"/>
      <c r="F126" s="1203"/>
      <c r="G126" s="1203"/>
      <c r="H126" s="1203"/>
      <c r="I126" s="1203"/>
      <c r="J126" s="1203"/>
      <c r="K126" s="1203"/>
      <c r="L126" s="1203"/>
      <c r="M126" s="1203"/>
      <c r="N126" s="1203"/>
      <c r="O126" s="1203"/>
      <c r="P126" s="1203"/>
      <c r="Q126" s="1203"/>
      <c r="R126" s="1203"/>
      <c r="S126" s="1203"/>
      <c r="T126" s="1203"/>
      <c r="U126" s="1203"/>
      <c r="V126" s="1203"/>
      <c r="W126" s="1203"/>
      <c r="X126" s="1203"/>
      <c r="Y126" s="1203"/>
      <c r="Z126" s="1203"/>
      <c r="AA126" s="1203"/>
      <c r="AB126" s="1203"/>
      <c r="AC126" s="1203"/>
      <c r="AD126" s="1203"/>
      <c r="AE126" s="1203"/>
      <c r="AF126" s="1203"/>
      <c r="AG126" s="1203"/>
      <c r="AH126" s="1203"/>
      <c r="AI126" s="1203"/>
      <c r="AJ126" s="1203"/>
      <c r="AK126" s="1203"/>
      <c r="AL126" s="1203"/>
      <c r="AM126" s="1203"/>
      <c r="AN126" s="1203"/>
      <c r="AO126" s="1203"/>
      <c r="AP126" s="1203"/>
      <c r="AQ126" s="1203"/>
      <c r="AR126" s="1203"/>
      <c r="AS126" s="1203"/>
    </row>
    <row r="127" spans="1:45">
      <c r="A127" s="1203"/>
      <c r="B127" s="1203"/>
      <c r="C127" s="1203"/>
      <c r="D127" s="1203"/>
      <c r="E127" s="1203"/>
      <c r="F127" s="1203"/>
      <c r="G127" s="1203"/>
      <c r="H127" s="1203"/>
      <c r="I127" s="1203"/>
      <c r="J127" s="1203"/>
      <c r="K127" s="1203"/>
      <c r="L127" s="1203"/>
      <c r="M127" s="1203"/>
      <c r="N127" s="1203"/>
      <c r="O127" s="1203"/>
      <c r="P127" s="1203"/>
      <c r="Q127" s="1203"/>
      <c r="R127" s="1203"/>
      <c r="S127" s="1203"/>
      <c r="T127" s="1203"/>
      <c r="U127" s="1203"/>
      <c r="V127" s="1203"/>
      <c r="W127" s="1203"/>
      <c r="X127" s="1203"/>
      <c r="Y127" s="1203"/>
      <c r="Z127" s="1203"/>
      <c r="AA127" s="1203"/>
      <c r="AB127" s="1203"/>
      <c r="AC127" s="1203"/>
      <c r="AD127" s="1203"/>
      <c r="AE127" s="1203"/>
      <c r="AF127" s="1203"/>
      <c r="AG127" s="1203"/>
      <c r="AH127" s="1203"/>
      <c r="AI127" s="1203"/>
      <c r="AJ127" s="1203"/>
      <c r="AK127" s="1203"/>
      <c r="AL127" s="1203"/>
      <c r="AM127" s="1203"/>
      <c r="AN127" s="1203"/>
      <c r="AO127" s="1203"/>
      <c r="AP127" s="1203"/>
      <c r="AQ127" s="1203"/>
      <c r="AR127" s="1203"/>
      <c r="AS127" s="1203"/>
    </row>
    <row r="128" spans="1:45">
      <c r="A128" s="1203"/>
      <c r="B128" s="1203"/>
      <c r="C128" s="1203"/>
      <c r="D128" s="1203"/>
      <c r="E128" s="1203"/>
      <c r="F128" s="1203"/>
      <c r="G128" s="1203"/>
      <c r="H128" s="1203"/>
      <c r="I128" s="1203"/>
      <c r="J128" s="1203"/>
      <c r="K128" s="1203"/>
      <c r="L128" s="1203"/>
      <c r="M128" s="1203"/>
      <c r="N128" s="1203"/>
      <c r="O128" s="1203"/>
      <c r="P128" s="1203"/>
      <c r="Q128" s="1203"/>
      <c r="R128" s="1203"/>
      <c r="S128" s="1203"/>
      <c r="T128" s="1203"/>
      <c r="U128" s="1203"/>
      <c r="V128" s="1203"/>
      <c r="W128" s="1203"/>
      <c r="X128" s="1203"/>
      <c r="Y128" s="1203"/>
      <c r="Z128" s="1203"/>
      <c r="AA128" s="1203"/>
      <c r="AB128" s="1203"/>
      <c r="AC128" s="1203"/>
      <c r="AD128" s="1203"/>
      <c r="AE128" s="1203"/>
      <c r="AF128" s="1203"/>
      <c r="AG128" s="1203"/>
      <c r="AH128" s="1203"/>
      <c r="AI128" s="1203"/>
      <c r="AJ128" s="1203"/>
      <c r="AK128" s="1203"/>
      <c r="AL128" s="1203"/>
      <c r="AM128" s="1203"/>
      <c r="AN128" s="1203"/>
      <c r="AO128" s="1203"/>
      <c r="AP128" s="1203"/>
      <c r="AQ128" s="1203"/>
      <c r="AR128" s="1203"/>
      <c r="AS128" s="1203"/>
    </row>
    <row r="129" spans="1:45">
      <c r="A129" s="1203"/>
      <c r="B129" s="1203"/>
      <c r="C129" s="1203"/>
      <c r="D129" s="1203"/>
      <c r="E129" s="1203"/>
      <c r="F129" s="1203"/>
      <c r="G129" s="1203"/>
      <c r="H129" s="1203"/>
      <c r="I129" s="1203"/>
      <c r="J129" s="1203"/>
      <c r="K129" s="1203"/>
      <c r="L129" s="1203"/>
      <c r="M129" s="1203"/>
      <c r="N129" s="1203"/>
      <c r="O129" s="1203"/>
      <c r="P129" s="1203"/>
      <c r="Q129" s="1203"/>
      <c r="R129" s="1203"/>
      <c r="S129" s="1203"/>
      <c r="T129" s="1203"/>
      <c r="U129" s="1203"/>
      <c r="V129" s="1203"/>
      <c r="W129" s="1203"/>
      <c r="X129" s="1203"/>
      <c r="Y129" s="1203"/>
      <c r="Z129" s="1203"/>
      <c r="AA129" s="1203"/>
      <c r="AB129" s="1203"/>
      <c r="AC129" s="1203"/>
      <c r="AD129" s="1203"/>
      <c r="AE129" s="1203"/>
      <c r="AF129" s="1203"/>
      <c r="AG129" s="1203"/>
      <c r="AH129" s="1203"/>
      <c r="AI129" s="1203"/>
      <c r="AJ129" s="1203"/>
      <c r="AK129" s="1203"/>
      <c r="AL129" s="1203"/>
      <c r="AM129" s="1203"/>
      <c r="AN129" s="1203"/>
      <c r="AO129" s="1203"/>
      <c r="AP129" s="1203"/>
      <c r="AQ129" s="1203"/>
      <c r="AR129" s="1203"/>
      <c r="AS129" s="1203"/>
    </row>
    <row r="130" spans="1:45">
      <c r="A130" s="1203"/>
      <c r="B130" s="1203"/>
      <c r="C130" s="1203"/>
      <c r="D130" s="1203"/>
      <c r="E130" s="1203"/>
      <c r="F130" s="1203"/>
      <c r="G130" s="1203"/>
      <c r="H130" s="1203"/>
      <c r="I130" s="1203"/>
      <c r="J130" s="1203"/>
      <c r="K130" s="1203"/>
      <c r="L130" s="1203"/>
      <c r="M130" s="1203"/>
      <c r="N130" s="1203"/>
      <c r="O130" s="1203"/>
      <c r="P130" s="1203"/>
      <c r="Q130" s="1203"/>
      <c r="R130" s="1203"/>
      <c r="S130" s="1203"/>
      <c r="T130" s="1203"/>
      <c r="U130" s="1203"/>
      <c r="V130" s="1203"/>
      <c r="W130" s="1203"/>
      <c r="X130" s="1203"/>
      <c r="Y130" s="1203"/>
      <c r="Z130" s="1203"/>
      <c r="AA130" s="1203"/>
      <c r="AB130" s="1203"/>
      <c r="AC130" s="1203"/>
      <c r="AD130" s="1203"/>
      <c r="AE130" s="1203"/>
      <c r="AF130" s="1203"/>
      <c r="AG130" s="1203"/>
      <c r="AH130" s="1203"/>
      <c r="AI130" s="1203"/>
      <c r="AJ130" s="1203"/>
      <c r="AK130" s="1203"/>
      <c r="AL130" s="1203"/>
      <c r="AM130" s="1203"/>
      <c r="AN130" s="1203"/>
      <c r="AO130" s="1203"/>
      <c r="AP130" s="1203"/>
      <c r="AQ130" s="1203"/>
      <c r="AR130" s="1203"/>
      <c r="AS130" s="1203"/>
    </row>
    <row r="131" spans="1:45">
      <c r="A131" s="1203"/>
      <c r="B131" s="1203"/>
      <c r="C131" s="1203"/>
      <c r="D131" s="1203"/>
      <c r="E131" s="1203"/>
      <c r="F131" s="1203"/>
      <c r="G131" s="1203"/>
      <c r="H131" s="1203"/>
      <c r="I131" s="1203"/>
      <c r="J131" s="1203"/>
      <c r="K131" s="1203"/>
      <c r="L131" s="1203"/>
      <c r="M131" s="1203"/>
      <c r="N131" s="1203"/>
      <c r="O131" s="1203"/>
      <c r="P131" s="1203"/>
      <c r="Q131" s="1203"/>
      <c r="R131" s="1203"/>
      <c r="S131" s="1203"/>
      <c r="T131" s="1203"/>
      <c r="U131" s="1203"/>
      <c r="V131" s="1203"/>
      <c r="W131" s="1203"/>
      <c r="X131" s="1203"/>
      <c r="Y131" s="1203"/>
      <c r="Z131" s="1203"/>
      <c r="AA131" s="1203"/>
      <c r="AB131" s="1203"/>
      <c r="AC131" s="1203"/>
      <c r="AD131" s="1203"/>
      <c r="AE131" s="1203"/>
      <c r="AF131" s="1203"/>
      <c r="AG131" s="1203"/>
      <c r="AH131" s="1203"/>
      <c r="AI131" s="1203"/>
      <c r="AJ131" s="1203"/>
      <c r="AK131" s="1203"/>
      <c r="AL131" s="1203"/>
      <c r="AM131" s="1203"/>
      <c r="AN131" s="1203"/>
      <c r="AO131" s="1203"/>
      <c r="AP131" s="1203"/>
      <c r="AQ131" s="1203"/>
      <c r="AR131" s="1203"/>
      <c r="AS131" s="1203"/>
    </row>
    <row r="132" spans="1:45">
      <c r="A132" s="1203"/>
      <c r="B132" s="1203"/>
      <c r="C132" s="1203"/>
      <c r="D132" s="1203"/>
      <c r="E132" s="1203"/>
      <c r="F132" s="1203"/>
      <c r="G132" s="1203"/>
      <c r="H132" s="1203"/>
      <c r="I132" s="1203"/>
      <c r="J132" s="1203"/>
      <c r="K132" s="1203"/>
      <c r="L132" s="1203"/>
      <c r="M132" s="1203"/>
      <c r="N132" s="1203"/>
      <c r="O132" s="1203"/>
      <c r="P132" s="1203"/>
      <c r="Q132" s="1203"/>
      <c r="R132" s="1203"/>
      <c r="S132" s="1203"/>
      <c r="T132" s="1203"/>
      <c r="U132" s="1203"/>
      <c r="V132" s="1203"/>
      <c r="W132" s="1203"/>
      <c r="X132" s="1203"/>
      <c r="Y132" s="1203"/>
      <c r="Z132" s="1203"/>
      <c r="AA132" s="1203"/>
      <c r="AB132" s="1203"/>
      <c r="AC132" s="1203"/>
      <c r="AD132" s="1203"/>
      <c r="AE132" s="1203"/>
      <c r="AF132" s="1203"/>
      <c r="AG132" s="1203"/>
      <c r="AH132" s="1203"/>
      <c r="AI132" s="1203"/>
      <c r="AJ132" s="1203"/>
      <c r="AK132" s="1203"/>
      <c r="AL132" s="1203"/>
      <c r="AM132" s="1203"/>
      <c r="AN132" s="1203"/>
      <c r="AO132" s="1203"/>
      <c r="AP132" s="1203"/>
      <c r="AQ132" s="1203"/>
      <c r="AR132" s="1203"/>
      <c r="AS132" s="1203"/>
    </row>
    <row r="133" spans="1:45">
      <c r="A133" s="1203"/>
      <c r="B133" s="1203"/>
      <c r="C133" s="1203"/>
      <c r="D133" s="1203"/>
      <c r="E133" s="1203"/>
      <c r="F133" s="1203"/>
      <c r="G133" s="1203"/>
      <c r="H133" s="1203"/>
      <c r="I133" s="1203"/>
      <c r="J133" s="1203"/>
      <c r="K133" s="1203"/>
      <c r="L133" s="1203"/>
      <c r="M133" s="1203"/>
      <c r="N133" s="1203"/>
      <c r="O133" s="1203"/>
      <c r="P133" s="1203"/>
      <c r="Q133" s="1203"/>
      <c r="R133" s="1203"/>
      <c r="S133" s="1203"/>
      <c r="T133" s="1203"/>
      <c r="U133" s="1203"/>
      <c r="V133" s="1203"/>
      <c r="W133" s="1203"/>
      <c r="X133" s="1203"/>
      <c r="Y133" s="1203"/>
      <c r="Z133" s="1203"/>
      <c r="AA133" s="1203"/>
      <c r="AB133" s="1203"/>
      <c r="AC133" s="1203"/>
      <c r="AD133" s="1203"/>
      <c r="AE133" s="1203"/>
      <c r="AF133" s="1203"/>
      <c r="AG133" s="1203"/>
      <c r="AH133" s="1203"/>
      <c r="AI133" s="1203"/>
      <c r="AJ133" s="1203"/>
      <c r="AK133" s="1203"/>
      <c r="AL133" s="1203"/>
      <c r="AM133" s="1203"/>
      <c r="AN133" s="1203"/>
      <c r="AO133" s="1203"/>
      <c r="AP133" s="1203"/>
      <c r="AQ133" s="1203"/>
      <c r="AR133" s="1203"/>
      <c r="AS133" s="1203"/>
    </row>
    <row r="134" spans="1:45">
      <c r="A134" s="1203"/>
      <c r="B134" s="1203"/>
      <c r="C134" s="1203"/>
      <c r="D134" s="1203"/>
      <c r="E134" s="1203"/>
      <c r="F134" s="1203"/>
      <c r="G134" s="1203"/>
      <c r="H134" s="1203"/>
      <c r="I134" s="1203"/>
      <c r="J134" s="1203"/>
      <c r="K134" s="1203"/>
      <c r="L134" s="1203"/>
      <c r="M134" s="1203"/>
      <c r="N134" s="1203"/>
      <c r="O134" s="1203"/>
      <c r="P134" s="1203"/>
      <c r="Q134" s="1203"/>
      <c r="R134" s="1203"/>
      <c r="S134" s="1203"/>
      <c r="T134" s="1203"/>
      <c r="U134" s="1203"/>
      <c r="V134" s="1203"/>
      <c r="W134" s="1203"/>
      <c r="X134" s="1203"/>
      <c r="Y134" s="1203"/>
      <c r="Z134" s="1203"/>
      <c r="AA134" s="1203"/>
      <c r="AB134" s="1203"/>
      <c r="AC134" s="1203"/>
      <c r="AD134" s="1203"/>
      <c r="AE134" s="1203"/>
      <c r="AF134" s="1203"/>
      <c r="AG134" s="1203"/>
      <c r="AH134" s="1203"/>
      <c r="AI134" s="1203"/>
      <c r="AJ134" s="1203"/>
      <c r="AK134" s="1203"/>
      <c r="AL134" s="1203"/>
      <c r="AM134" s="1203"/>
      <c r="AN134" s="1203"/>
      <c r="AO134" s="1203"/>
      <c r="AP134" s="1203"/>
      <c r="AQ134" s="1203"/>
      <c r="AR134" s="1203"/>
      <c r="AS134" s="1203"/>
    </row>
    <row r="135" spans="1:45">
      <c r="A135" s="1203"/>
      <c r="B135" s="1203"/>
      <c r="C135" s="1203"/>
      <c r="D135" s="1203"/>
      <c r="E135" s="1203"/>
      <c r="F135" s="1203"/>
      <c r="G135" s="1203"/>
      <c r="H135" s="1203"/>
      <c r="I135" s="1203"/>
      <c r="J135" s="1203"/>
      <c r="K135" s="1203"/>
      <c r="L135" s="1203"/>
      <c r="M135" s="1203"/>
      <c r="N135" s="1203"/>
      <c r="O135" s="1203"/>
      <c r="P135" s="1203"/>
      <c r="Q135" s="1203"/>
      <c r="R135" s="1203"/>
      <c r="S135" s="1203"/>
      <c r="T135" s="1203"/>
      <c r="U135" s="1203"/>
      <c r="V135" s="1203"/>
      <c r="W135" s="1203"/>
      <c r="X135" s="1203"/>
      <c r="Y135" s="1203"/>
      <c r="Z135" s="1203"/>
      <c r="AA135" s="1203"/>
      <c r="AB135" s="1203"/>
      <c r="AC135" s="1203"/>
      <c r="AD135" s="1203"/>
      <c r="AE135" s="1203"/>
      <c r="AF135" s="1203"/>
      <c r="AG135" s="1203"/>
      <c r="AH135" s="1203"/>
      <c r="AI135" s="1203"/>
      <c r="AJ135" s="1203"/>
      <c r="AK135" s="1203"/>
      <c r="AL135" s="1203"/>
      <c r="AM135" s="1203"/>
      <c r="AN135" s="1203"/>
      <c r="AO135" s="1203"/>
      <c r="AP135" s="1203"/>
      <c r="AQ135" s="1203"/>
      <c r="AR135" s="1203"/>
      <c r="AS135" s="1203"/>
    </row>
    <row r="136" spans="1:45">
      <c r="A136" s="1203"/>
      <c r="B136" s="1203"/>
      <c r="C136" s="1203"/>
      <c r="D136" s="1203"/>
      <c r="E136" s="1203"/>
      <c r="F136" s="1203"/>
      <c r="G136" s="1203"/>
      <c r="H136" s="1203"/>
      <c r="I136" s="1203"/>
      <c r="J136" s="1203"/>
      <c r="K136" s="1203"/>
      <c r="L136" s="1203"/>
      <c r="M136" s="1203"/>
      <c r="N136" s="1203"/>
      <c r="O136" s="1203"/>
      <c r="P136" s="1203"/>
      <c r="Q136" s="1203"/>
      <c r="R136" s="1203"/>
      <c r="S136" s="1203"/>
      <c r="T136" s="1203"/>
      <c r="U136" s="1203"/>
      <c r="V136" s="1203"/>
      <c r="W136" s="1203"/>
      <c r="X136" s="1203"/>
      <c r="Y136" s="1203"/>
      <c r="Z136" s="1203"/>
      <c r="AA136" s="1203"/>
      <c r="AB136" s="1203"/>
      <c r="AC136" s="1203"/>
      <c r="AD136" s="1203"/>
      <c r="AE136" s="1203"/>
      <c r="AF136" s="1203"/>
      <c r="AG136" s="1203"/>
      <c r="AH136" s="1203"/>
      <c r="AI136" s="1203"/>
      <c r="AJ136" s="1203"/>
      <c r="AK136" s="1203"/>
      <c r="AL136" s="1203"/>
      <c r="AM136" s="1203"/>
      <c r="AN136" s="1203"/>
      <c r="AO136" s="1203"/>
      <c r="AP136" s="1203"/>
      <c r="AQ136" s="1203"/>
      <c r="AR136" s="1203"/>
      <c r="AS136" s="1203"/>
    </row>
    <row r="137" spans="1:45">
      <c r="A137" s="1203"/>
      <c r="B137" s="1203"/>
      <c r="C137" s="1203"/>
      <c r="D137" s="1203"/>
      <c r="E137" s="1203"/>
      <c r="F137" s="1203"/>
      <c r="G137" s="1203"/>
      <c r="H137" s="1203"/>
      <c r="I137" s="1203"/>
      <c r="J137" s="1203"/>
      <c r="K137" s="1203"/>
      <c r="L137" s="1203"/>
      <c r="M137" s="1203"/>
      <c r="N137" s="1203"/>
      <c r="O137" s="1203"/>
      <c r="P137" s="1203"/>
      <c r="Q137" s="1203"/>
      <c r="R137" s="1203"/>
      <c r="S137" s="1203"/>
      <c r="T137" s="1203"/>
      <c r="U137" s="1203"/>
      <c r="V137" s="1203"/>
      <c r="W137" s="1203"/>
      <c r="X137" s="1203"/>
      <c r="Y137" s="1203"/>
      <c r="Z137" s="1203"/>
      <c r="AA137" s="1203"/>
      <c r="AB137" s="1203"/>
      <c r="AC137" s="1203"/>
      <c r="AD137" s="1203"/>
      <c r="AE137" s="1203"/>
      <c r="AF137" s="1203"/>
      <c r="AG137" s="1203"/>
      <c r="AH137" s="1203"/>
      <c r="AI137" s="1203"/>
      <c r="AJ137" s="1203"/>
      <c r="AK137" s="1203"/>
      <c r="AL137" s="1203"/>
      <c r="AM137" s="1203"/>
      <c r="AN137" s="1203"/>
      <c r="AO137" s="1203"/>
      <c r="AP137" s="1203"/>
      <c r="AQ137" s="1203"/>
      <c r="AR137" s="1203"/>
      <c r="AS137" s="1203"/>
    </row>
    <row r="138" spans="1:45">
      <c r="A138" s="1203"/>
      <c r="B138" s="1203"/>
      <c r="C138" s="1203"/>
      <c r="D138" s="1203"/>
      <c r="E138" s="1203"/>
      <c r="F138" s="1203"/>
      <c r="G138" s="1203"/>
      <c r="H138" s="1203"/>
      <c r="I138" s="1203"/>
      <c r="J138" s="1203"/>
      <c r="K138" s="1203"/>
      <c r="L138" s="1203"/>
      <c r="M138" s="1203"/>
      <c r="N138" s="1203"/>
      <c r="O138" s="1203"/>
      <c r="P138" s="1203"/>
      <c r="Q138" s="1203"/>
      <c r="R138" s="1203"/>
      <c r="S138" s="1203"/>
      <c r="T138" s="1203"/>
      <c r="U138" s="1203"/>
      <c r="V138" s="1203"/>
      <c r="W138" s="1203"/>
      <c r="X138" s="1203"/>
      <c r="Y138" s="1203"/>
      <c r="Z138" s="1203"/>
      <c r="AA138" s="1203"/>
      <c r="AB138" s="1203"/>
      <c r="AC138" s="1203"/>
      <c r="AD138" s="1203"/>
      <c r="AE138" s="1203"/>
      <c r="AF138" s="1203"/>
      <c r="AG138" s="1203"/>
      <c r="AH138" s="1203"/>
      <c r="AI138" s="1203"/>
      <c r="AJ138" s="1203"/>
      <c r="AK138" s="1203"/>
      <c r="AL138" s="1203"/>
      <c r="AM138" s="1203"/>
      <c r="AN138" s="1203"/>
      <c r="AO138" s="1203"/>
      <c r="AP138" s="1203"/>
      <c r="AQ138" s="1203"/>
      <c r="AR138" s="1203"/>
      <c r="AS138" s="1203"/>
    </row>
    <row r="139" spans="1:45">
      <c r="A139" s="1203"/>
      <c r="B139" s="1203"/>
      <c r="C139" s="1203"/>
      <c r="D139" s="1203"/>
      <c r="E139" s="1203"/>
      <c r="F139" s="1203"/>
      <c r="G139" s="1203"/>
      <c r="H139" s="1203"/>
      <c r="I139" s="1203"/>
      <c r="J139" s="1203"/>
      <c r="K139" s="1203"/>
      <c r="L139" s="1203"/>
      <c r="M139" s="1203"/>
      <c r="N139" s="1203"/>
      <c r="O139" s="1203"/>
      <c r="P139" s="1203"/>
      <c r="Q139" s="1203"/>
      <c r="R139" s="1203"/>
      <c r="S139" s="1203"/>
      <c r="T139" s="1203"/>
      <c r="U139" s="1203"/>
      <c r="V139" s="1203"/>
      <c r="W139" s="1203"/>
      <c r="X139" s="1203"/>
      <c r="Y139" s="1203"/>
      <c r="Z139" s="1203"/>
      <c r="AA139" s="1203"/>
      <c r="AB139" s="1203"/>
      <c r="AC139" s="1203"/>
      <c r="AD139" s="1203"/>
      <c r="AE139" s="1203"/>
      <c r="AF139" s="1203"/>
      <c r="AG139" s="1203"/>
      <c r="AH139" s="1203"/>
      <c r="AI139" s="1203"/>
      <c r="AJ139" s="1203"/>
      <c r="AK139" s="1203"/>
      <c r="AL139" s="1203"/>
      <c r="AM139" s="1203"/>
      <c r="AN139" s="1203"/>
      <c r="AO139" s="1203"/>
      <c r="AP139" s="1203"/>
      <c r="AQ139" s="1203"/>
      <c r="AR139" s="1203"/>
      <c r="AS139" s="1203"/>
    </row>
    <row r="140" spans="1:45">
      <c r="A140" s="1203"/>
      <c r="B140" s="1203"/>
      <c r="C140" s="1203"/>
      <c r="D140" s="1203"/>
      <c r="E140" s="1203"/>
      <c r="F140" s="1203"/>
      <c r="G140" s="1203"/>
      <c r="H140" s="1203"/>
      <c r="I140" s="1203"/>
      <c r="J140" s="1203"/>
      <c r="K140" s="1203"/>
      <c r="L140" s="1203"/>
      <c r="M140" s="1203"/>
      <c r="N140" s="1203"/>
      <c r="O140" s="1203"/>
      <c r="P140" s="1203"/>
      <c r="Q140" s="1203"/>
      <c r="R140" s="1203"/>
      <c r="S140" s="1203"/>
      <c r="T140" s="1203"/>
      <c r="U140" s="1203"/>
      <c r="V140" s="1203"/>
      <c r="W140" s="1203"/>
      <c r="X140" s="1203"/>
      <c r="Y140" s="1203"/>
      <c r="Z140" s="1203"/>
      <c r="AA140" s="1203"/>
      <c r="AB140" s="1203"/>
      <c r="AC140" s="1203"/>
      <c r="AD140" s="1203"/>
      <c r="AE140" s="1203"/>
      <c r="AF140" s="1203"/>
      <c r="AG140" s="1203"/>
      <c r="AH140" s="1203"/>
      <c r="AI140" s="1203"/>
      <c r="AJ140" s="1203"/>
      <c r="AK140" s="1203"/>
      <c r="AL140" s="1203"/>
      <c r="AM140" s="1203"/>
      <c r="AN140" s="1203"/>
      <c r="AO140" s="1203"/>
      <c r="AP140" s="1203"/>
      <c r="AQ140" s="1203"/>
      <c r="AR140" s="1203"/>
      <c r="AS140" s="1203"/>
    </row>
    <row r="141" spans="1:45">
      <c r="A141" s="1203"/>
      <c r="B141" s="1203"/>
      <c r="C141" s="1203"/>
      <c r="D141" s="1203"/>
      <c r="E141" s="1203"/>
      <c r="F141" s="1203"/>
      <c r="G141" s="1203"/>
      <c r="H141" s="1203"/>
      <c r="I141" s="1203"/>
      <c r="J141" s="1203"/>
      <c r="K141" s="1203"/>
      <c r="L141" s="1203"/>
      <c r="M141" s="1203"/>
      <c r="N141" s="1203"/>
      <c r="O141" s="1203"/>
      <c r="P141" s="1203"/>
      <c r="Q141" s="1203"/>
      <c r="R141" s="1203"/>
      <c r="S141" s="1203"/>
      <c r="T141" s="1203"/>
      <c r="U141" s="1203"/>
      <c r="V141" s="1203"/>
      <c r="W141" s="1203"/>
      <c r="X141" s="1203"/>
      <c r="Y141" s="1203"/>
      <c r="Z141" s="1203"/>
      <c r="AA141" s="1203"/>
      <c r="AB141" s="1203"/>
      <c r="AC141" s="1203"/>
      <c r="AD141" s="1203"/>
      <c r="AE141" s="1203"/>
      <c r="AF141" s="1203"/>
      <c r="AG141" s="1203"/>
      <c r="AH141" s="1203"/>
      <c r="AI141" s="1203"/>
      <c r="AJ141" s="1203"/>
      <c r="AK141" s="1203"/>
      <c r="AL141" s="1203"/>
      <c r="AM141" s="1203"/>
      <c r="AN141" s="1203"/>
      <c r="AO141" s="1203"/>
      <c r="AP141" s="1203"/>
      <c r="AQ141" s="1203"/>
      <c r="AR141" s="1203"/>
      <c r="AS141" s="1203"/>
    </row>
    <row r="142" spans="1:45">
      <c r="A142" s="1203"/>
      <c r="B142" s="1203"/>
      <c r="C142" s="1203"/>
      <c r="D142" s="1203"/>
      <c r="E142" s="1203"/>
      <c r="F142" s="1203"/>
      <c r="G142" s="1203"/>
      <c r="H142" s="1203"/>
      <c r="I142" s="1203"/>
      <c r="J142" s="1203"/>
      <c r="K142" s="1203"/>
      <c r="L142" s="1203"/>
      <c r="M142" s="1203"/>
      <c r="N142" s="1203"/>
      <c r="O142" s="1203"/>
      <c r="P142" s="1203"/>
      <c r="Q142" s="1203"/>
      <c r="R142" s="1203"/>
      <c r="S142" s="1203"/>
      <c r="T142" s="1203"/>
      <c r="U142" s="1203"/>
      <c r="V142" s="1203"/>
      <c r="W142" s="1203"/>
      <c r="X142" s="1203"/>
      <c r="Y142" s="1203"/>
      <c r="Z142" s="1203"/>
      <c r="AA142" s="1203"/>
      <c r="AB142" s="1203"/>
      <c r="AC142" s="1203"/>
      <c r="AD142" s="1203"/>
      <c r="AE142" s="1203"/>
      <c r="AF142" s="1203"/>
      <c r="AG142" s="1203"/>
      <c r="AH142" s="1203"/>
      <c r="AI142" s="1203"/>
      <c r="AJ142" s="1203"/>
      <c r="AK142" s="1203"/>
      <c r="AL142" s="1203"/>
      <c r="AM142" s="1203"/>
      <c r="AN142" s="1203"/>
      <c r="AO142" s="1203"/>
      <c r="AP142" s="1203"/>
      <c r="AQ142" s="1203"/>
      <c r="AR142" s="1203"/>
      <c r="AS142" s="1203"/>
    </row>
    <row r="143" spans="1:45">
      <c r="A143" s="1203"/>
      <c r="B143" s="1203"/>
      <c r="C143" s="1203"/>
      <c r="D143" s="1203"/>
      <c r="E143" s="1203"/>
      <c r="F143" s="1203"/>
      <c r="G143" s="1203"/>
      <c r="H143" s="1203"/>
      <c r="I143" s="1203"/>
      <c r="J143" s="1203"/>
      <c r="K143" s="1203"/>
      <c r="L143" s="1203"/>
      <c r="M143" s="1203"/>
      <c r="N143" s="1203"/>
      <c r="O143" s="1203"/>
      <c r="P143" s="1203"/>
      <c r="Q143" s="1203"/>
      <c r="R143" s="1203"/>
      <c r="S143" s="1203"/>
      <c r="T143" s="1203"/>
      <c r="U143" s="1203"/>
      <c r="V143" s="1203"/>
      <c r="W143" s="1203"/>
      <c r="X143" s="1203"/>
      <c r="Y143" s="1203"/>
      <c r="Z143" s="1203"/>
      <c r="AA143" s="1203"/>
      <c r="AB143" s="1203"/>
      <c r="AC143" s="1203"/>
      <c r="AD143" s="1203"/>
      <c r="AE143" s="1203"/>
      <c r="AF143" s="1203"/>
      <c r="AG143" s="1203"/>
      <c r="AH143" s="1203"/>
      <c r="AI143" s="1203"/>
      <c r="AJ143" s="1203"/>
      <c r="AK143" s="1203"/>
      <c r="AL143" s="1203"/>
      <c r="AM143" s="1203"/>
      <c r="AN143" s="1203"/>
      <c r="AO143" s="1203"/>
      <c r="AP143" s="1203"/>
      <c r="AQ143" s="1203"/>
      <c r="AR143" s="1203"/>
      <c r="AS143" s="1203"/>
    </row>
    <row r="144" spans="1:45">
      <c r="A144" s="1203"/>
      <c r="B144" s="1203"/>
      <c r="C144" s="1203"/>
      <c r="D144" s="1203"/>
      <c r="E144" s="1203"/>
      <c r="F144" s="1203"/>
      <c r="G144" s="1203"/>
      <c r="H144" s="1203"/>
      <c r="I144" s="1203"/>
      <c r="J144" s="1203"/>
      <c r="K144" s="1203"/>
      <c r="L144" s="1203"/>
      <c r="M144" s="1203"/>
      <c r="N144" s="1203"/>
      <c r="O144" s="1203"/>
      <c r="P144" s="1203"/>
      <c r="Q144" s="1203"/>
      <c r="R144" s="1203"/>
      <c r="S144" s="1203"/>
      <c r="T144" s="1203"/>
      <c r="U144" s="1203"/>
      <c r="V144" s="1203"/>
      <c r="W144" s="1203"/>
      <c r="X144" s="1203"/>
      <c r="Y144" s="1203"/>
      <c r="Z144" s="1203"/>
      <c r="AA144" s="1203"/>
      <c r="AB144" s="1203"/>
      <c r="AC144" s="1203"/>
      <c r="AD144" s="1203"/>
      <c r="AE144" s="1203"/>
      <c r="AF144" s="1203"/>
      <c r="AG144" s="1203"/>
      <c r="AH144" s="1203"/>
      <c r="AI144" s="1203"/>
      <c r="AJ144" s="1203"/>
      <c r="AK144" s="1203"/>
      <c r="AL144" s="1203"/>
      <c r="AM144" s="1203"/>
      <c r="AN144" s="1203"/>
      <c r="AO144" s="1203"/>
      <c r="AP144" s="1203"/>
      <c r="AQ144" s="1203"/>
      <c r="AR144" s="1203"/>
      <c r="AS144" s="1203"/>
    </row>
    <row r="145" spans="1:45">
      <c r="A145" s="1203"/>
      <c r="B145" s="1203"/>
      <c r="C145" s="1203"/>
      <c r="D145" s="1203"/>
      <c r="E145" s="1203"/>
      <c r="F145" s="1203"/>
      <c r="G145" s="1203"/>
      <c r="H145" s="1203"/>
      <c r="I145" s="1203"/>
      <c r="J145" s="1203"/>
      <c r="K145" s="1203"/>
      <c r="L145" s="1203"/>
      <c r="M145" s="1203"/>
      <c r="N145" s="1203"/>
      <c r="O145" s="1203"/>
      <c r="P145" s="1203"/>
      <c r="Q145" s="1203"/>
      <c r="R145" s="1203"/>
      <c r="S145" s="1203"/>
      <c r="T145" s="1203"/>
      <c r="U145" s="1203"/>
      <c r="V145" s="1203"/>
      <c r="W145" s="1203"/>
      <c r="X145" s="1203"/>
      <c r="Y145" s="1203"/>
      <c r="Z145" s="1203"/>
      <c r="AA145" s="1203"/>
      <c r="AB145" s="1203"/>
      <c r="AC145" s="1203"/>
      <c r="AD145" s="1203"/>
      <c r="AE145" s="1203"/>
      <c r="AF145" s="1203"/>
      <c r="AG145" s="1203"/>
      <c r="AH145" s="1203"/>
      <c r="AI145" s="1203"/>
      <c r="AJ145" s="1203"/>
      <c r="AK145" s="1203"/>
      <c r="AL145" s="1203"/>
      <c r="AM145" s="1203"/>
      <c r="AN145" s="1203"/>
      <c r="AO145" s="1203"/>
      <c r="AP145" s="1203"/>
      <c r="AQ145" s="1203"/>
      <c r="AR145" s="1203"/>
      <c r="AS145" s="1203"/>
    </row>
    <row r="146" spans="1:45">
      <c r="A146" s="1203"/>
      <c r="B146" s="1203"/>
      <c r="C146" s="1203"/>
      <c r="D146" s="1203"/>
      <c r="E146" s="1203"/>
      <c r="F146" s="1203"/>
      <c r="G146" s="1203"/>
      <c r="H146" s="1203"/>
      <c r="I146" s="1203"/>
      <c r="J146" s="1203"/>
      <c r="K146" s="1203"/>
      <c r="L146" s="1203"/>
      <c r="M146" s="1203"/>
      <c r="N146" s="1203"/>
      <c r="O146" s="1203"/>
      <c r="P146" s="1203"/>
      <c r="Q146" s="1203"/>
      <c r="R146" s="1203"/>
      <c r="S146" s="1203"/>
      <c r="T146" s="1203"/>
      <c r="U146" s="1203"/>
      <c r="V146" s="1203"/>
      <c r="W146" s="1203"/>
      <c r="X146" s="1203"/>
      <c r="Y146" s="1203"/>
      <c r="Z146" s="1203"/>
      <c r="AA146" s="1203"/>
      <c r="AB146" s="1203"/>
      <c r="AC146" s="1203"/>
      <c r="AD146" s="1203"/>
      <c r="AE146" s="1203"/>
      <c r="AF146" s="1203"/>
      <c r="AG146" s="1203"/>
      <c r="AH146" s="1203"/>
      <c r="AI146" s="1203"/>
      <c r="AJ146" s="1203"/>
      <c r="AK146" s="1203"/>
      <c r="AL146" s="1203"/>
      <c r="AM146" s="1203"/>
      <c r="AN146" s="1203"/>
      <c r="AO146" s="1203"/>
      <c r="AP146" s="1203"/>
      <c r="AQ146" s="1203"/>
      <c r="AR146" s="1203"/>
      <c r="AS146" s="1203"/>
    </row>
    <row r="147" spans="1:45">
      <c r="A147" s="1203"/>
      <c r="B147" s="1203"/>
      <c r="C147" s="1203"/>
      <c r="D147" s="1203"/>
      <c r="E147" s="1203"/>
      <c r="F147" s="1203"/>
      <c r="G147" s="1203"/>
      <c r="H147" s="1203"/>
      <c r="I147" s="1203"/>
      <c r="J147" s="1203"/>
      <c r="K147" s="1203"/>
      <c r="L147" s="1203"/>
      <c r="M147" s="1203"/>
      <c r="N147" s="1203"/>
      <c r="O147" s="1203"/>
      <c r="P147" s="1203"/>
      <c r="Q147" s="1203"/>
      <c r="R147" s="1203"/>
      <c r="S147" s="1203"/>
      <c r="T147" s="1203"/>
      <c r="U147" s="1203"/>
      <c r="V147" s="1203"/>
      <c r="W147" s="1203"/>
      <c r="X147" s="1203"/>
      <c r="Y147" s="1203"/>
      <c r="Z147" s="1203"/>
      <c r="AA147" s="1203"/>
      <c r="AB147" s="1203"/>
      <c r="AC147" s="1203"/>
      <c r="AD147" s="1203"/>
      <c r="AE147" s="1203"/>
      <c r="AF147" s="1203"/>
      <c r="AG147" s="1203"/>
      <c r="AH147" s="1203"/>
      <c r="AI147" s="1203"/>
      <c r="AJ147" s="1203"/>
      <c r="AK147" s="1203"/>
      <c r="AL147" s="1203"/>
      <c r="AM147" s="1203"/>
      <c r="AN147" s="1203"/>
      <c r="AO147" s="1203"/>
      <c r="AP147" s="1203"/>
      <c r="AQ147" s="1203"/>
      <c r="AR147" s="1203"/>
      <c r="AS147" s="1203"/>
    </row>
    <row r="148" spans="1:45">
      <c r="A148" s="1203"/>
      <c r="B148" s="1203"/>
      <c r="C148" s="1203"/>
      <c r="D148" s="1203"/>
      <c r="E148" s="1203"/>
      <c r="F148" s="1203"/>
      <c r="G148" s="1203"/>
      <c r="H148" s="1203"/>
      <c r="I148" s="1203"/>
      <c r="J148" s="1203"/>
      <c r="K148" s="1203"/>
      <c r="L148" s="1203"/>
      <c r="M148" s="1203"/>
      <c r="N148" s="1203"/>
      <c r="O148" s="1203"/>
      <c r="P148" s="1203"/>
      <c r="Q148" s="1203"/>
      <c r="R148" s="1203"/>
      <c r="S148" s="1203"/>
      <c r="T148" s="1203"/>
      <c r="U148" s="1203"/>
      <c r="V148" s="1203"/>
      <c r="W148" s="1203"/>
      <c r="X148" s="1203"/>
      <c r="Y148" s="1203"/>
      <c r="Z148" s="1203"/>
      <c r="AA148" s="1203"/>
      <c r="AB148" s="1203"/>
      <c r="AC148" s="1203"/>
      <c r="AD148" s="1203"/>
      <c r="AE148" s="1203"/>
      <c r="AF148" s="1203"/>
      <c r="AG148" s="1203"/>
      <c r="AH148" s="1203"/>
      <c r="AI148" s="1203"/>
      <c r="AJ148" s="1203"/>
      <c r="AK148" s="1203"/>
      <c r="AL148" s="1203"/>
      <c r="AM148" s="1203"/>
      <c r="AN148" s="1203"/>
      <c r="AO148" s="1203"/>
      <c r="AP148" s="1203"/>
      <c r="AQ148" s="1203"/>
      <c r="AR148" s="1203"/>
      <c r="AS148" s="1203"/>
    </row>
    <row r="149" spans="1:45">
      <c r="A149" s="1203"/>
      <c r="B149" s="1203"/>
      <c r="C149" s="1203"/>
      <c r="D149" s="1203"/>
      <c r="E149" s="1203"/>
      <c r="F149" s="1203"/>
      <c r="G149" s="1203"/>
      <c r="H149" s="1203"/>
      <c r="I149" s="1203"/>
      <c r="J149" s="1203"/>
      <c r="K149" s="1203"/>
      <c r="L149" s="1203"/>
      <c r="M149" s="1203"/>
      <c r="N149" s="1203"/>
      <c r="O149" s="1203"/>
      <c r="P149" s="1203"/>
      <c r="Q149" s="1203"/>
      <c r="R149" s="1203"/>
      <c r="S149" s="1203"/>
      <c r="T149" s="1203"/>
      <c r="U149" s="1203"/>
      <c r="V149" s="1203"/>
      <c r="W149" s="1203"/>
      <c r="X149" s="1203"/>
      <c r="Y149" s="1203"/>
      <c r="Z149" s="1203"/>
      <c r="AA149" s="1203"/>
      <c r="AB149" s="1203"/>
      <c r="AC149" s="1203"/>
      <c r="AD149" s="1203"/>
      <c r="AE149" s="1203"/>
      <c r="AF149" s="1203"/>
      <c r="AG149" s="1203"/>
      <c r="AH149" s="1203"/>
      <c r="AI149" s="1203"/>
      <c r="AJ149" s="1203"/>
      <c r="AK149" s="1203"/>
      <c r="AL149" s="1203"/>
      <c r="AM149" s="1203"/>
      <c r="AN149" s="1203"/>
      <c r="AO149" s="1203"/>
      <c r="AP149" s="1203"/>
      <c r="AQ149" s="1203"/>
      <c r="AR149" s="1203"/>
      <c r="AS149" s="1203"/>
    </row>
    <row r="150" spans="1:45">
      <c r="A150" s="1203"/>
      <c r="B150" s="1203"/>
      <c r="C150" s="1203"/>
      <c r="D150" s="1203"/>
      <c r="E150" s="1203"/>
      <c r="F150" s="1203"/>
      <c r="G150" s="1203"/>
      <c r="H150" s="1203"/>
      <c r="I150" s="1203"/>
      <c r="J150" s="1203"/>
      <c r="K150" s="1203"/>
      <c r="L150" s="1203"/>
      <c r="M150" s="1203"/>
      <c r="N150" s="1203"/>
      <c r="O150" s="1203"/>
      <c r="P150" s="1203"/>
      <c r="Q150" s="1203"/>
      <c r="R150" s="1203"/>
      <c r="S150" s="1203"/>
      <c r="T150" s="1203"/>
      <c r="U150" s="1203"/>
      <c r="V150" s="1203"/>
      <c r="W150" s="1203"/>
      <c r="X150" s="1203"/>
      <c r="Y150" s="1203"/>
      <c r="Z150" s="1203"/>
      <c r="AA150" s="1203"/>
      <c r="AB150" s="1203"/>
      <c r="AC150" s="1203"/>
      <c r="AD150" s="1203"/>
      <c r="AE150" s="1203"/>
      <c r="AF150" s="1203"/>
      <c r="AG150" s="1203"/>
      <c r="AH150" s="1203"/>
      <c r="AI150" s="1203"/>
      <c r="AJ150" s="1203"/>
      <c r="AK150" s="1203"/>
      <c r="AL150" s="1203"/>
      <c r="AM150" s="1203"/>
      <c r="AN150" s="1203"/>
      <c r="AO150" s="1203"/>
      <c r="AP150" s="1203"/>
      <c r="AQ150" s="1203"/>
      <c r="AR150" s="1203"/>
      <c r="AS150" s="1203"/>
    </row>
    <row r="151" spans="1:45">
      <c r="A151" s="1203"/>
      <c r="B151" s="1203"/>
      <c r="C151" s="1203"/>
      <c r="D151" s="1203"/>
      <c r="E151" s="1203"/>
      <c r="F151" s="1203"/>
      <c r="G151" s="1203"/>
      <c r="H151" s="1203"/>
      <c r="I151" s="1203"/>
      <c r="J151" s="1203"/>
      <c r="K151" s="1203"/>
      <c r="L151" s="1203"/>
      <c r="M151" s="1203"/>
      <c r="N151" s="1203"/>
      <c r="O151" s="1203"/>
      <c r="P151" s="1203"/>
      <c r="Q151" s="1203"/>
      <c r="R151" s="1203"/>
      <c r="S151" s="1203"/>
      <c r="T151" s="1203"/>
      <c r="U151" s="1203"/>
      <c r="V151" s="1203"/>
      <c r="W151" s="1203"/>
      <c r="X151" s="1203"/>
      <c r="Y151" s="1203"/>
      <c r="Z151" s="1203"/>
      <c r="AA151" s="1203"/>
      <c r="AB151" s="1203"/>
      <c r="AC151" s="1203"/>
      <c r="AD151" s="1203"/>
      <c r="AE151" s="1203"/>
      <c r="AF151" s="1203"/>
      <c r="AG151" s="1203"/>
      <c r="AH151" s="1203"/>
      <c r="AI151" s="1203"/>
      <c r="AJ151" s="1203"/>
      <c r="AK151" s="1203"/>
      <c r="AL151" s="1203"/>
      <c r="AM151" s="1203"/>
      <c r="AN151" s="1203"/>
      <c r="AO151" s="1203"/>
      <c r="AP151" s="1203"/>
      <c r="AQ151" s="1203"/>
      <c r="AR151" s="1203"/>
      <c r="AS151" s="1203"/>
    </row>
    <row r="152" spans="1:45">
      <c r="A152" s="1203"/>
      <c r="B152" s="1203"/>
      <c r="C152" s="1203"/>
      <c r="D152" s="1203"/>
      <c r="E152" s="1203"/>
      <c r="F152" s="1203"/>
      <c r="G152" s="1203"/>
      <c r="H152" s="1203"/>
      <c r="I152" s="1203"/>
      <c r="J152" s="1203"/>
      <c r="K152" s="1203"/>
      <c r="L152" s="1203"/>
      <c r="M152" s="1203"/>
      <c r="N152" s="1203"/>
      <c r="O152" s="1203"/>
      <c r="P152" s="1203"/>
      <c r="Q152" s="1203"/>
      <c r="R152" s="1203"/>
      <c r="S152" s="1203"/>
      <c r="T152" s="1203"/>
      <c r="U152" s="1203"/>
      <c r="V152" s="1203"/>
      <c r="W152" s="1203"/>
      <c r="X152" s="1203"/>
      <c r="Y152" s="1203"/>
      <c r="Z152" s="1203"/>
      <c r="AA152" s="1203"/>
      <c r="AB152" s="1203"/>
      <c r="AC152" s="1203"/>
      <c r="AD152" s="1203"/>
      <c r="AE152" s="1203"/>
      <c r="AF152" s="1203"/>
      <c r="AG152" s="1203"/>
      <c r="AH152" s="1203"/>
      <c r="AI152" s="1203"/>
      <c r="AJ152" s="1203"/>
      <c r="AK152" s="1203"/>
      <c r="AL152" s="1203"/>
      <c r="AM152" s="1203"/>
      <c r="AN152" s="1203"/>
      <c r="AO152" s="1203"/>
      <c r="AP152" s="1203"/>
      <c r="AQ152" s="1203"/>
      <c r="AR152" s="1203"/>
      <c r="AS152" s="1203"/>
    </row>
    <row r="153" spans="1:45">
      <c r="A153" s="1203"/>
      <c r="B153" s="1203"/>
      <c r="C153" s="1203"/>
      <c r="D153" s="1203"/>
      <c r="E153" s="1203"/>
      <c r="F153" s="1203"/>
      <c r="G153" s="1203"/>
      <c r="H153" s="1203"/>
      <c r="I153" s="1203"/>
      <c r="J153" s="1203"/>
      <c r="K153" s="1203"/>
      <c r="L153" s="1203"/>
      <c r="M153" s="1203"/>
      <c r="N153" s="1203"/>
      <c r="O153" s="1203"/>
      <c r="P153" s="1203"/>
      <c r="Q153" s="1203"/>
      <c r="R153" s="1203"/>
      <c r="S153" s="1203"/>
      <c r="T153" s="1203"/>
      <c r="U153" s="1203"/>
      <c r="V153" s="1203"/>
      <c r="W153" s="1203"/>
      <c r="X153" s="1203"/>
      <c r="Y153" s="1203"/>
      <c r="Z153" s="1203"/>
      <c r="AA153" s="1203"/>
      <c r="AB153" s="1203"/>
      <c r="AC153" s="1203"/>
      <c r="AD153" s="1203"/>
      <c r="AE153" s="1203"/>
      <c r="AF153" s="1203"/>
      <c r="AG153" s="1203"/>
      <c r="AH153" s="1203"/>
      <c r="AI153" s="1203"/>
      <c r="AJ153" s="1203"/>
      <c r="AK153" s="1203"/>
      <c r="AL153" s="1203"/>
      <c r="AM153" s="1203"/>
      <c r="AN153" s="1203"/>
      <c r="AO153" s="1203"/>
      <c r="AP153" s="1203"/>
      <c r="AQ153" s="1203"/>
      <c r="AR153" s="1203"/>
      <c r="AS153" s="1203"/>
    </row>
    <row r="154" spans="1:45">
      <c r="A154" s="1203"/>
      <c r="B154" s="1203"/>
      <c r="C154" s="1203"/>
      <c r="D154" s="1203"/>
      <c r="E154" s="1203"/>
      <c r="F154" s="1203"/>
      <c r="G154" s="1203"/>
      <c r="H154" s="1203"/>
      <c r="I154" s="1203"/>
      <c r="J154" s="1203"/>
      <c r="K154" s="1203"/>
      <c r="L154" s="1203"/>
      <c r="M154" s="1203"/>
      <c r="N154" s="1203"/>
      <c r="O154" s="1203"/>
      <c r="P154" s="1203"/>
      <c r="Q154" s="1203"/>
      <c r="R154" s="1203"/>
      <c r="S154" s="1203"/>
      <c r="T154" s="1203"/>
      <c r="U154" s="1203"/>
      <c r="V154" s="1203"/>
      <c r="W154" s="1203"/>
      <c r="X154" s="1203"/>
      <c r="Y154" s="1203"/>
      <c r="Z154" s="1203"/>
      <c r="AA154" s="1203"/>
      <c r="AB154" s="1203"/>
      <c r="AC154" s="1203"/>
      <c r="AD154" s="1203"/>
      <c r="AE154" s="1203"/>
      <c r="AF154" s="1203"/>
      <c r="AG154" s="1203"/>
      <c r="AH154" s="1203"/>
      <c r="AI154" s="1203"/>
      <c r="AJ154" s="1203"/>
      <c r="AK154" s="1203"/>
      <c r="AL154" s="1203"/>
      <c r="AM154" s="1203"/>
      <c r="AN154" s="1203"/>
      <c r="AO154" s="1203"/>
      <c r="AP154" s="1203"/>
      <c r="AQ154" s="1203"/>
      <c r="AR154" s="1203"/>
      <c r="AS154" s="1203"/>
    </row>
    <row r="155" spans="1:45">
      <c r="A155" s="1203"/>
      <c r="B155" s="1203"/>
      <c r="C155" s="1203"/>
      <c r="D155" s="1203"/>
      <c r="E155" s="1203"/>
      <c r="F155" s="1203"/>
      <c r="G155" s="1203"/>
      <c r="H155" s="1203"/>
      <c r="I155" s="1203"/>
      <c r="J155" s="1203"/>
      <c r="K155" s="1203"/>
      <c r="L155" s="1203"/>
      <c r="M155" s="1203"/>
      <c r="N155" s="1203"/>
      <c r="O155" s="1203"/>
      <c r="P155" s="1203"/>
      <c r="Q155" s="1203"/>
      <c r="R155" s="1203"/>
      <c r="S155" s="1203"/>
      <c r="T155" s="1203"/>
      <c r="U155" s="1203"/>
      <c r="V155" s="1203"/>
      <c r="W155" s="1203"/>
      <c r="X155" s="1203"/>
      <c r="Y155" s="1203"/>
      <c r="Z155" s="1203"/>
      <c r="AA155" s="1203"/>
      <c r="AB155" s="1203"/>
      <c r="AC155" s="1203"/>
      <c r="AD155" s="1203"/>
      <c r="AE155" s="1203"/>
      <c r="AF155" s="1203"/>
      <c r="AG155" s="1203"/>
      <c r="AH155" s="1203"/>
      <c r="AI155" s="1203"/>
      <c r="AJ155" s="1203"/>
      <c r="AK155" s="1203"/>
      <c r="AL155" s="1203"/>
      <c r="AM155" s="1203"/>
      <c r="AN155" s="1203"/>
      <c r="AO155" s="1203"/>
      <c r="AP155" s="1203"/>
      <c r="AQ155" s="1203"/>
      <c r="AR155" s="1203"/>
      <c r="AS155" s="1203"/>
    </row>
    <row r="156" spans="1:45">
      <c r="A156" s="1203"/>
      <c r="B156" s="1203"/>
      <c r="C156" s="1203"/>
      <c r="D156" s="1203"/>
      <c r="E156" s="1203"/>
      <c r="F156" s="1203"/>
      <c r="G156" s="1203"/>
      <c r="H156" s="1203"/>
      <c r="I156" s="1203"/>
      <c r="J156" s="1203"/>
      <c r="K156" s="1203"/>
      <c r="L156" s="1203"/>
      <c r="M156" s="1203"/>
      <c r="N156" s="1203"/>
      <c r="O156" s="1203"/>
      <c r="P156" s="1203"/>
      <c r="Q156" s="1203"/>
      <c r="R156" s="1203"/>
      <c r="S156" s="1203"/>
      <c r="T156" s="1203"/>
      <c r="U156" s="1203"/>
      <c r="V156" s="1203"/>
      <c r="W156" s="1203"/>
      <c r="X156" s="1203"/>
      <c r="Y156" s="1203"/>
      <c r="Z156" s="1203"/>
      <c r="AA156" s="1203"/>
      <c r="AB156" s="1203"/>
      <c r="AC156" s="1203"/>
      <c r="AD156" s="1203"/>
      <c r="AE156" s="1203"/>
      <c r="AF156" s="1203"/>
      <c r="AG156" s="1203"/>
      <c r="AH156" s="1203"/>
      <c r="AI156" s="1203"/>
      <c r="AJ156" s="1203"/>
      <c r="AK156" s="1203"/>
      <c r="AL156" s="1203"/>
      <c r="AM156" s="1203"/>
      <c r="AN156" s="1203"/>
      <c r="AO156" s="1203"/>
      <c r="AP156" s="1203"/>
      <c r="AQ156" s="1203"/>
      <c r="AR156" s="1203"/>
      <c r="AS156" s="1203"/>
    </row>
    <row r="157" spans="1:45">
      <c r="A157" s="1203"/>
      <c r="B157" s="1203"/>
      <c r="C157" s="1203"/>
      <c r="D157" s="1203"/>
      <c r="E157" s="1203"/>
      <c r="F157" s="1203"/>
      <c r="G157" s="1203"/>
      <c r="H157" s="1203"/>
      <c r="I157" s="1203"/>
      <c r="J157" s="1203"/>
      <c r="K157" s="1203"/>
      <c r="L157" s="1203"/>
      <c r="M157" s="1203"/>
      <c r="N157" s="1203"/>
      <c r="O157" s="1203"/>
      <c r="P157" s="1203"/>
      <c r="Q157" s="1203"/>
      <c r="R157" s="1203"/>
      <c r="S157" s="1203"/>
      <c r="T157" s="1203"/>
      <c r="U157" s="1203"/>
      <c r="V157" s="1203"/>
      <c r="W157" s="1203"/>
      <c r="X157" s="1203"/>
      <c r="Y157" s="1203"/>
      <c r="Z157" s="1203"/>
      <c r="AA157" s="1203"/>
      <c r="AB157" s="1203"/>
      <c r="AC157" s="1203"/>
      <c r="AD157" s="1203"/>
      <c r="AE157" s="1203"/>
      <c r="AF157" s="1203"/>
      <c r="AG157" s="1203"/>
      <c r="AH157" s="1203"/>
      <c r="AI157" s="1203"/>
      <c r="AJ157" s="1203"/>
      <c r="AK157" s="1203"/>
      <c r="AL157" s="1203"/>
      <c r="AM157" s="1203"/>
      <c r="AN157" s="1203"/>
      <c r="AO157" s="1203"/>
      <c r="AP157" s="1203"/>
      <c r="AQ157" s="1203"/>
      <c r="AR157" s="1203"/>
      <c r="AS157" s="1203"/>
    </row>
    <row r="158" spans="1:45">
      <c r="A158" s="1203"/>
      <c r="B158" s="1203"/>
      <c r="C158" s="1203"/>
      <c r="D158" s="1203"/>
      <c r="E158" s="1203"/>
      <c r="F158" s="1203"/>
      <c r="G158" s="1203"/>
      <c r="H158" s="1203"/>
      <c r="I158" s="1203"/>
      <c r="J158" s="1203"/>
      <c r="K158" s="1203"/>
      <c r="L158" s="1203"/>
      <c r="M158" s="1203"/>
      <c r="N158" s="1203"/>
      <c r="O158" s="1203"/>
      <c r="P158" s="1203"/>
      <c r="Q158" s="1203"/>
      <c r="R158" s="1203"/>
      <c r="S158" s="1203"/>
      <c r="T158" s="1203"/>
      <c r="U158" s="1203"/>
      <c r="V158" s="1203"/>
      <c r="W158" s="1203"/>
      <c r="X158" s="1203"/>
      <c r="Y158" s="1203"/>
      <c r="Z158" s="1203"/>
      <c r="AA158" s="1203"/>
      <c r="AB158" s="1203"/>
      <c r="AC158" s="1203"/>
      <c r="AD158" s="1203"/>
      <c r="AE158" s="1203"/>
      <c r="AF158" s="1203"/>
      <c r="AG158" s="1203"/>
      <c r="AH158" s="1203"/>
      <c r="AI158" s="1203"/>
      <c r="AJ158" s="1203"/>
      <c r="AK158" s="1203"/>
      <c r="AL158" s="1203"/>
      <c r="AM158" s="1203"/>
      <c r="AN158" s="1203"/>
      <c r="AO158" s="1203"/>
      <c r="AP158" s="1203"/>
      <c r="AQ158" s="1203"/>
      <c r="AR158" s="1203"/>
      <c r="AS158" s="1203"/>
    </row>
    <row r="159" spans="1:45">
      <c r="A159" s="1203"/>
      <c r="B159" s="1203"/>
      <c r="C159" s="1203"/>
      <c r="D159" s="1203"/>
      <c r="E159" s="1203"/>
      <c r="F159" s="1203"/>
      <c r="G159" s="1203"/>
      <c r="H159" s="1203"/>
      <c r="I159" s="1203"/>
      <c r="J159" s="1203"/>
      <c r="K159" s="1203"/>
      <c r="L159" s="1203"/>
      <c r="M159" s="1203"/>
      <c r="N159" s="1203"/>
      <c r="O159" s="1203"/>
      <c r="P159" s="1203"/>
      <c r="Q159" s="1203"/>
      <c r="R159" s="1203"/>
      <c r="S159" s="1203"/>
      <c r="T159" s="1203"/>
      <c r="U159" s="1203"/>
      <c r="V159" s="1203"/>
      <c r="W159" s="1203"/>
      <c r="X159" s="1203"/>
      <c r="Y159" s="1203"/>
      <c r="Z159" s="1203"/>
      <c r="AA159" s="1203"/>
      <c r="AB159" s="1203"/>
      <c r="AC159" s="1203"/>
      <c r="AD159" s="1203"/>
      <c r="AE159" s="1203"/>
      <c r="AF159" s="1203"/>
      <c r="AG159" s="1203"/>
      <c r="AH159" s="1203"/>
      <c r="AI159" s="1203"/>
      <c r="AJ159" s="1203"/>
      <c r="AK159" s="1203"/>
      <c r="AL159" s="1203"/>
      <c r="AM159" s="1203"/>
      <c r="AN159" s="1203"/>
      <c r="AO159" s="1203"/>
      <c r="AP159" s="1203"/>
      <c r="AQ159" s="1203"/>
      <c r="AR159" s="1203"/>
      <c r="AS159" s="1203"/>
    </row>
    <row r="160" spans="1:45">
      <c r="A160" s="1203"/>
      <c r="B160" s="1203"/>
      <c r="C160" s="1203"/>
      <c r="D160" s="1203"/>
      <c r="E160" s="1203"/>
      <c r="F160" s="1203"/>
      <c r="G160" s="1203"/>
      <c r="H160" s="1203"/>
      <c r="I160" s="1203"/>
      <c r="J160" s="1203"/>
      <c r="K160" s="1203"/>
      <c r="L160" s="1203"/>
      <c r="M160" s="1203"/>
      <c r="N160" s="1203"/>
      <c r="O160" s="1203"/>
      <c r="P160" s="1203"/>
      <c r="Q160" s="1203"/>
      <c r="R160" s="1203"/>
      <c r="S160" s="1203"/>
      <c r="T160" s="1203"/>
      <c r="U160" s="1203"/>
      <c r="V160" s="1203"/>
      <c r="W160" s="1203"/>
      <c r="X160" s="1203"/>
      <c r="Y160" s="1203"/>
      <c r="Z160" s="1203"/>
      <c r="AA160" s="1203"/>
      <c r="AB160" s="1203"/>
      <c r="AC160" s="1203"/>
      <c r="AD160" s="1203"/>
      <c r="AE160" s="1203"/>
      <c r="AF160" s="1203"/>
      <c r="AG160" s="1203"/>
      <c r="AH160" s="1203"/>
      <c r="AI160" s="1203"/>
      <c r="AJ160" s="1203"/>
      <c r="AK160" s="1203"/>
      <c r="AL160" s="1203"/>
      <c r="AM160" s="1203"/>
      <c r="AN160" s="1203"/>
      <c r="AO160" s="1203"/>
      <c r="AP160" s="1203"/>
      <c r="AQ160" s="1203"/>
      <c r="AR160" s="1203"/>
      <c r="AS160" s="1203"/>
    </row>
    <row r="161" spans="1:45">
      <c r="A161" s="1203"/>
      <c r="B161" s="1203"/>
      <c r="C161" s="1203"/>
      <c r="D161" s="1203"/>
      <c r="E161" s="1203"/>
      <c r="F161" s="1203"/>
      <c r="G161" s="1203"/>
      <c r="H161" s="1203"/>
      <c r="I161" s="1203"/>
      <c r="J161" s="1203"/>
      <c r="K161" s="1203"/>
      <c r="L161" s="1203"/>
      <c r="M161" s="1203"/>
      <c r="N161" s="1203"/>
      <c r="O161" s="1203"/>
      <c r="P161" s="1203"/>
      <c r="Q161" s="1203"/>
      <c r="R161" s="1203"/>
      <c r="S161" s="1203"/>
      <c r="T161" s="1203"/>
      <c r="U161" s="1203"/>
      <c r="V161" s="1203"/>
      <c r="W161" s="1203"/>
      <c r="X161" s="1203"/>
      <c r="Y161" s="1203"/>
      <c r="Z161" s="1203"/>
      <c r="AA161" s="1203"/>
      <c r="AB161" s="1203"/>
      <c r="AC161" s="1203"/>
      <c r="AD161" s="1203"/>
      <c r="AE161" s="1203"/>
      <c r="AF161" s="1203"/>
      <c r="AG161" s="1203"/>
      <c r="AH161" s="1203"/>
      <c r="AI161" s="1203"/>
      <c r="AJ161" s="1203"/>
      <c r="AK161" s="1203"/>
      <c r="AL161" s="1203"/>
      <c r="AM161" s="1203"/>
      <c r="AN161" s="1203"/>
      <c r="AO161" s="1203"/>
      <c r="AP161" s="1203"/>
      <c r="AQ161" s="1203"/>
      <c r="AR161" s="1203"/>
      <c r="AS161" s="1203"/>
    </row>
    <row r="162" spans="1:45">
      <c r="A162" s="1203"/>
      <c r="B162" s="1203"/>
      <c r="C162" s="1203"/>
      <c r="D162" s="1203"/>
      <c r="E162" s="1203"/>
      <c r="F162" s="1203"/>
      <c r="G162" s="1203"/>
      <c r="H162" s="1203"/>
      <c r="I162" s="1203"/>
      <c r="J162" s="1203"/>
      <c r="K162" s="1203"/>
      <c r="L162" s="1203"/>
      <c r="M162" s="1203"/>
      <c r="N162" s="1203"/>
      <c r="O162" s="1203"/>
      <c r="P162" s="1203"/>
      <c r="Q162" s="1203"/>
      <c r="R162" s="1203"/>
      <c r="S162" s="1203"/>
      <c r="T162" s="1203"/>
      <c r="U162" s="1203"/>
      <c r="V162" s="1203"/>
      <c r="W162" s="1203"/>
      <c r="X162" s="1203"/>
      <c r="Y162" s="1203"/>
      <c r="Z162" s="1203"/>
      <c r="AA162" s="1203"/>
      <c r="AB162" s="1203"/>
      <c r="AC162" s="1203"/>
      <c r="AD162" s="1203"/>
      <c r="AE162" s="1203"/>
      <c r="AF162" s="1203"/>
      <c r="AG162" s="1203"/>
      <c r="AH162" s="1203"/>
      <c r="AI162" s="1203"/>
      <c r="AJ162" s="1203"/>
      <c r="AK162" s="1203"/>
      <c r="AL162" s="1203"/>
      <c r="AM162" s="1203"/>
      <c r="AN162" s="1203"/>
      <c r="AO162" s="1203"/>
      <c r="AP162" s="1203"/>
      <c r="AQ162" s="1203"/>
      <c r="AR162" s="1203"/>
      <c r="AS162" s="1203"/>
    </row>
    <row r="163" spans="1:45">
      <c r="A163" s="1203"/>
      <c r="B163" s="1203"/>
      <c r="C163" s="1203"/>
      <c r="D163" s="1203"/>
      <c r="E163" s="1203"/>
      <c r="F163" s="1203"/>
      <c r="G163" s="1203"/>
      <c r="H163" s="1203"/>
      <c r="I163" s="1203"/>
      <c r="J163" s="1203"/>
      <c r="K163" s="1203"/>
      <c r="L163" s="1203"/>
      <c r="M163" s="1203"/>
      <c r="N163" s="1203"/>
      <c r="O163" s="1203"/>
      <c r="P163" s="1203"/>
      <c r="Q163" s="1203"/>
      <c r="R163" s="1203"/>
      <c r="S163" s="1203"/>
      <c r="T163" s="1203"/>
      <c r="U163" s="1203"/>
      <c r="V163" s="1203"/>
      <c r="W163" s="1203"/>
      <c r="X163" s="1203"/>
      <c r="Y163" s="1203"/>
      <c r="Z163" s="1203"/>
      <c r="AA163" s="1203"/>
      <c r="AB163" s="1203"/>
      <c r="AC163" s="1203"/>
      <c r="AD163" s="1203"/>
      <c r="AE163" s="1203"/>
      <c r="AF163" s="1203"/>
      <c r="AG163" s="1203"/>
      <c r="AH163" s="1203"/>
      <c r="AI163" s="1203"/>
      <c r="AJ163" s="1203"/>
      <c r="AK163" s="1203"/>
      <c r="AL163" s="1203"/>
      <c r="AM163" s="1203"/>
      <c r="AN163" s="1203"/>
      <c r="AO163" s="1203"/>
      <c r="AP163" s="1203"/>
      <c r="AQ163" s="1203"/>
      <c r="AR163" s="1203"/>
      <c r="AS163" s="1203"/>
    </row>
    <row r="164" spans="1:45">
      <c r="A164" s="1203"/>
      <c r="B164" s="1203"/>
      <c r="C164" s="1203"/>
      <c r="D164" s="1203"/>
      <c r="E164" s="1203"/>
      <c r="F164" s="1203"/>
      <c r="G164" s="1203"/>
      <c r="H164" s="1203"/>
      <c r="I164" s="1203"/>
      <c r="J164" s="1203"/>
      <c r="K164" s="1203"/>
      <c r="L164" s="1203"/>
      <c r="M164" s="1203"/>
      <c r="N164" s="1203"/>
      <c r="O164" s="1203"/>
      <c r="P164" s="1203"/>
      <c r="Q164" s="1203"/>
      <c r="R164" s="1203"/>
      <c r="S164" s="1203"/>
      <c r="T164" s="1203"/>
      <c r="U164" s="1203"/>
      <c r="V164" s="1203"/>
      <c r="W164" s="1203"/>
      <c r="X164" s="1203"/>
      <c r="Y164" s="1203"/>
      <c r="Z164" s="1203"/>
      <c r="AA164" s="1203"/>
      <c r="AB164" s="1203"/>
      <c r="AC164" s="1203"/>
      <c r="AD164" s="1203"/>
      <c r="AE164" s="1203"/>
      <c r="AF164" s="1203"/>
      <c r="AG164" s="1203"/>
      <c r="AH164" s="1203"/>
      <c r="AI164" s="1203"/>
      <c r="AJ164" s="1203"/>
      <c r="AK164" s="1203"/>
      <c r="AL164" s="1203"/>
      <c r="AM164" s="1203"/>
      <c r="AN164" s="1203"/>
      <c r="AO164" s="1203"/>
      <c r="AP164" s="1203"/>
      <c r="AQ164" s="1203"/>
      <c r="AR164" s="1203"/>
      <c r="AS164" s="1203"/>
    </row>
    <row r="165" spans="1:45">
      <c r="A165" s="1203"/>
      <c r="B165" s="1203"/>
      <c r="C165" s="1203"/>
      <c r="D165" s="1203"/>
      <c r="E165" s="1203"/>
      <c r="F165" s="1203"/>
      <c r="G165" s="1203"/>
      <c r="H165" s="1203"/>
      <c r="I165" s="1203"/>
      <c r="J165" s="1203"/>
      <c r="K165" s="1203"/>
      <c r="L165" s="1203"/>
      <c r="M165" s="1203"/>
      <c r="N165" s="1203"/>
      <c r="O165" s="1203"/>
      <c r="P165" s="1203"/>
      <c r="Q165" s="1203"/>
      <c r="R165" s="1203"/>
      <c r="S165" s="1203"/>
      <c r="T165" s="1203"/>
      <c r="U165" s="1203"/>
      <c r="V165" s="1203"/>
      <c r="W165" s="1203"/>
      <c r="X165" s="1203"/>
      <c r="Y165" s="1203"/>
      <c r="Z165" s="1203"/>
      <c r="AA165" s="1203"/>
      <c r="AB165" s="1203"/>
      <c r="AC165" s="1203"/>
      <c r="AD165" s="1203"/>
      <c r="AE165" s="1203"/>
      <c r="AF165" s="1203"/>
      <c r="AG165" s="1203"/>
      <c r="AH165" s="1203"/>
      <c r="AI165" s="1203"/>
      <c r="AJ165" s="1203"/>
      <c r="AK165" s="1203"/>
      <c r="AL165" s="1203"/>
      <c r="AM165" s="1203"/>
      <c r="AN165" s="1203"/>
      <c r="AO165" s="1203"/>
      <c r="AP165" s="1203"/>
      <c r="AQ165" s="1203"/>
      <c r="AR165" s="1203"/>
      <c r="AS165" s="1203"/>
    </row>
    <row r="166" spans="1:45">
      <c r="A166" s="1203"/>
      <c r="B166" s="1203"/>
      <c r="C166" s="1203"/>
      <c r="D166" s="1203"/>
      <c r="E166" s="1203"/>
      <c r="F166" s="1203"/>
      <c r="G166" s="1203"/>
      <c r="H166" s="1203"/>
      <c r="I166" s="1203"/>
      <c r="J166" s="1203"/>
      <c r="K166" s="1203"/>
      <c r="L166" s="1203"/>
      <c r="M166" s="1203"/>
      <c r="N166" s="1203"/>
      <c r="O166" s="1203"/>
      <c r="P166" s="1203"/>
      <c r="Q166" s="1203"/>
      <c r="R166" s="1203"/>
      <c r="S166" s="1203"/>
      <c r="T166" s="1203"/>
      <c r="U166" s="1203"/>
      <c r="V166" s="1203"/>
      <c r="W166" s="1203"/>
      <c r="X166" s="1203"/>
      <c r="Y166" s="1203"/>
      <c r="Z166" s="1203"/>
      <c r="AA166" s="1203"/>
      <c r="AB166" s="1203"/>
      <c r="AC166" s="1203"/>
      <c r="AD166" s="1203"/>
      <c r="AE166" s="1203"/>
      <c r="AF166" s="1203"/>
      <c r="AG166" s="1203"/>
      <c r="AH166" s="1203"/>
      <c r="AI166" s="1203"/>
      <c r="AJ166" s="1203"/>
      <c r="AK166" s="1203"/>
      <c r="AL166" s="1203"/>
      <c r="AM166" s="1203"/>
      <c r="AN166" s="1203"/>
      <c r="AO166" s="1203"/>
      <c r="AP166" s="1203"/>
      <c r="AQ166" s="1203"/>
      <c r="AR166" s="1203"/>
      <c r="AS166" s="1203"/>
    </row>
    <row r="167" spans="1:45">
      <c r="A167" s="1203"/>
      <c r="B167" s="1203"/>
      <c r="C167" s="1203"/>
      <c r="D167" s="1203"/>
      <c r="E167" s="1203"/>
      <c r="F167" s="1203"/>
      <c r="G167" s="1203"/>
      <c r="H167" s="1203"/>
      <c r="I167" s="1203"/>
      <c r="J167" s="1203"/>
      <c r="K167" s="1203"/>
      <c r="L167" s="1203"/>
      <c r="M167" s="1203"/>
      <c r="N167" s="1203"/>
      <c r="O167" s="1203"/>
      <c r="P167" s="1203"/>
      <c r="Q167" s="1203"/>
      <c r="R167" s="1203"/>
      <c r="S167" s="1203"/>
      <c r="T167" s="1203"/>
      <c r="U167" s="1203"/>
      <c r="V167" s="1203"/>
      <c r="W167" s="1203"/>
      <c r="X167" s="1203"/>
      <c r="Y167" s="1203"/>
      <c r="Z167" s="1203"/>
      <c r="AA167" s="1203"/>
      <c r="AB167" s="1203"/>
      <c r="AC167" s="1203"/>
      <c r="AD167" s="1203"/>
      <c r="AE167" s="1203"/>
      <c r="AF167" s="1203"/>
      <c r="AG167" s="1203"/>
      <c r="AH167" s="1203"/>
      <c r="AI167" s="1203"/>
      <c r="AJ167" s="1203"/>
      <c r="AK167" s="1203"/>
      <c r="AL167" s="1203"/>
      <c r="AM167" s="1203"/>
      <c r="AN167" s="1203"/>
      <c r="AO167" s="1203"/>
      <c r="AP167" s="1203"/>
      <c r="AQ167" s="1203"/>
      <c r="AR167" s="1203"/>
      <c r="AS167" s="1203"/>
    </row>
    <row r="168" spans="1:45">
      <c r="A168" s="1203"/>
      <c r="B168" s="1203"/>
      <c r="C168" s="1203"/>
      <c r="D168" s="1203"/>
      <c r="E168" s="1203"/>
      <c r="F168" s="1203"/>
      <c r="G168" s="1203"/>
      <c r="H168" s="1203"/>
      <c r="I168" s="1203"/>
      <c r="J168" s="1203"/>
      <c r="K168" s="1203"/>
      <c r="L168" s="1203"/>
      <c r="M168" s="1203"/>
      <c r="N168" s="1203"/>
      <c r="O168" s="1203"/>
      <c r="P168" s="1203"/>
      <c r="Q168" s="1203"/>
      <c r="R168" s="1203"/>
      <c r="S168" s="1203"/>
      <c r="T168" s="1203"/>
      <c r="U168" s="1203"/>
      <c r="V168" s="1203"/>
      <c r="W168" s="1203"/>
      <c r="X168" s="1203"/>
      <c r="Y168" s="1203"/>
      <c r="Z168" s="1203"/>
      <c r="AA168" s="1203"/>
      <c r="AB168" s="1203"/>
      <c r="AC168" s="1203"/>
      <c r="AD168" s="1203"/>
      <c r="AE168" s="1203"/>
      <c r="AF168" s="1203"/>
      <c r="AG168" s="1203"/>
      <c r="AH168" s="1203"/>
      <c r="AI168" s="1203"/>
      <c r="AJ168" s="1203"/>
      <c r="AK168" s="1203"/>
      <c r="AL168" s="1203"/>
      <c r="AM168" s="1203"/>
      <c r="AN168" s="1203"/>
      <c r="AO168" s="1203"/>
      <c r="AP168" s="1203"/>
      <c r="AQ168" s="1203"/>
      <c r="AR168" s="1203"/>
      <c r="AS168" s="1203"/>
    </row>
    <row r="169" spans="1:45">
      <c r="A169" s="1203"/>
      <c r="B169" s="1203"/>
      <c r="C169" s="1203"/>
      <c r="D169" s="1203"/>
      <c r="E169" s="1203"/>
      <c r="F169" s="1203"/>
      <c r="G169" s="1203"/>
      <c r="H169" s="1203"/>
      <c r="I169" s="1203"/>
      <c r="J169" s="1203"/>
      <c r="K169" s="1203"/>
      <c r="L169" s="1203"/>
      <c r="M169" s="1203"/>
      <c r="N169" s="1203"/>
      <c r="O169" s="1203"/>
      <c r="P169" s="1203"/>
      <c r="Q169" s="1203"/>
      <c r="R169" s="1203"/>
      <c r="S169" s="1203"/>
      <c r="T169" s="1203"/>
      <c r="U169" s="1203"/>
      <c r="V169" s="1203"/>
      <c r="W169" s="1203"/>
      <c r="X169" s="1203"/>
      <c r="Y169" s="1203"/>
      <c r="Z169" s="1203"/>
      <c r="AA169" s="1203"/>
      <c r="AB169" s="1203"/>
      <c r="AC169" s="1203"/>
      <c r="AD169" s="1203"/>
      <c r="AE169" s="1203"/>
      <c r="AF169" s="1203"/>
      <c r="AG169" s="1203"/>
      <c r="AH169" s="1203"/>
      <c r="AI169" s="1203"/>
      <c r="AJ169" s="1203"/>
      <c r="AK169" s="1203"/>
      <c r="AL169" s="1203"/>
      <c r="AM169" s="1203"/>
      <c r="AN169" s="1203"/>
      <c r="AO169" s="1203"/>
      <c r="AP169" s="1203"/>
      <c r="AQ169" s="1203"/>
      <c r="AR169" s="1203"/>
      <c r="AS169" s="1203"/>
    </row>
    <row r="170" spans="1:45">
      <c r="A170" s="1203"/>
      <c r="B170" s="1203"/>
      <c r="C170" s="1203"/>
      <c r="D170" s="1203"/>
      <c r="E170" s="1203"/>
      <c r="F170" s="1203"/>
      <c r="G170" s="1203"/>
      <c r="H170" s="1203"/>
      <c r="I170" s="1203"/>
      <c r="J170" s="1203"/>
      <c r="K170" s="1203"/>
      <c r="L170" s="1203"/>
      <c r="M170" s="1203"/>
      <c r="N170" s="1203"/>
      <c r="O170" s="1203"/>
      <c r="P170" s="1203"/>
      <c r="Q170" s="1203"/>
      <c r="R170" s="1203"/>
      <c r="S170" s="1203"/>
      <c r="T170" s="1203"/>
      <c r="U170" s="1203"/>
      <c r="V170" s="1203"/>
      <c r="W170" s="1203"/>
      <c r="X170" s="1203"/>
      <c r="Y170" s="1203"/>
      <c r="Z170" s="1203"/>
      <c r="AA170" s="1203"/>
      <c r="AB170" s="1203"/>
      <c r="AC170" s="1203"/>
      <c r="AD170" s="1203"/>
      <c r="AE170" s="1203"/>
      <c r="AF170" s="1203"/>
      <c r="AG170" s="1203"/>
      <c r="AH170" s="1203"/>
      <c r="AI170" s="1203"/>
      <c r="AJ170" s="1203"/>
      <c r="AK170" s="1203"/>
      <c r="AL170" s="1203"/>
      <c r="AM170" s="1203"/>
      <c r="AN170" s="1203"/>
      <c r="AO170" s="1203"/>
      <c r="AP170" s="1203"/>
      <c r="AQ170" s="1203"/>
      <c r="AR170" s="1203"/>
      <c r="AS170" s="1203"/>
    </row>
    <row r="171" spans="1:45">
      <c r="A171" s="1203"/>
      <c r="B171" s="1203"/>
      <c r="C171" s="1203"/>
      <c r="D171" s="1203"/>
      <c r="E171" s="1203"/>
      <c r="F171" s="1203"/>
      <c r="G171" s="1203"/>
      <c r="H171" s="1203"/>
      <c r="I171" s="1203"/>
      <c r="J171" s="1203"/>
      <c r="K171" s="1203"/>
      <c r="L171" s="1203"/>
      <c r="M171" s="1203"/>
      <c r="N171" s="1203"/>
      <c r="O171" s="1203"/>
      <c r="P171" s="1203"/>
      <c r="Q171" s="1203"/>
      <c r="R171" s="1203"/>
      <c r="S171" s="1203"/>
      <c r="T171" s="1203"/>
      <c r="U171" s="1203"/>
      <c r="V171" s="1203"/>
      <c r="W171" s="1203"/>
      <c r="X171" s="1203"/>
      <c r="Y171" s="1203"/>
      <c r="Z171" s="1203"/>
      <c r="AA171" s="1203"/>
      <c r="AB171" s="1203"/>
      <c r="AC171" s="1203"/>
      <c r="AD171" s="1203"/>
      <c r="AE171" s="1203"/>
      <c r="AF171" s="1203"/>
      <c r="AG171" s="1203"/>
      <c r="AH171" s="1203"/>
      <c r="AI171" s="1203"/>
      <c r="AJ171" s="1203"/>
      <c r="AK171" s="1203"/>
      <c r="AL171" s="1203"/>
      <c r="AM171" s="1203"/>
      <c r="AN171" s="1203"/>
      <c r="AO171" s="1203"/>
      <c r="AP171" s="1203"/>
      <c r="AQ171" s="1203"/>
      <c r="AR171" s="1203"/>
      <c r="AS171" s="1203"/>
    </row>
    <row r="172" spans="1:45">
      <c r="A172" s="1203"/>
      <c r="B172" s="1203"/>
      <c r="C172" s="1203"/>
      <c r="D172" s="1203"/>
      <c r="E172" s="1203"/>
      <c r="F172" s="1203"/>
      <c r="G172" s="1203"/>
      <c r="H172" s="1203"/>
      <c r="I172" s="1203"/>
      <c r="J172" s="1203"/>
      <c r="K172" s="1203"/>
      <c r="L172" s="1203"/>
      <c r="M172" s="1203"/>
      <c r="N172" s="1203"/>
      <c r="O172" s="1203"/>
      <c r="P172" s="1203"/>
      <c r="Q172" s="1203"/>
      <c r="R172" s="1203"/>
      <c r="S172" s="1203"/>
      <c r="T172" s="1203"/>
      <c r="U172" s="1203"/>
      <c r="V172" s="1203"/>
      <c r="W172" s="1203"/>
      <c r="X172" s="1203"/>
      <c r="Y172" s="1203"/>
      <c r="Z172" s="1203"/>
      <c r="AA172" s="1203"/>
      <c r="AB172" s="1203"/>
      <c r="AC172" s="1203"/>
      <c r="AD172" s="1203"/>
      <c r="AE172" s="1203"/>
      <c r="AF172" s="1203"/>
      <c r="AG172" s="1203"/>
      <c r="AH172" s="1203"/>
      <c r="AI172" s="1203"/>
      <c r="AJ172" s="1203"/>
      <c r="AK172" s="1203"/>
      <c r="AL172" s="1203"/>
      <c r="AM172" s="1203"/>
      <c r="AN172" s="1203"/>
      <c r="AO172" s="1203"/>
      <c r="AP172" s="1203"/>
      <c r="AQ172" s="1203"/>
      <c r="AR172" s="1203"/>
      <c r="AS172" s="1203"/>
    </row>
    <row r="173" spans="1:45">
      <c r="A173" s="1203"/>
      <c r="B173" s="1203"/>
      <c r="C173" s="1203"/>
      <c r="D173" s="1203"/>
      <c r="E173" s="1203"/>
      <c r="F173" s="1203"/>
      <c r="G173" s="1203"/>
      <c r="H173" s="1203"/>
      <c r="I173" s="1203"/>
      <c r="J173" s="1203"/>
      <c r="K173" s="1203"/>
      <c r="L173" s="1203"/>
      <c r="M173" s="1203"/>
      <c r="N173" s="1203"/>
      <c r="O173" s="1203"/>
      <c r="P173" s="1203"/>
      <c r="Q173" s="1203"/>
      <c r="R173" s="1203"/>
      <c r="S173" s="1203"/>
      <c r="T173" s="1203"/>
      <c r="U173" s="1203"/>
      <c r="V173" s="1203"/>
      <c r="W173" s="1203"/>
      <c r="X173" s="1203"/>
      <c r="Y173" s="1203"/>
      <c r="Z173" s="1203"/>
      <c r="AA173" s="1203"/>
      <c r="AB173" s="1203"/>
      <c r="AC173" s="1203"/>
      <c r="AD173" s="1203"/>
      <c r="AE173" s="1203"/>
      <c r="AF173" s="1203"/>
      <c r="AG173" s="1203"/>
      <c r="AH173" s="1203"/>
      <c r="AI173" s="1203"/>
      <c r="AJ173" s="1203"/>
      <c r="AK173" s="1203"/>
      <c r="AL173" s="1203"/>
      <c r="AM173" s="1203"/>
      <c r="AN173" s="1203"/>
      <c r="AO173" s="1203"/>
      <c r="AP173" s="1203"/>
      <c r="AQ173" s="1203"/>
      <c r="AR173" s="1203"/>
      <c r="AS173" s="1203"/>
    </row>
    <row r="174" spans="1:45">
      <c r="A174" s="1203"/>
      <c r="B174" s="1203"/>
      <c r="C174" s="1203"/>
      <c r="D174" s="1203"/>
      <c r="E174" s="1203"/>
      <c r="F174" s="1203"/>
      <c r="G174" s="1203"/>
      <c r="H174" s="1203"/>
      <c r="I174" s="1203"/>
      <c r="J174" s="1203"/>
      <c r="K174" s="1203"/>
      <c r="L174" s="1203"/>
      <c r="M174" s="1203"/>
      <c r="N174" s="1203"/>
      <c r="O174" s="1203"/>
      <c r="P174" s="1203"/>
      <c r="Q174" s="1203"/>
      <c r="R174" s="1203"/>
      <c r="S174" s="1203"/>
      <c r="T174" s="1203"/>
      <c r="U174" s="1203"/>
      <c r="V174" s="1203"/>
      <c r="W174" s="1203"/>
      <c r="X174" s="1203"/>
      <c r="Y174" s="1203"/>
      <c r="Z174" s="1203"/>
      <c r="AA174" s="1203"/>
      <c r="AB174" s="1203"/>
      <c r="AC174" s="1203"/>
      <c r="AD174" s="1203"/>
      <c r="AE174" s="1203"/>
      <c r="AF174" s="1203"/>
      <c r="AG174" s="1203"/>
      <c r="AH174" s="1203"/>
      <c r="AI174" s="1203"/>
      <c r="AJ174" s="1203"/>
      <c r="AK174" s="1203"/>
      <c r="AL174" s="1203"/>
      <c r="AM174" s="1203"/>
      <c r="AN174" s="1203"/>
      <c r="AO174" s="1203"/>
      <c r="AP174" s="1203"/>
      <c r="AQ174" s="1203"/>
      <c r="AR174" s="1203"/>
      <c r="AS174" s="1203"/>
    </row>
    <row r="175" spans="1:45">
      <c r="A175" s="1203"/>
      <c r="B175" s="1203"/>
      <c r="C175" s="1203"/>
      <c r="D175" s="1203"/>
      <c r="E175" s="1203"/>
      <c r="F175" s="1203"/>
      <c r="G175" s="1203"/>
      <c r="H175" s="1203"/>
      <c r="I175" s="1203"/>
      <c r="J175" s="1203"/>
      <c r="K175" s="1203"/>
      <c r="L175" s="1203"/>
      <c r="M175" s="1203"/>
      <c r="N175" s="1203"/>
      <c r="O175" s="1203"/>
      <c r="P175" s="1203"/>
      <c r="Q175" s="1203"/>
      <c r="R175" s="1203"/>
      <c r="S175" s="1203"/>
      <c r="T175" s="1203"/>
      <c r="U175" s="1203"/>
      <c r="V175" s="1203"/>
      <c r="W175" s="1203"/>
      <c r="X175" s="1203"/>
      <c r="Y175" s="1203"/>
      <c r="Z175" s="1203"/>
      <c r="AA175" s="1203"/>
      <c r="AB175" s="1203"/>
      <c r="AC175" s="1203"/>
      <c r="AD175" s="1203"/>
      <c r="AE175" s="1203"/>
      <c r="AF175" s="1203"/>
      <c r="AG175" s="1203"/>
      <c r="AH175" s="1203"/>
      <c r="AI175" s="1203"/>
      <c r="AJ175" s="1203"/>
      <c r="AK175" s="1203"/>
      <c r="AL175" s="1203"/>
      <c r="AM175" s="1203"/>
      <c r="AN175" s="1203"/>
      <c r="AO175" s="1203"/>
      <c r="AP175" s="1203"/>
      <c r="AQ175" s="1203"/>
      <c r="AR175" s="1203"/>
      <c r="AS175" s="1203"/>
    </row>
    <row r="176" spans="1:45">
      <c r="A176" s="1203"/>
      <c r="B176" s="1203"/>
      <c r="C176" s="1203"/>
      <c r="D176" s="1203"/>
      <c r="E176" s="1203"/>
      <c r="F176" s="1203"/>
      <c r="G176" s="1203"/>
      <c r="H176" s="1203"/>
      <c r="I176" s="1203"/>
      <c r="J176" s="1203"/>
      <c r="K176" s="1203"/>
      <c r="L176" s="1203"/>
      <c r="M176" s="1203"/>
      <c r="N176" s="1203"/>
      <c r="O176" s="1203"/>
      <c r="P176" s="1203"/>
      <c r="Q176" s="1203"/>
      <c r="R176" s="1203"/>
      <c r="S176" s="1203"/>
      <c r="T176" s="1203"/>
      <c r="U176" s="1203"/>
      <c r="V176" s="1203"/>
      <c r="W176" s="1203"/>
      <c r="X176" s="1203"/>
      <c r="Y176" s="1203"/>
      <c r="Z176" s="1203"/>
      <c r="AA176" s="1203"/>
      <c r="AB176" s="1203"/>
      <c r="AC176" s="1203"/>
      <c r="AD176" s="1203"/>
      <c r="AE176" s="1203"/>
      <c r="AF176" s="1203"/>
      <c r="AG176" s="1203"/>
      <c r="AH176" s="1203"/>
      <c r="AI176" s="1203"/>
      <c r="AJ176" s="1203"/>
      <c r="AK176" s="1203"/>
      <c r="AL176" s="1203"/>
      <c r="AM176" s="1203"/>
      <c r="AN176" s="1203"/>
      <c r="AO176" s="1203"/>
      <c r="AP176" s="1203"/>
      <c r="AQ176" s="1203"/>
      <c r="AR176" s="1203"/>
      <c r="AS176" s="1203"/>
    </row>
    <row r="177" spans="1:45">
      <c r="A177" s="1203"/>
      <c r="B177" s="1203"/>
      <c r="C177" s="1203"/>
      <c r="D177" s="1203"/>
      <c r="E177" s="1203"/>
      <c r="F177" s="1203"/>
      <c r="G177" s="1203"/>
      <c r="H177" s="1203"/>
      <c r="I177" s="1203"/>
      <c r="J177" s="1203"/>
      <c r="K177" s="1203"/>
      <c r="L177" s="1203"/>
      <c r="M177" s="1203"/>
      <c r="N177" s="1203"/>
      <c r="O177" s="1203"/>
      <c r="P177" s="1203"/>
      <c r="Q177" s="1203"/>
      <c r="R177" s="1203"/>
      <c r="S177" s="1203"/>
      <c r="T177" s="1203"/>
      <c r="U177" s="1203"/>
      <c r="V177" s="1203"/>
      <c r="W177" s="1203"/>
      <c r="X177" s="1203"/>
      <c r="Y177" s="1203"/>
      <c r="Z177" s="1203"/>
      <c r="AA177" s="1203"/>
      <c r="AB177" s="1203"/>
      <c r="AC177" s="1203"/>
      <c r="AD177" s="1203"/>
      <c r="AE177" s="1203"/>
      <c r="AF177" s="1203"/>
      <c r="AG177" s="1203"/>
      <c r="AH177" s="1203"/>
      <c r="AI177" s="1203"/>
      <c r="AJ177" s="1203"/>
      <c r="AK177" s="1203"/>
      <c r="AL177" s="1203"/>
      <c r="AM177" s="1203"/>
      <c r="AN177" s="1203"/>
      <c r="AO177" s="1203"/>
      <c r="AP177" s="1203"/>
      <c r="AQ177" s="1203"/>
      <c r="AR177" s="1203"/>
      <c r="AS177" s="1203"/>
    </row>
    <row r="178" spans="1:45">
      <c r="A178" s="1203"/>
      <c r="B178" s="1203"/>
      <c r="C178" s="1203"/>
      <c r="D178" s="1203"/>
      <c r="E178" s="1203"/>
      <c r="F178" s="1203"/>
      <c r="G178" s="1203"/>
      <c r="H178" s="1203"/>
      <c r="I178" s="1203"/>
      <c r="J178" s="1203"/>
      <c r="K178" s="1203"/>
      <c r="L178" s="1203"/>
      <c r="M178" s="1203"/>
      <c r="N178" s="1203"/>
      <c r="O178" s="1203"/>
      <c r="P178" s="1203"/>
      <c r="Q178" s="1203"/>
      <c r="R178" s="1203"/>
      <c r="S178" s="1203"/>
      <c r="T178" s="1203"/>
      <c r="U178" s="1203"/>
      <c r="V178" s="1203"/>
      <c r="W178" s="1203"/>
      <c r="X178" s="1203"/>
      <c r="Y178" s="1203"/>
      <c r="Z178" s="1203"/>
      <c r="AA178" s="1203"/>
      <c r="AB178" s="1203"/>
      <c r="AC178" s="1203"/>
      <c r="AD178" s="1203"/>
      <c r="AE178" s="1203"/>
      <c r="AF178" s="1203"/>
      <c r="AG178" s="1203"/>
      <c r="AH178" s="1203"/>
      <c r="AI178" s="1203"/>
      <c r="AJ178" s="1203"/>
      <c r="AK178" s="1203"/>
      <c r="AL178" s="1203"/>
      <c r="AM178" s="1203"/>
      <c r="AN178" s="1203"/>
      <c r="AO178" s="1203"/>
      <c r="AP178" s="1203"/>
      <c r="AQ178" s="1203"/>
      <c r="AR178" s="1203"/>
      <c r="AS178" s="1203"/>
    </row>
    <row r="179" spans="1:45">
      <c r="A179" s="1203"/>
      <c r="B179" s="1203"/>
      <c r="C179" s="1203"/>
      <c r="D179" s="1203"/>
      <c r="E179" s="1203"/>
      <c r="F179" s="1203"/>
      <c r="G179" s="1203"/>
      <c r="H179" s="1203"/>
      <c r="I179" s="1203"/>
      <c r="J179" s="1203"/>
      <c r="K179" s="1203"/>
      <c r="L179" s="1203"/>
      <c r="M179" s="1203"/>
      <c r="N179" s="1203"/>
      <c r="O179" s="1203"/>
      <c r="P179" s="1203"/>
      <c r="Q179" s="1203"/>
      <c r="R179" s="1203"/>
      <c r="S179" s="1203"/>
      <c r="T179" s="1203"/>
      <c r="U179" s="1203"/>
      <c r="V179" s="1203"/>
      <c r="W179" s="1203"/>
      <c r="X179" s="1203"/>
      <c r="Y179" s="1203"/>
      <c r="Z179" s="1203"/>
      <c r="AA179" s="1203"/>
      <c r="AB179" s="1203"/>
      <c r="AC179" s="1203"/>
      <c r="AD179" s="1203"/>
      <c r="AE179" s="1203"/>
      <c r="AF179" s="1203"/>
      <c r="AG179" s="1203"/>
      <c r="AH179" s="1203"/>
      <c r="AI179" s="1203"/>
      <c r="AJ179" s="1203"/>
      <c r="AK179" s="1203"/>
      <c r="AL179" s="1203"/>
      <c r="AM179" s="1203"/>
      <c r="AN179" s="1203"/>
      <c r="AO179" s="1203"/>
      <c r="AP179" s="1203"/>
      <c r="AQ179" s="1203"/>
      <c r="AR179" s="1203"/>
      <c r="AS179" s="1203"/>
    </row>
    <row r="180" spans="1:45">
      <c r="A180" s="1203"/>
      <c r="B180" s="1203"/>
      <c r="C180" s="1203"/>
      <c r="D180" s="1203"/>
      <c r="E180" s="1203"/>
      <c r="F180" s="1203"/>
      <c r="G180" s="1203"/>
      <c r="H180" s="1203"/>
      <c r="I180" s="1203"/>
      <c r="J180" s="1203"/>
      <c r="K180" s="1203"/>
      <c r="L180" s="1203"/>
      <c r="M180" s="1203"/>
      <c r="N180" s="1203"/>
      <c r="O180" s="1203"/>
      <c r="P180" s="1203"/>
      <c r="Q180" s="1203"/>
      <c r="R180" s="1203"/>
      <c r="S180" s="1203"/>
      <c r="T180" s="1203"/>
      <c r="U180" s="1203"/>
      <c r="V180" s="1203"/>
      <c r="W180" s="1203"/>
      <c r="X180" s="1203"/>
      <c r="Y180" s="1203"/>
      <c r="Z180" s="1203"/>
      <c r="AA180" s="1203"/>
      <c r="AB180" s="1203"/>
      <c r="AC180" s="1203"/>
      <c r="AD180" s="1203"/>
      <c r="AE180" s="1203"/>
      <c r="AF180" s="1203"/>
      <c r="AG180" s="1203"/>
      <c r="AH180" s="1203"/>
      <c r="AI180" s="1203"/>
      <c r="AJ180" s="1203"/>
      <c r="AK180" s="1203"/>
      <c r="AL180" s="1203"/>
      <c r="AM180" s="1203"/>
      <c r="AN180" s="1203"/>
      <c r="AO180" s="1203"/>
      <c r="AP180" s="1203"/>
      <c r="AQ180" s="1203"/>
      <c r="AR180" s="1203"/>
      <c r="AS180" s="1203"/>
    </row>
    <row r="181" spans="1:45">
      <c r="A181" s="1203"/>
      <c r="B181" s="1203"/>
      <c r="C181" s="1203"/>
      <c r="D181" s="1203"/>
      <c r="E181" s="1203"/>
      <c r="F181" s="1203"/>
      <c r="G181" s="1203"/>
      <c r="H181" s="1203"/>
      <c r="I181" s="1203"/>
      <c r="J181" s="1203"/>
      <c r="K181" s="1203"/>
      <c r="L181" s="1203"/>
      <c r="M181" s="1203"/>
      <c r="N181" s="1203"/>
      <c r="O181" s="1203"/>
      <c r="P181" s="1203"/>
      <c r="Q181" s="1203"/>
      <c r="R181" s="1203"/>
      <c r="S181" s="1203"/>
      <c r="T181" s="1203"/>
      <c r="U181" s="1203"/>
      <c r="V181" s="1203"/>
      <c r="W181" s="1203"/>
      <c r="X181" s="1203"/>
      <c r="Y181" s="1203"/>
      <c r="Z181" s="1203"/>
      <c r="AA181" s="1203"/>
      <c r="AB181" s="1203"/>
      <c r="AC181" s="1203"/>
      <c r="AD181" s="1203"/>
      <c r="AE181" s="1203"/>
      <c r="AF181" s="1203"/>
      <c r="AG181" s="1203"/>
      <c r="AH181" s="1203"/>
      <c r="AI181" s="1203"/>
      <c r="AJ181" s="1203"/>
      <c r="AK181" s="1203"/>
      <c r="AL181" s="1203"/>
      <c r="AM181" s="1203"/>
      <c r="AN181" s="1203"/>
      <c r="AO181" s="1203"/>
      <c r="AP181" s="1203"/>
      <c r="AQ181" s="1203"/>
      <c r="AR181" s="1203"/>
      <c r="AS181" s="1203"/>
    </row>
    <row r="182" spans="1:45">
      <c r="A182" s="1203"/>
      <c r="B182" s="1203"/>
      <c r="C182" s="1203"/>
      <c r="D182" s="1203"/>
      <c r="E182" s="1203"/>
      <c r="F182" s="1203"/>
      <c r="G182" s="1203"/>
      <c r="H182" s="1203"/>
      <c r="I182" s="1203"/>
      <c r="J182" s="1203"/>
      <c r="K182" s="1203"/>
      <c r="L182" s="1203"/>
      <c r="M182" s="1203"/>
      <c r="N182" s="1203"/>
      <c r="O182" s="1203"/>
      <c r="P182" s="1203"/>
      <c r="Q182" s="1203"/>
      <c r="R182" s="1203"/>
      <c r="S182" s="1203"/>
      <c r="T182" s="1203"/>
      <c r="U182" s="1203"/>
      <c r="V182" s="1203"/>
      <c r="W182" s="1203"/>
      <c r="X182" s="1203"/>
      <c r="Y182" s="1203"/>
      <c r="Z182" s="1203"/>
      <c r="AA182" s="1203"/>
      <c r="AB182" s="1203"/>
      <c r="AC182" s="1203"/>
      <c r="AD182" s="1203"/>
      <c r="AE182" s="1203"/>
      <c r="AF182" s="1203"/>
      <c r="AG182" s="1203"/>
      <c r="AH182" s="1203"/>
      <c r="AI182" s="1203"/>
      <c r="AJ182" s="1203"/>
      <c r="AK182" s="1203"/>
      <c r="AL182" s="1203"/>
      <c r="AM182" s="1203"/>
      <c r="AN182" s="1203"/>
      <c r="AO182" s="1203"/>
      <c r="AP182" s="1203"/>
      <c r="AQ182" s="1203"/>
      <c r="AR182" s="1203"/>
      <c r="AS182" s="1203"/>
    </row>
    <row r="183" spans="1:45">
      <c r="A183" s="1203"/>
      <c r="B183" s="1203"/>
      <c r="C183" s="1203"/>
      <c r="D183" s="1203"/>
      <c r="E183" s="1203"/>
      <c r="F183" s="1203"/>
      <c r="G183" s="1203"/>
      <c r="H183" s="1203"/>
      <c r="I183" s="1203"/>
      <c r="J183" s="1203"/>
      <c r="K183" s="1203"/>
      <c r="L183" s="1203"/>
      <c r="M183" s="1203"/>
      <c r="N183" s="1203"/>
      <c r="O183" s="1203"/>
      <c r="P183" s="1203"/>
      <c r="Q183" s="1203"/>
      <c r="R183" s="1203"/>
      <c r="S183" s="1203"/>
      <c r="T183" s="1203"/>
      <c r="U183" s="1203"/>
      <c r="V183" s="1203"/>
      <c r="W183" s="1203"/>
      <c r="X183" s="1203"/>
      <c r="Y183" s="1203"/>
      <c r="Z183" s="1203"/>
      <c r="AA183" s="1203"/>
      <c r="AB183" s="1203"/>
      <c r="AC183" s="1203"/>
      <c r="AD183" s="1203"/>
      <c r="AE183" s="1203"/>
      <c r="AF183" s="1203"/>
      <c r="AG183" s="1203"/>
      <c r="AH183" s="1203"/>
      <c r="AI183" s="1203"/>
      <c r="AJ183" s="1203"/>
      <c r="AK183" s="1203"/>
      <c r="AL183" s="1203"/>
      <c r="AM183" s="1203"/>
      <c r="AN183" s="1203"/>
      <c r="AO183" s="1203"/>
      <c r="AP183" s="1203"/>
      <c r="AQ183" s="1203"/>
      <c r="AR183" s="1203"/>
      <c r="AS183" s="1203"/>
    </row>
    <row r="184" spans="1:45">
      <c r="A184" s="1203"/>
      <c r="B184" s="1203"/>
      <c r="C184" s="1203"/>
      <c r="D184" s="1203"/>
      <c r="E184" s="1203"/>
      <c r="F184" s="1203"/>
      <c r="G184" s="1203"/>
      <c r="H184" s="1203"/>
      <c r="I184" s="1203"/>
      <c r="J184" s="1203"/>
      <c r="K184" s="1203"/>
      <c r="L184" s="1203"/>
      <c r="M184" s="1203"/>
      <c r="N184" s="1203"/>
      <c r="O184" s="1203"/>
      <c r="P184" s="1203"/>
      <c r="Q184" s="1203"/>
      <c r="R184" s="1203"/>
      <c r="S184" s="1203"/>
      <c r="T184" s="1203"/>
      <c r="U184" s="1203"/>
      <c r="V184" s="1203"/>
      <c r="W184" s="1203"/>
      <c r="X184" s="1203"/>
      <c r="Y184" s="1203"/>
      <c r="Z184" s="1203"/>
      <c r="AA184" s="1203"/>
      <c r="AB184" s="1203"/>
      <c r="AC184" s="1203"/>
      <c r="AD184" s="1203"/>
      <c r="AE184" s="1203"/>
      <c r="AF184" s="1203"/>
      <c r="AG184" s="1203"/>
      <c r="AH184" s="1203"/>
      <c r="AI184" s="1203"/>
      <c r="AJ184" s="1203"/>
      <c r="AK184" s="1203"/>
      <c r="AL184" s="1203"/>
      <c r="AM184" s="1203"/>
      <c r="AN184" s="1203"/>
      <c r="AO184" s="1203"/>
      <c r="AP184" s="1203"/>
      <c r="AQ184" s="1203"/>
      <c r="AR184" s="1203"/>
      <c r="AS184" s="1203"/>
    </row>
    <row r="185" spans="1:45">
      <c r="A185" s="1203"/>
      <c r="B185" s="1203"/>
      <c r="C185" s="1203"/>
      <c r="D185" s="1203"/>
      <c r="E185" s="1203"/>
      <c r="F185" s="1203"/>
      <c r="G185" s="1203"/>
      <c r="H185" s="1203"/>
      <c r="I185" s="1203"/>
      <c r="J185" s="1203"/>
      <c r="K185" s="1203"/>
      <c r="L185" s="1203"/>
      <c r="M185" s="1203"/>
      <c r="N185" s="1203"/>
      <c r="O185" s="1203"/>
      <c r="P185" s="1203"/>
      <c r="Q185" s="1203"/>
      <c r="R185" s="1203"/>
      <c r="S185" s="1203"/>
      <c r="T185" s="1203"/>
      <c r="U185" s="1203"/>
      <c r="V185" s="1203"/>
      <c r="W185" s="1203"/>
      <c r="X185" s="1203"/>
      <c r="Y185" s="1203"/>
      <c r="Z185" s="1203"/>
      <c r="AA185" s="1203"/>
      <c r="AB185" s="1203"/>
      <c r="AC185" s="1203"/>
      <c r="AD185" s="1203"/>
      <c r="AE185" s="1203"/>
      <c r="AF185" s="1203"/>
      <c r="AG185" s="1203"/>
      <c r="AH185" s="1203"/>
      <c r="AI185" s="1203"/>
      <c r="AJ185" s="1203"/>
      <c r="AK185" s="1203"/>
      <c r="AL185" s="1203"/>
      <c r="AM185" s="1203"/>
      <c r="AN185" s="1203"/>
      <c r="AO185" s="1203"/>
      <c r="AP185" s="1203"/>
      <c r="AQ185" s="1203"/>
      <c r="AR185" s="1203"/>
      <c r="AS185" s="1203"/>
    </row>
    <row r="186" spans="1:45">
      <c r="A186" s="1203"/>
      <c r="B186" s="1203"/>
      <c r="C186" s="1203"/>
      <c r="D186" s="1203"/>
      <c r="E186" s="1203"/>
      <c r="F186" s="1203"/>
      <c r="G186" s="1203"/>
      <c r="H186" s="1203"/>
      <c r="I186" s="1203"/>
      <c r="J186" s="1203"/>
      <c r="K186" s="1203"/>
      <c r="L186" s="1203"/>
      <c r="M186" s="1203"/>
      <c r="N186" s="1203"/>
      <c r="O186" s="1203"/>
      <c r="P186" s="1203"/>
      <c r="Q186" s="1203"/>
      <c r="R186" s="1203"/>
      <c r="S186" s="1203"/>
      <c r="T186" s="1203"/>
      <c r="U186" s="1203"/>
      <c r="V186" s="1203"/>
      <c r="W186" s="1203"/>
      <c r="X186" s="1203"/>
      <c r="Y186" s="1203"/>
      <c r="Z186" s="1203"/>
      <c r="AA186" s="1203"/>
      <c r="AB186" s="1203"/>
      <c r="AC186" s="1203"/>
      <c r="AD186" s="1203"/>
      <c r="AE186" s="1203"/>
      <c r="AF186" s="1203"/>
      <c r="AG186" s="1203"/>
      <c r="AH186" s="1203"/>
      <c r="AI186" s="1203"/>
      <c r="AJ186" s="1203"/>
      <c r="AK186" s="1203"/>
      <c r="AL186" s="1203"/>
      <c r="AM186" s="1203"/>
      <c r="AN186" s="1203"/>
      <c r="AO186" s="1203"/>
      <c r="AP186" s="1203"/>
      <c r="AQ186" s="1203"/>
      <c r="AR186" s="1203"/>
      <c r="AS186" s="1203"/>
    </row>
    <row r="187" spans="1:45">
      <c r="A187" s="1203"/>
      <c r="B187" s="1203"/>
      <c r="C187" s="1203"/>
      <c r="D187" s="1203"/>
      <c r="E187" s="1203"/>
      <c r="F187" s="1203"/>
      <c r="G187" s="1203"/>
      <c r="H187" s="1203"/>
      <c r="I187" s="1203"/>
      <c r="J187" s="1203"/>
      <c r="K187" s="1203"/>
      <c r="L187" s="1203"/>
      <c r="M187" s="1203"/>
      <c r="N187" s="1203"/>
      <c r="O187" s="1203"/>
      <c r="P187" s="1203"/>
      <c r="Q187" s="1203"/>
      <c r="R187" s="1203"/>
      <c r="S187" s="1203"/>
      <c r="T187" s="1203"/>
      <c r="U187" s="1203"/>
      <c r="V187" s="1203"/>
      <c r="W187" s="1203"/>
      <c r="X187" s="1203"/>
      <c r="Y187" s="1203"/>
      <c r="Z187" s="1203"/>
      <c r="AA187" s="1203"/>
      <c r="AB187" s="1203"/>
      <c r="AC187" s="1203"/>
      <c r="AD187" s="1203"/>
      <c r="AE187" s="1203"/>
      <c r="AF187" s="1203"/>
      <c r="AG187" s="1203"/>
      <c r="AH187" s="1203"/>
      <c r="AI187" s="1203"/>
      <c r="AJ187" s="1203"/>
      <c r="AK187" s="1203"/>
      <c r="AL187" s="1203"/>
      <c r="AM187" s="1203"/>
      <c r="AN187" s="1203"/>
      <c r="AO187" s="1203"/>
      <c r="AP187" s="1203"/>
      <c r="AQ187" s="1203"/>
      <c r="AR187" s="1203"/>
      <c r="AS187" s="1203"/>
    </row>
    <row r="188" spans="1:45">
      <c r="A188" s="1203"/>
      <c r="B188" s="1203"/>
      <c r="C188" s="1203"/>
      <c r="D188" s="1203"/>
      <c r="E188" s="1203"/>
      <c r="F188" s="1203"/>
      <c r="G188" s="1203"/>
      <c r="H188" s="1203"/>
      <c r="I188" s="1203"/>
      <c r="J188" s="1203"/>
      <c r="K188" s="1203"/>
      <c r="L188" s="1203"/>
      <c r="M188" s="1203"/>
      <c r="N188" s="1203"/>
      <c r="O188" s="1203"/>
      <c r="P188" s="1203"/>
      <c r="Q188" s="1203"/>
      <c r="R188" s="1203"/>
      <c r="S188" s="1203"/>
      <c r="T188" s="1203"/>
      <c r="U188" s="1203"/>
      <c r="V188" s="1203"/>
      <c r="W188" s="1203"/>
      <c r="X188" s="1203"/>
      <c r="Y188" s="1203"/>
      <c r="Z188" s="1203"/>
      <c r="AA188" s="1203"/>
      <c r="AB188" s="1203"/>
      <c r="AC188" s="1203"/>
      <c r="AD188" s="1203"/>
      <c r="AE188" s="1203"/>
      <c r="AF188" s="1203"/>
      <c r="AG188" s="1203"/>
      <c r="AH188" s="1203"/>
      <c r="AI188" s="1203"/>
      <c r="AJ188" s="1203"/>
      <c r="AK188" s="1203"/>
      <c r="AL188" s="1203"/>
      <c r="AM188" s="1203"/>
      <c r="AN188" s="1203"/>
      <c r="AO188" s="1203"/>
      <c r="AP188" s="1203"/>
      <c r="AQ188" s="1203"/>
      <c r="AR188" s="1203"/>
      <c r="AS188" s="1203"/>
    </row>
    <row r="189" spans="1:45">
      <c r="A189" s="1203"/>
      <c r="B189" s="1203"/>
      <c r="C189" s="1203"/>
      <c r="D189" s="1203"/>
      <c r="E189" s="1203"/>
      <c r="F189" s="1203"/>
      <c r="G189" s="1203"/>
      <c r="H189" s="1203"/>
      <c r="I189" s="1203"/>
      <c r="J189" s="1203"/>
      <c r="K189" s="1203"/>
      <c r="L189" s="1203"/>
      <c r="M189" s="1203"/>
      <c r="N189" s="1203"/>
      <c r="O189" s="1203"/>
      <c r="P189" s="1203"/>
      <c r="Q189" s="1203"/>
      <c r="R189" s="1203"/>
      <c r="S189" s="1203"/>
      <c r="T189" s="1203"/>
      <c r="U189" s="1203"/>
      <c r="V189" s="1203"/>
      <c r="W189" s="1203"/>
      <c r="X189" s="1203"/>
      <c r="Y189" s="1203"/>
      <c r="Z189" s="1203"/>
      <c r="AA189" s="1203"/>
      <c r="AB189" s="1203"/>
      <c r="AC189" s="1203"/>
      <c r="AD189" s="1203"/>
      <c r="AE189" s="1203"/>
      <c r="AF189" s="1203"/>
      <c r="AG189" s="1203"/>
      <c r="AH189" s="1203"/>
      <c r="AI189" s="1203"/>
      <c r="AJ189" s="1203"/>
      <c r="AK189" s="1203"/>
      <c r="AL189" s="1203"/>
      <c r="AM189" s="1203"/>
      <c r="AN189" s="1203"/>
      <c r="AO189" s="1203"/>
      <c r="AP189" s="1203"/>
      <c r="AQ189" s="1203"/>
      <c r="AR189" s="1203"/>
      <c r="AS189" s="1203"/>
    </row>
    <row r="190" spans="1:45">
      <c r="A190" s="1203"/>
      <c r="B190" s="1203"/>
      <c r="C190" s="1203"/>
      <c r="D190" s="1203"/>
      <c r="E190" s="1203"/>
      <c r="F190" s="1203"/>
      <c r="G190" s="1203"/>
      <c r="H190" s="1203"/>
      <c r="I190" s="1203"/>
      <c r="J190" s="1203"/>
      <c r="K190" s="1203"/>
      <c r="L190" s="1203"/>
      <c r="M190" s="1203"/>
      <c r="N190" s="1203"/>
      <c r="O190" s="1203"/>
      <c r="P190" s="1203"/>
      <c r="Q190" s="1203"/>
      <c r="R190" s="1203"/>
      <c r="S190" s="1203"/>
      <c r="T190" s="1203"/>
      <c r="U190" s="1203"/>
      <c r="V190" s="1203"/>
      <c r="W190" s="1203"/>
      <c r="X190" s="1203"/>
      <c r="Y190" s="1203"/>
      <c r="Z190" s="1203"/>
      <c r="AA190" s="1203"/>
      <c r="AB190" s="1203"/>
      <c r="AC190" s="1203"/>
      <c r="AD190" s="1203"/>
      <c r="AE190" s="1203"/>
      <c r="AF190" s="1203"/>
      <c r="AG190" s="1203"/>
      <c r="AH190" s="1203"/>
      <c r="AI190" s="1203"/>
      <c r="AJ190" s="1203"/>
      <c r="AK190" s="1203"/>
      <c r="AL190" s="1203"/>
      <c r="AM190" s="1203"/>
      <c r="AN190" s="1203"/>
      <c r="AO190" s="1203"/>
      <c r="AP190" s="1203"/>
      <c r="AQ190" s="1203"/>
      <c r="AR190" s="1203"/>
      <c r="AS190" s="1203"/>
    </row>
    <row r="191" spans="1:45">
      <c r="A191" s="1203"/>
      <c r="B191" s="1203"/>
      <c r="C191" s="1203"/>
      <c r="D191" s="1203"/>
      <c r="E191" s="1203"/>
      <c r="F191" s="1203"/>
      <c r="G191" s="1203"/>
      <c r="H191" s="1203"/>
      <c r="I191" s="1203"/>
      <c r="J191" s="1203"/>
      <c r="K191" s="1203"/>
      <c r="L191" s="1203"/>
      <c r="M191" s="1203"/>
      <c r="N191" s="1203"/>
      <c r="O191" s="1203"/>
      <c r="P191" s="1203"/>
      <c r="Q191" s="1203"/>
      <c r="R191" s="1203"/>
      <c r="S191" s="1203"/>
      <c r="T191" s="1203"/>
      <c r="U191" s="1203"/>
      <c r="V191" s="1203"/>
      <c r="W191" s="1203"/>
      <c r="X191" s="1203"/>
      <c r="Y191" s="1203"/>
      <c r="Z191" s="1203"/>
      <c r="AA191" s="1203"/>
      <c r="AB191" s="1203"/>
      <c r="AC191" s="1203"/>
      <c r="AD191" s="1203"/>
      <c r="AE191" s="1203"/>
      <c r="AF191" s="1203"/>
      <c r="AG191" s="1203"/>
      <c r="AH191" s="1203"/>
      <c r="AI191" s="1203"/>
      <c r="AJ191" s="1203"/>
      <c r="AK191" s="1203"/>
      <c r="AL191" s="1203"/>
      <c r="AM191" s="1203"/>
      <c r="AN191" s="1203"/>
      <c r="AO191" s="1203"/>
      <c r="AP191" s="1203"/>
      <c r="AQ191" s="1203"/>
      <c r="AR191" s="1203"/>
      <c r="AS191" s="1203"/>
    </row>
    <row r="192" spans="1:45">
      <c r="A192" s="1203"/>
      <c r="B192" s="1203"/>
      <c r="C192" s="1203"/>
      <c r="D192" s="1203"/>
      <c r="E192" s="1203"/>
      <c r="F192" s="1203"/>
      <c r="G192" s="1203"/>
      <c r="H192" s="1203"/>
      <c r="I192" s="1203"/>
      <c r="J192" s="1203"/>
      <c r="K192" s="1203"/>
      <c r="L192" s="1203"/>
      <c r="M192" s="1203"/>
      <c r="N192" s="1203"/>
      <c r="O192" s="1203"/>
      <c r="P192" s="1203"/>
      <c r="Q192" s="1203"/>
      <c r="R192" s="1203"/>
      <c r="S192" s="1203"/>
      <c r="T192" s="1203"/>
      <c r="U192" s="1203"/>
      <c r="V192" s="1203"/>
      <c r="W192" s="1203"/>
      <c r="X192" s="1203"/>
      <c r="Y192" s="1203"/>
      <c r="Z192" s="1203"/>
      <c r="AA192" s="1203"/>
      <c r="AB192" s="1203"/>
      <c r="AC192" s="1203"/>
      <c r="AD192" s="1203"/>
      <c r="AE192" s="1203"/>
      <c r="AF192" s="1203"/>
      <c r="AG192" s="1203"/>
      <c r="AH192" s="1203"/>
      <c r="AI192" s="1203"/>
      <c r="AJ192" s="1203"/>
      <c r="AK192" s="1203"/>
      <c r="AL192" s="1203"/>
      <c r="AM192" s="1203"/>
      <c r="AN192" s="1203"/>
      <c r="AO192" s="1203"/>
      <c r="AP192" s="1203"/>
      <c r="AQ192" s="1203"/>
      <c r="AR192" s="1203"/>
      <c r="AS192" s="1203"/>
    </row>
    <row r="193" spans="1:45">
      <c r="A193" s="1203"/>
      <c r="B193" s="1203"/>
      <c r="C193" s="1203"/>
      <c r="D193" s="1203"/>
      <c r="E193" s="1203"/>
      <c r="F193" s="1203"/>
      <c r="G193" s="1203"/>
      <c r="H193" s="1203"/>
      <c r="I193" s="1203"/>
      <c r="J193" s="1203"/>
      <c r="K193" s="1203"/>
      <c r="L193" s="1203"/>
      <c r="M193" s="1203"/>
      <c r="N193" s="1203"/>
      <c r="O193" s="1203"/>
      <c r="P193" s="1203"/>
      <c r="Q193" s="1203"/>
      <c r="R193" s="1203"/>
      <c r="S193" s="1203"/>
      <c r="T193" s="1203"/>
      <c r="U193" s="1203"/>
      <c r="V193" s="1203"/>
      <c r="W193" s="1203"/>
      <c r="X193" s="1203"/>
      <c r="Y193" s="1203"/>
      <c r="Z193" s="1203"/>
      <c r="AA193" s="1203"/>
      <c r="AB193" s="1203"/>
      <c r="AC193" s="1203"/>
      <c r="AD193" s="1203"/>
      <c r="AE193" s="1203"/>
      <c r="AF193" s="1203"/>
      <c r="AG193" s="1203"/>
      <c r="AH193" s="1203"/>
      <c r="AI193" s="1203"/>
      <c r="AJ193" s="1203"/>
      <c r="AK193" s="1203"/>
      <c r="AL193" s="1203"/>
      <c r="AM193" s="1203"/>
      <c r="AN193" s="1203"/>
      <c r="AO193" s="1203"/>
      <c r="AP193" s="1203"/>
      <c r="AQ193" s="1203"/>
      <c r="AR193" s="1203"/>
      <c r="AS193" s="1203"/>
    </row>
    <row r="194" spans="1:45">
      <c r="A194" s="1203"/>
      <c r="B194" s="1203"/>
      <c r="C194" s="1203"/>
      <c r="D194" s="1203"/>
      <c r="E194" s="1203"/>
      <c r="F194" s="1203"/>
      <c r="G194" s="1203"/>
      <c r="H194" s="1203"/>
      <c r="I194" s="1203"/>
      <c r="J194" s="1203"/>
      <c r="K194" s="1203"/>
      <c r="L194" s="1203"/>
      <c r="M194" s="1203"/>
      <c r="N194" s="1203"/>
      <c r="O194" s="1203"/>
      <c r="P194" s="1203"/>
      <c r="Q194" s="1203"/>
      <c r="R194" s="1203"/>
      <c r="S194" s="1203"/>
      <c r="T194" s="1203"/>
      <c r="U194" s="1203"/>
      <c r="V194" s="1203"/>
      <c r="W194" s="1203"/>
      <c r="X194" s="1203"/>
      <c r="Y194" s="1203"/>
      <c r="Z194" s="1203"/>
      <c r="AA194" s="1203"/>
      <c r="AB194" s="1203"/>
      <c r="AC194" s="1203"/>
      <c r="AD194" s="1203"/>
      <c r="AE194" s="1203"/>
      <c r="AF194" s="1203"/>
      <c r="AG194" s="1203"/>
      <c r="AH194" s="1203"/>
      <c r="AI194" s="1203"/>
      <c r="AJ194" s="1203"/>
      <c r="AK194" s="1203"/>
      <c r="AL194" s="1203"/>
      <c r="AM194" s="1203"/>
      <c r="AN194" s="1203"/>
      <c r="AO194" s="1203"/>
      <c r="AP194" s="1203"/>
      <c r="AQ194" s="1203"/>
      <c r="AR194" s="1203"/>
      <c r="AS194" s="1203"/>
    </row>
    <row r="195" spans="1:45">
      <c r="A195" s="1203"/>
      <c r="B195" s="1203"/>
      <c r="C195" s="1203"/>
      <c r="D195" s="1203"/>
      <c r="E195" s="1203"/>
      <c r="F195" s="1203"/>
      <c r="G195" s="1203"/>
      <c r="H195" s="1203"/>
      <c r="I195" s="1203"/>
      <c r="J195" s="1203"/>
      <c r="K195" s="1203"/>
      <c r="L195" s="1203"/>
      <c r="M195" s="1203"/>
      <c r="N195" s="1203"/>
      <c r="O195" s="1203"/>
      <c r="P195" s="1203"/>
      <c r="Q195" s="1203"/>
      <c r="R195" s="1203"/>
      <c r="S195" s="1203"/>
      <c r="T195" s="1203"/>
      <c r="U195" s="1203"/>
      <c r="V195" s="1203"/>
      <c r="W195" s="1203"/>
      <c r="X195" s="1203"/>
      <c r="Y195" s="1203"/>
      <c r="Z195" s="1203"/>
      <c r="AA195" s="1203"/>
      <c r="AB195" s="1203"/>
      <c r="AC195" s="1203"/>
      <c r="AD195" s="1203"/>
      <c r="AE195" s="1203"/>
      <c r="AF195" s="1203"/>
      <c r="AG195" s="1203"/>
      <c r="AH195" s="1203"/>
      <c r="AI195" s="1203"/>
      <c r="AJ195" s="1203"/>
      <c r="AK195" s="1203"/>
      <c r="AL195" s="1203"/>
      <c r="AM195" s="1203"/>
      <c r="AN195" s="1203"/>
      <c r="AO195" s="1203"/>
      <c r="AP195" s="1203"/>
      <c r="AQ195" s="1203"/>
      <c r="AR195" s="1203"/>
      <c r="AS195" s="1203"/>
    </row>
    <row r="196" spans="1:45">
      <c r="A196" s="1203"/>
      <c r="B196" s="1203"/>
      <c r="C196" s="1203"/>
      <c r="D196" s="1203"/>
      <c r="E196" s="1203"/>
      <c r="F196" s="1203"/>
      <c r="G196" s="1203"/>
      <c r="H196" s="1203"/>
      <c r="I196" s="1203"/>
      <c r="J196" s="1203"/>
      <c r="K196" s="1203"/>
      <c r="L196" s="1203"/>
      <c r="M196" s="1203"/>
      <c r="N196" s="1203"/>
      <c r="O196" s="1203"/>
      <c r="P196" s="1203"/>
      <c r="Q196" s="1203"/>
      <c r="R196" s="1203"/>
      <c r="S196" s="1203"/>
      <c r="T196" s="1203"/>
      <c r="U196" s="1203"/>
      <c r="V196" s="1203"/>
      <c r="W196" s="1203"/>
      <c r="X196" s="1203"/>
      <c r="Y196" s="1203"/>
      <c r="Z196" s="1203"/>
      <c r="AA196" s="1203"/>
      <c r="AB196" s="1203"/>
      <c r="AC196" s="1203"/>
      <c r="AD196" s="1203"/>
      <c r="AE196" s="1203"/>
      <c r="AF196" s="1203"/>
      <c r="AG196" s="1203"/>
      <c r="AH196" s="1203"/>
      <c r="AI196" s="1203"/>
      <c r="AJ196" s="1203"/>
      <c r="AK196" s="1203"/>
      <c r="AL196" s="1203"/>
      <c r="AM196" s="1203"/>
      <c r="AN196" s="1203"/>
      <c r="AO196" s="1203"/>
      <c r="AP196" s="1203"/>
      <c r="AQ196" s="1203"/>
      <c r="AR196" s="1203"/>
      <c r="AS196" s="1203"/>
    </row>
    <row r="197" spans="1:45">
      <c r="A197" s="1203"/>
      <c r="B197" s="1203"/>
      <c r="C197" s="1203"/>
      <c r="D197" s="1203"/>
      <c r="E197" s="1203"/>
      <c r="F197" s="1203"/>
      <c r="G197" s="1203"/>
      <c r="H197" s="1203"/>
      <c r="I197" s="1203"/>
      <c r="J197" s="1203"/>
      <c r="K197" s="1203"/>
      <c r="L197" s="1203"/>
      <c r="M197" s="1203"/>
      <c r="N197" s="1203"/>
      <c r="O197" s="1203"/>
      <c r="P197" s="1203"/>
      <c r="Q197" s="1203"/>
      <c r="R197" s="1203"/>
      <c r="S197" s="1203"/>
      <c r="T197" s="1203"/>
      <c r="U197" s="1203"/>
      <c r="V197" s="1203"/>
      <c r="W197" s="1203"/>
      <c r="X197" s="1203"/>
      <c r="Y197" s="1203"/>
      <c r="Z197" s="1203"/>
      <c r="AA197" s="1203"/>
      <c r="AB197" s="1203"/>
      <c r="AC197" s="1203"/>
      <c r="AD197" s="1203"/>
      <c r="AE197" s="1203"/>
      <c r="AF197" s="1203"/>
      <c r="AG197" s="1203"/>
      <c r="AH197" s="1203"/>
      <c r="AI197" s="1203"/>
      <c r="AJ197" s="1203"/>
      <c r="AK197" s="1203"/>
      <c r="AL197" s="1203"/>
      <c r="AM197" s="1203"/>
      <c r="AN197" s="1203"/>
      <c r="AO197" s="1203"/>
      <c r="AP197" s="1203"/>
      <c r="AQ197" s="1203"/>
      <c r="AR197" s="1203"/>
      <c r="AS197" s="1203"/>
    </row>
    <row r="198" spans="1:45">
      <c r="A198" s="1203"/>
      <c r="B198" s="1203"/>
      <c r="C198" s="1203"/>
      <c r="D198" s="1203"/>
      <c r="E198" s="1203"/>
      <c r="F198" s="1203"/>
      <c r="G198" s="1203"/>
      <c r="H198" s="1203"/>
      <c r="I198" s="1203"/>
      <c r="J198" s="1203"/>
      <c r="K198" s="1203"/>
      <c r="L198" s="1203"/>
      <c r="M198" s="1203"/>
      <c r="N198" s="1203"/>
      <c r="O198" s="1203"/>
      <c r="P198" s="1203"/>
      <c r="Q198" s="1203"/>
      <c r="R198" s="1203"/>
      <c r="S198" s="1203"/>
      <c r="T198" s="1203"/>
      <c r="U198" s="1203"/>
      <c r="V198" s="1203"/>
      <c r="W198" s="1203"/>
      <c r="X198" s="1203"/>
      <c r="Y198" s="1203"/>
      <c r="Z198" s="1203"/>
      <c r="AA198" s="1203"/>
      <c r="AB198" s="1203"/>
      <c r="AC198" s="1203"/>
      <c r="AD198" s="1203"/>
      <c r="AE198" s="1203"/>
      <c r="AF198" s="1203"/>
      <c r="AG198" s="1203"/>
      <c r="AH198" s="1203"/>
      <c r="AI198" s="1203"/>
      <c r="AJ198" s="1203"/>
      <c r="AK198" s="1203"/>
      <c r="AL198" s="1203"/>
      <c r="AM198" s="1203"/>
      <c r="AN198" s="1203"/>
      <c r="AO198" s="1203"/>
      <c r="AP198" s="1203"/>
      <c r="AQ198" s="1203"/>
      <c r="AR198" s="1203"/>
      <c r="AS198" s="1203"/>
    </row>
    <row r="199" spans="1:45">
      <c r="A199" s="1203"/>
      <c r="B199" s="1203"/>
      <c r="C199" s="1203"/>
      <c r="D199" s="1203"/>
      <c r="E199" s="1203"/>
      <c r="F199" s="1203"/>
      <c r="G199" s="1203"/>
      <c r="H199" s="1203"/>
      <c r="I199" s="1203"/>
      <c r="J199" s="1203"/>
      <c r="K199" s="1203"/>
      <c r="L199" s="1203"/>
      <c r="M199" s="1203"/>
      <c r="N199" s="1203"/>
      <c r="O199" s="1203"/>
      <c r="P199" s="1203"/>
      <c r="Q199" s="1203"/>
      <c r="R199" s="1203"/>
      <c r="S199" s="1203"/>
      <c r="T199" s="1203"/>
      <c r="U199" s="1203"/>
      <c r="V199" s="1203"/>
      <c r="W199" s="1203"/>
      <c r="X199" s="1203"/>
      <c r="Y199" s="1203"/>
      <c r="Z199" s="1203"/>
      <c r="AA199" s="1203"/>
      <c r="AB199" s="1203"/>
      <c r="AC199" s="1203"/>
      <c r="AD199" s="1203"/>
      <c r="AE199" s="1203"/>
      <c r="AF199" s="1203"/>
      <c r="AG199" s="1203"/>
      <c r="AH199" s="1203"/>
      <c r="AI199" s="1203"/>
      <c r="AJ199" s="1203"/>
      <c r="AK199" s="1203"/>
      <c r="AL199" s="1203"/>
      <c r="AM199" s="1203"/>
      <c r="AN199" s="1203"/>
      <c r="AO199" s="1203"/>
      <c r="AP199" s="1203"/>
      <c r="AQ199" s="1203"/>
      <c r="AR199" s="1203"/>
      <c r="AS199" s="1203"/>
    </row>
    <row r="200" spans="1:45">
      <c r="A200" s="1203"/>
      <c r="B200" s="1203"/>
      <c r="C200" s="1203"/>
      <c r="D200" s="1203"/>
      <c r="E200" s="1203"/>
      <c r="F200" s="1203"/>
      <c r="G200" s="1203"/>
      <c r="H200" s="1203"/>
      <c r="I200" s="1203"/>
      <c r="J200" s="1203"/>
      <c r="K200" s="1203"/>
      <c r="L200" s="1203"/>
      <c r="M200" s="1203"/>
      <c r="N200" s="1203"/>
      <c r="O200" s="1203"/>
      <c r="P200" s="1203"/>
      <c r="Q200" s="1203"/>
      <c r="R200" s="1203"/>
      <c r="S200" s="1203"/>
      <c r="T200" s="1203"/>
      <c r="U200" s="1203"/>
      <c r="V200" s="1203"/>
      <c r="W200" s="1203"/>
      <c r="X200" s="1203"/>
      <c r="Y200" s="1203"/>
      <c r="Z200" s="1203"/>
      <c r="AA200" s="1203"/>
      <c r="AB200" s="1203"/>
      <c r="AC200" s="1203"/>
      <c r="AD200" s="1203"/>
      <c r="AE200" s="1203"/>
      <c r="AF200" s="1203"/>
      <c r="AG200" s="1203"/>
      <c r="AH200" s="1203"/>
      <c r="AI200" s="1203"/>
      <c r="AJ200" s="1203"/>
      <c r="AK200" s="1203"/>
      <c r="AL200" s="1203"/>
      <c r="AM200" s="1203"/>
      <c r="AN200" s="1203"/>
      <c r="AO200" s="1203"/>
      <c r="AP200" s="1203"/>
      <c r="AQ200" s="1203"/>
      <c r="AR200" s="1203"/>
      <c r="AS200" s="1203"/>
    </row>
    <row r="201" spans="1:45">
      <c r="A201" s="1203"/>
      <c r="B201" s="1203"/>
      <c r="C201" s="1203"/>
      <c r="D201" s="1203"/>
      <c r="E201" s="1203"/>
      <c r="F201" s="1203"/>
      <c r="G201" s="1203"/>
      <c r="H201" s="1203"/>
      <c r="I201" s="1203"/>
      <c r="J201" s="1203"/>
      <c r="K201" s="1203"/>
      <c r="L201" s="1203"/>
      <c r="M201" s="1203"/>
      <c r="N201" s="1203"/>
      <c r="O201" s="1203"/>
      <c r="P201" s="1203"/>
      <c r="Q201" s="1203"/>
      <c r="R201" s="1203"/>
      <c r="S201" s="1203"/>
      <c r="T201" s="1203"/>
      <c r="U201" s="1203"/>
      <c r="V201" s="1203"/>
      <c r="W201" s="1203"/>
      <c r="X201" s="1203"/>
      <c r="Y201" s="1203"/>
      <c r="Z201" s="1203"/>
      <c r="AA201" s="1203"/>
      <c r="AB201" s="1203"/>
      <c r="AC201" s="1203"/>
      <c r="AD201" s="1203"/>
      <c r="AE201" s="1203"/>
      <c r="AF201" s="1203"/>
      <c r="AG201" s="1203"/>
      <c r="AH201" s="1203"/>
      <c r="AI201" s="1203"/>
      <c r="AJ201" s="1203"/>
      <c r="AK201" s="1203"/>
      <c r="AL201" s="1203"/>
      <c r="AM201" s="1203"/>
      <c r="AN201" s="1203"/>
      <c r="AO201" s="1203"/>
      <c r="AP201" s="1203"/>
      <c r="AQ201" s="1203"/>
      <c r="AR201" s="1203"/>
      <c r="AS201" s="1203"/>
    </row>
    <row r="202" spans="1:45">
      <c r="A202" s="1203"/>
      <c r="B202" s="1203"/>
      <c r="C202" s="1203"/>
      <c r="D202" s="1203"/>
      <c r="E202" s="1203"/>
      <c r="F202" s="1203"/>
      <c r="G202" s="1203"/>
      <c r="H202" s="1203"/>
      <c r="I202" s="1203"/>
      <c r="J202" s="1203"/>
      <c r="K202" s="1203"/>
      <c r="L202" s="1203"/>
      <c r="M202" s="1203"/>
      <c r="N202" s="1203"/>
      <c r="O202" s="1203"/>
      <c r="P202" s="1203"/>
      <c r="Q202" s="1203"/>
      <c r="R202" s="1203"/>
      <c r="S202" s="1203"/>
      <c r="T202" s="1203"/>
      <c r="U202" s="1203"/>
      <c r="V202" s="1203"/>
      <c r="W202" s="1203"/>
      <c r="X202" s="1203"/>
      <c r="Y202" s="1203"/>
      <c r="Z202" s="1203"/>
      <c r="AA202" s="1203"/>
      <c r="AB202" s="1203"/>
      <c r="AC202" s="1203"/>
      <c r="AD202" s="1203"/>
      <c r="AE202" s="1203"/>
      <c r="AF202" s="1203"/>
      <c r="AG202" s="1203"/>
      <c r="AH202" s="1203"/>
      <c r="AI202" s="1203"/>
      <c r="AJ202" s="1203"/>
      <c r="AK202" s="1203"/>
      <c r="AL202" s="1203"/>
      <c r="AM202" s="1203"/>
      <c r="AN202" s="1203"/>
      <c r="AO202" s="1203"/>
      <c r="AP202" s="1203"/>
      <c r="AQ202" s="1203"/>
      <c r="AR202" s="1203"/>
      <c r="AS202" s="1203"/>
    </row>
    <row r="203" spans="1:45">
      <c r="A203" s="1203"/>
      <c r="B203" s="1203"/>
      <c r="C203" s="1203"/>
      <c r="D203" s="1203"/>
      <c r="E203" s="1203"/>
      <c r="F203" s="1203"/>
      <c r="G203" s="1203"/>
      <c r="H203" s="1203"/>
      <c r="I203" s="1203"/>
      <c r="J203" s="1203"/>
      <c r="K203" s="1203"/>
      <c r="L203" s="1203"/>
      <c r="M203" s="1203"/>
      <c r="N203" s="1203"/>
      <c r="O203" s="1203"/>
      <c r="P203" s="1203"/>
      <c r="Q203" s="1203"/>
      <c r="R203" s="1203"/>
      <c r="S203" s="1203"/>
      <c r="T203" s="1203"/>
      <c r="U203" s="1203"/>
      <c r="V203" s="1203"/>
      <c r="W203" s="1203"/>
      <c r="X203" s="1203"/>
      <c r="Y203" s="1203"/>
      <c r="Z203" s="1203"/>
      <c r="AA203" s="1203"/>
      <c r="AB203" s="1203"/>
      <c r="AC203" s="1203"/>
      <c r="AD203" s="1203"/>
      <c r="AE203" s="1203"/>
      <c r="AF203" s="1203"/>
      <c r="AG203" s="1203"/>
      <c r="AH203" s="1203"/>
      <c r="AI203" s="1203"/>
      <c r="AJ203" s="1203"/>
      <c r="AK203" s="1203"/>
      <c r="AL203" s="1203"/>
      <c r="AM203" s="1203"/>
      <c r="AN203" s="1203"/>
      <c r="AO203" s="1203"/>
      <c r="AP203" s="1203"/>
      <c r="AQ203" s="1203"/>
      <c r="AR203" s="1203"/>
      <c r="AS203" s="1203"/>
    </row>
    <row r="204" spans="1:45">
      <c r="A204" s="1203"/>
      <c r="B204" s="1203"/>
      <c r="C204" s="1203"/>
      <c r="D204" s="1203"/>
      <c r="E204" s="1203"/>
      <c r="F204" s="1203"/>
      <c r="G204" s="1203"/>
      <c r="H204" s="1203"/>
      <c r="I204" s="1203"/>
      <c r="J204" s="1203"/>
      <c r="K204" s="1203"/>
      <c r="L204" s="1203"/>
      <c r="M204" s="1203"/>
      <c r="N204" s="1203"/>
      <c r="O204" s="1203"/>
      <c r="P204" s="1203"/>
      <c r="Q204" s="1203"/>
      <c r="R204" s="1203"/>
      <c r="S204" s="1203"/>
      <c r="T204" s="1203"/>
      <c r="U204" s="1203"/>
      <c r="V204" s="1203"/>
      <c r="W204" s="1203"/>
      <c r="X204" s="1203"/>
      <c r="Y204" s="1203"/>
      <c r="Z204" s="1203"/>
      <c r="AA204" s="1203"/>
      <c r="AB204" s="1203"/>
      <c r="AC204" s="1203"/>
      <c r="AD204" s="1203"/>
      <c r="AE204" s="1203"/>
      <c r="AF204" s="1203"/>
      <c r="AG204" s="1203"/>
      <c r="AH204" s="1203"/>
      <c r="AI204" s="1203"/>
      <c r="AJ204" s="1203"/>
      <c r="AK204" s="1203"/>
      <c r="AL204" s="1203"/>
      <c r="AM204" s="1203"/>
      <c r="AN204" s="1203"/>
      <c r="AO204" s="1203"/>
      <c r="AP204" s="1203"/>
      <c r="AQ204" s="1203"/>
      <c r="AR204" s="1203"/>
      <c r="AS204" s="1203"/>
    </row>
    <row r="205" spans="1:45">
      <c r="A205" s="1203"/>
      <c r="B205" s="1203"/>
      <c r="C205" s="1203"/>
      <c r="D205" s="1203"/>
      <c r="E205" s="1203"/>
      <c r="F205" s="1203"/>
      <c r="G205" s="1203"/>
      <c r="H205" s="1203"/>
      <c r="I205" s="1203"/>
      <c r="J205" s="1203"/>
      <c r="K205" s="1203"/>
      <c r="L205" s="1203"/>
      <c r="M205" s="1203"/>
      <c r="N205" s="1203"/>
      <c r="O205" s="1203"/>
      <c r="P205" s="1203"/>
      <c r="Q205" s="1203"/>
      <c r="R205" s="1203"/>
      <c r="S205" s="1203"/>
      <c r="T205" s="1203"/>
      <c r="U205" s="1203"/>
      <c r="V205" s="1203"/>
      <c r="W205" s="1203"/>
      <c r="X205" s="1203"/>
      <c r="Y205" s="1203"/>
      <c r="Z205" s="1203"/>
      <c r="AA205" s="1203"/>
      <c r="AB205" s="1203"/>
      <c r="AC205" s="1203"/>
      <c r="AD205" s="1203"/>
      <c r="AE205" s="1203"/>
      <c r="AF205" s="1203"/>
      <c r="AG205" s="1203"/>
      <c r="AH205" s="1203"/>
      <c r="AI205" s="1203"/>
      <c r="AJ205" s="1203"/>
      <c r="AK205" s="1203"/>
      <c r="AL205" s="1203"/>
      <c r="AM205" s="1203"/>
      <c r="AN205" s="1203"/>
      <c r="AO205" s="1203"/>
      <c r="AP205" s="1203"/>
      <c r="AQ205" s="1203"/>
      <c r="AR205" s="1203"/>
      <c r="AS205" s="1203"/>
    </row>
    <row r="206" spans="1:45">
      <c r="A206" s="1203"/>
      <c r="B206" s="1203"/>
      <c r="C206" s="1203"/>
      <c r="D206" s="1203"/>
      <c r="E206" s="1203"/>
      <c r="F206" s="1203"/>
      <c r="G206" s="1203"/>
      <c r="H206" s="1203"/>
      <c r="I206" s="1203"/>
      <c r="J206" s="1203"/>
      <c r="K206" s="1203"/>
      <c r="L206" s="1203"/>
      <c r="M206" s="1203"/>
      <c r="N206" s="1203"/>
      <c r="O206" s="1203"/>
      <c r="P206" s="1203"/>
      <c r="Q206" s="1203"/>
      <c r="R206" s="1203"/>
      <c r="S206" s="1203"/>
      <c r="T206" s="1203"/>
      <c r="U206" s="1203"/>
      <c r="V206" s="1203"/>
      <c r="W206" s="1203"/>
      <c r="X206" s="1203"/>
      <c r="Y206" s="1203"/>
      <c r="Z206" s="1203"/>
      <c r="AA206" s="1203"/>
      <c r="AB206" s="1203"/>
      <c r="AC206" s="1203"/>
      <c r="AD206" s="1203"/>
      <c r="AE206" s="1203"/>
      <c r="AF206" s="1203"/>
      <c r="AG206" s="1203"/>
      <c r="AH206" s="1203"/>
      <c r="AI206" s="1203"/>
      <c r="AJ206" s="1203"/>
      <c r="AK206" s="1203"/>
      <c r="AL206" s="1203"/>
      <c r="AM206" s="1203"/>
      <c r="AN206" s="1203"/>
      <c r="AO206" s="1203"/>
      <c r="AP206" s="1203"/>
      <c r="AQ206" s="1203"/>
      <c r="AR206" s="1203"/>
      <c r="AS206" s="1203"/>
    </row>
    <row r="207" spans="1:45">
      <c r="A207" s="1203"/>
      <c r="B207" s="1203"/>
      <c r="C207" s="1203"/>
      <c r="D207" s="1203"/>
      <c r="E207" s="1203"/>
      <c r="F207" s="1203"/>
      <c r="G207" s="1203"/>
      <c r="H207" s="1203"/>
      <c r="I207" s="1203"/>
      <c r="J207" s="1203"/>
      <c r="K207" s="1203"/>
      <c r="L207" s="1203"/>
      <c r="M207" s="1203"/>
      <c r="N207" s="1203"/>
      <c r="O207" s="1203"/>
      <c r="P207" s="1203"/>
      <c r="Q207" s="1203"/>
      <c r="R207" s="1203"/>
      <c r="S207" s="1203"/>
      <c r="T207" s="1203"/>
      <c r="U207" s="1203"/>
      <c r="V207" s="1203"/>
      <c r="W207" s="1203"/>
      <c r="X207" s="1203"/>
      <c r="Y207" s="1203"/>
      <c r="Z207" s="1203"/>
      <c r="AA207" s="1203"/>
      <c r="AB207" s="1203"/>
      <c r="AC207" s="1203"/>
      <c r="AD207" s="1203"/>
      <c r="AE207" s="1203"/>
      <c r="AF207" s="1203"/>
      <c r="AG207" s="1203"/>
      <c r="AH207" s="1203"/>
      <c r="AI207" s="1203"/>
      <c r="AJ207" s="1203"/>
      <c r="AK207" s="1203"/>
      <c r="AL207" s="1203"/>
      <c r="AM207" s="1203"/>
      <c r="AN207" s="1203"/>
      <c r="AO207" s="1203"/>
      <c r="AP207" s="1203"/>
      <c r="AQ207" s="1203"/>
      <c r="AR207" s="1203"/>
      <c r="AS207" s="1203"/>
    </row>
    <row r="208" spans="1:45">
      <c r="A208" s="1203"/>
      <c r="B208" s="1203"/>
      <c r="C208" s="1203"/>
      <c r="D208" s="1203"/>
      <c r="E208" s="1203"/>
      <c r="F208" s="1203"/>
      <c r="G208" s="1203"/>
      <c r="H208" s="1203"/>
      <c r="I208" s="1203"/>
      <c r="J208" s="1203"/>
      <c r="K208" s="1203"/>
      <c r="L208" s="1203"/>
      <c r="M208" s="1203"/>
      <c r="N208" s="1203"/>
      <c r="O208" s="1203"/>
      <c r="P208" s="1203"/>
      <c r="Q208" s="1203"/>
      <c r="R208" s="1203"/>
      <c r="S208" s="1203"/>
      <c r="T208" s="1203"/>
      <c r="U208" s="1203"/>
      <c r="V208" s="1203"/>
      <c r="W208" s="1203"/>
      <c r="X208" s="1203"/>
      <c r="Y208" s="1203"/>
      <c r="Z208" s="1203"/>
      <c r="AA208" s="1203"/>
      <c r="AB208" s="1203"/>
      <c r="AC208" s="1203"/>
      <c r="AD208" s="1203"/>
      <c r="AE208" s="1203"/>
      <c r="AF208" s="1203"/>
      <c r="AG208" s="1203"/>
      <c r="AH208" s="1203"/>
      <c r="AI208" s="1203"/>
      <c r="AJ208" s="1203"/>
      <c r="AK208" s="1203"/>
      <c r="AL208" s="1203"/>
      <c r="AM208" s="1203"/>
      <c r="AN208" s="1203"/>
      <c r="AO208" s="1203"/>
      <c r="AP208" s="1203"/>
      <c r="AQ208" s="1203"/>
      <c r="AR208" s="1203"/>
      <c r="AS208" s="1203"/>
    </row>
    <row r="209" spans="1:45">
      <c r="A209" s="1203"/>
      <c r="B209" s="1203"/>
      <c r="C209" s="1203"/>
      <c r="D209" s="1203"/>
      <c r="E209" s="1203"/>
      <c r="F209" s="1203"/>
      <c r="G209" s="1203"/>
      <c r="H209" s="1203"/>
      <c r="I209" s="1203"/>
      <c r="J209" s="1203"/>
      <c r="K209" s="1203"/>
      <c r="L209" s="1203"/>
      <c r="M209" s="1203"/>
      <c r="N209" s="1203"/>
      <c r="O209" s="1203"/>
      <c r="P209" s="1203"/>
      <c r="Q209" s="1203"/>
      <c r="R209" s="1203"/>
      <c r="S209" s="1203"/>
      <c r="T209" s="1203"/>
      <c r="U209" s="1203"/>
      <c r="V209" s="1203"/>
      <c r="W209" s="1203"/>
      <c r="X209" s="1203"/>
      <c r="Y209" s="1203"/>
      <c r="Z209" s="1203"/>
      <c r="AA209" s="1203"/>
      <c r="AB209" s="1203"/>
      <c r="AC209" s="1203"/>
      <c r="AD209" s="1203"/>
      <c r="AE209" s="1203"/>
      <c r="AF209" s="1203"/>
      <c r="AG209" s="1203"/>
      <c r="AH209" s="1203"/>
      <c r="AI209" s="1203"/>
      <c r="AJ209" s="1203"/>
      <c r="AK209" s="1203"/>
      <c r="AL209" s="1203"/>
      <c r="AM209" s="1203"/>
      <c r="AN209" s="1203"/>
      <c r="AO209" s="1203"/>
      <c r="AP209" s="1203"/>
      <c r="AQ209" s="1203"/>
      <c r="AR209" s="1203"/>
      <c r="AS209" s="1203"/>
    </row>
    <row r="210" spans="1:45">
      <c r="A210" s="1203"/>
      <c r="B210" s="1203"/>
      <c r="C210" s="1203"/>
      <c r="D210" s="1203"/>
      <c r="E210" s="1203"/>
      <c r="F210" s="1203"/>
      <c r="G210" s="1203"/>
      <c r="H210" s="1203"/>
      <c r="I210" s="1203"/>
      <c r="J210" s="1203"/>
      <c r="K210" s="1203"/>
      <c r="L210" s="1203"/>
      <c r="M210" s="1203"/>
      <c r="N210" s="1203"/>
      <c r="O210" s="1203"/>
      <c r="P210" s="1203"/>
      <c r="Q210" s="1203"/>
      <c r="R210" s="1203"/>
      <c r="S210" s="1203"/>
      <c r="T210" s="1203"/>
      <c r="U210" s="1203"/>
      <c r="V210" s="1203"/>
      <c r="W210" s="1203"/>
      <c r="X210" s="1203"/>
      <c r="Y210" s="1203"/>
      <c r="Z210" s="1203"/>
      <c r="AA210" s="1203"/>
      <c r="AB210" s="1203"/>
      <c r="AC210" s="1203"/>
      <c r="AD210" s="1203"/>
      <c r="AE210" s="1203"/>
      <c r="AF210" s="1203"/>
      <c r="AG210" s="1203"/>
      <c r="AH210" s="1203"/>
      <c r="AI210" s="1203"/>
      <c r="AJ210" s="1203"/>
      <c r="AK210" s="1203"/>
      <c r="AL210" s="1203"/>
      <c r="AM210" s="1203"/>
      <c r="AN210" s="1203"/>
      <c r="AO210" s="1203"/>
      <c r="AP210" s="1203"/>
      <c r="AQ210" s="1203"/>
      <c r="AR210" s="1203"/>
      <c r="AS210" s="1203"/>
    </row>
    <row r="211" spans="1:45">
      <c r="A211" s="1203"/>
      <c r="B211" s="1203"/>
      <c r="C211" s="1203"/>
      <c r="D211" s="1203"/>
      <c r="E211" s="1203"/>
      <c r="F211" s="1203"/>
      <c r="G211" s="1203"/>
      <c r="H211" s="1203"/>
      <c r="I211" s="1203"/>
      <c r="J211" s="1203"/>
      <c r="K211" s="1203"/>
      <c r="L211" s="1203"/>
      <c r="M211" s="1203"/>
      <c r="N211" s="1203"/>
      <c r="O211" s="1203"/>
      <c r="P211" s="1203"/>
      <c r="Q211" s="1203"/>
      <c r="R211" s="1203"/>
      <c r="S211" s="1203"/>
      <c r="T211" s="1203"/>
      <c r="U211" s="1203"/>
      <c r="V211" s="1203"/>
      <c r="W211" s="1203"/>
      <c r="X211" s="1203"/>
      <c r="Y211" s="1203"/>
      <c r="Z211" s="1203"/>
      <c r="AA211" s="1203"/>
      <c r="AB211" s="1203"/>
      <c r="AC211" s="1203"/>
      <c r="AD211" s="1203"/>
      <c r="AE211" s="1203"/>
      <c r="AF211" s="1203"/>
      <c r="AG211" s="1203"/>
      <c r="AH211" s="1203"/>
      <c r="AI211" s="1203"/>
      <c r="AJ211" s="1203"/>
      <c r="AK211" s="1203"/>
      <c r="AL211" s="1203"/>
      <c r="AM211" s="1203"/>
      <c r="AN211" s="1203"/>
      <c r="AO211" s="1203"/>
      <c r="AP211" s="1203"/>
      <c r="AQ211" s="1203"/>
      <c r="AR211" s="1203"/>
      <c r="AS211" s="1203"/>
    </row>
    <row r="212" spans="1:45">
      <c r="A212" s="1203"/>
      <c r="B212" s="1203"/>
      <c r="C212" s="1203"/>
      <c r="D212" s="1203"/>
      <c r="E212" s="1203"/>
      <c r="F212" s="1203"/>
      <c r="G212" s="1203"/>
      <c r="H212" s="1203"/>
      <c r="I212" s="1203"/>
      <c r="J212" s="1203"/>
      <c r="K212" s="1203"/>
      <c r="L212" s="1203"/>
      <c r="M212" s="1203"/>
      <c r="N212" s="1203"/>
      <c r="O212" s="1203"/>
      <c r="P212" s="1203"/>
      <c r="Q212" s="1203"/>
      <c r="R212" s="1203"/>
      <c r="S212" s="1203"/>
      <c r="T212" s="1203"/>
      <c r="U212" s="1203"/>
      <c r="V212" s="1203"/>
      <c r="W212" s="1203"/>
      <c r="X212" s="1203"/>
      <c r="Y212" s="1203"/>
      <c r="Z212" s="1203"/>
      <c r="AA212" s="1203"/>
      <c r="AB212" s="1203"/>
      <c r="AC212" s="1203"/>
      <c r="AD212" s="1203"/>
      <c r="AE212" s="1203"/>
      <c r="AF212" s="1203"/>
      <c r="AG212" s="1203"/>
      <c r="AH212" s="1203"/>
      <c r="AI212" s="1203"/>
      <c r="AJ212" s="1203"/>
      <c r="AK212" s="1203"/>
      <c r="AL212" s="1203"/>
      <c r="AM212" s="1203"/>
      <c r="AN212" s="1203"/>
      <c r="AO212" s="1203"/>
      <c r="AP212" s="1203"/>
      <c r="AQ212" s="1203"/>
      <c r="AR212" s="1203"/>
      <c r="AS212" s="1203"/>
    </row>
    <row r="213" spans="1:45">
      <c r="A213" s="1203"/>
      <c r="B213" s="1203"/>
      <c r="C213" s="1203"/>
      <c r="D213" s="1203"/>
      <c r="E213" s="1203"/>
      <c r="F213" s="1203"/>
      <c r="G213" s="1203"/>
      <c r="H213" s="1203"/>
      <c r="I213" s="1203"/>
      <c r="J213" s="1203"/>
      <c r="K213" s="1203"/>
      <c r="L213" s="1203"/>
      <c r="M213" s="1203"/>
      <c r="N213" s="1203"/>
      <c r="O213" s="1203"/>
      <c r="P213" s="1203"/>
      <c r="Q213" s="1203"/>
      <c r="R213" s="1203"/>
      <c r="S213" s="1203"/>
      <c r="T213" s="1203"/>
      <c r="U213" s="1203"/>
      <c r="V213" s="1203"/>
      <c r="W213" s="1203"/>
      <c r="X213" s="1203"/>
      <c r="Y213" s="1203"/>
      <c r="Z213" s="1203"/>
      <c r="AA213" s="1203"/>
      <c r="AB213" s="1203"/>
      <c r="AC213" s="1203"/>
      <c r="AD213" s="1203"/>
      <c r="AE213" s="1203"/>
      <c r="AF213" s="1203"/>
      <c r="AG213" s="1203"/>
      <c r="AH213" s="1203"/>
      <c r="AI213" s="1203"/>
      <c r="AJ213" s="1203"/>
      <c r="AK213" s="1203"/>
      <c r="AL213" s="1203"/>
      <c r="AM213" s="1203"/>
      <c r="AN213" s="1203"/>
      <c r="AO213" s="1203"/>
      <c r="AP213" s="1203"/>
      <c r="AQ213" s="1203"/>
      <c r="AR213" s="1203"/>
      <c r="AS213" s="1203"/>
    </row>
    <row r="214" spans="1:45">
      <c r="A214" s="1203"/>
      <c r="B214" s="1203"/>
      <c r="C214" s="1203"/>
      <c r="D214" s="1203"/>
      <c r="E214" s="1203"/>
      <c r="F214" s="1203"/>
      <c r="G214" s="1203"/>
      <c r="H214" s="1203"/>
      <c r="I214" s="1203"/>
      <c r="J214" s="1203"/>
      <c r="K214" s="1203"/>
      <c r="L214" s="1203"/>
      <c r="M214" s="1203"/>
      <c r="N214" s="1203"/>
      <c r="O214" s="1203"/>
      <c r="P214" s="1203"/>
      <c r="Q214" s="1203"/>
      <c r="R214" s="1203"/>
      <c r="S214" s="1203"/>
      <c r="T214" s="1203"/>
      <c r="U214" s="1203"/>
      <c r="V214" s="1203"/>
      <c r="W214" s="1203"/>
      <c r="X214" s="1203"/>
      <c r="Y214" s="1203"/>
      <c r="Z214" s="1203"/>
      <c r="AA214" s="1203"/>
      <c r="AB214" s="1203"/>
      <c r="AC214" s="1203"/>
      <c r="AD214" s="1203"/>
      <c r="AE214" s="1203"/>
      <c r="AF214" s="1203"/>
      <c r="AG214" s="1203"/>
      <c r="AH214" s="1203"/>
      <c r="AI214" s="1203"/>
      <c r="AJ214" s="1203"/>
      <c r="AK214" s="1203"/>
      <c r="AL214" s="1203"/>
      <c r="AM214" s="1203"/>
      <c r="AN214" s="1203"/>
      <c r="AO214" s="1203"/>
      <c r="AP214" s="1203"/>
      <c r="AQ214" s="1203"/>
      <c r="AR214" s="1203"/>
      <c r="AS214" s="1203"/>
    </row>
    <row r="215" spans="1:45">
      <c r="A215" s="1203"/>
      <c r="B215" s="1203"/>
      <c r="C215" s="1203"/>
      <c r="D215" s="1203"/>
      <c r="E215" s="1203"/>
      <c r="F215" s="1203"/>
      <c r="G215" s="1203"/>
      <c r="H215" s="1203"/>
      <c r="I215" s="1203"/>
      <c r="J215" s="1203"/>
      <c r="K215" s="1203"/>
      <c r="L215" s="1203"/>
      <c r="M215" s="1203"/>
      <c r="N215" s="1203"/>
      <c r="O215" s="1203"/>
      <c r="P215" s="1203"/>
      <c r="Q215" s="1203"/>
      <c r="R215" s="1203"/>
      <c r="S215" s="1203"/>
      <c r="T215" s="1203"/>
      <c r="U215" s="1203"/>
      <c r="V215" s="1203"/>
      <c r="W215" s="1203"/>
      <c r="X215" s="1203"/>
      <c r="Y215" s="1203"/>
      <c r="Z215" s="1203"/>
      <c r="AA215" s="1203"/>
      <c r="AB215" s="1203"/>
      <c r="AC215" s="1203"/>
      <c r="AD215" s="1203"/>
      <c r="AE215" s="1203"/>
      <c r="AF215" s="1203"/>
      <c r="AG215" s="1203"/>
      <c r="AH215" s="1203"/>
      <c r="AI215" s="1203"/>
      <c r="AJ215" s="1203"/>
      <c r="AK215" s="1203"/>
      <c r="AL215" s="1203"/>
      <c r="AM215" s="1203"/>
      <c r="AN215" s="1203"/>
      <c r="AO215" s="1203"/>
      <c r="AP215" s="1203"/>
      <c r="AQ215" s="1203"/>
      <c r="AR215" s="1203"/>
      <c r="AS215" s="1203"/>
    </row>
    <row r="216" spans="1:45">
      <c r="A216" s="1203"/>
      <c r="B216" s="1203"/>
      <c r="C216" s="1203"/>
      <c r="D216" s="1203"/>
      <c r="E216" s="1203"/>
      <c r="F216" s="1203"/>
      <c r="G216" s="1203"/>
      <c r="H216" s="1203"/>
      <c r="I216" s="1203"/>
      <c r="J216" s="1203"/>
      <c r="K216" s="1203"/>
      <c r="L216" s="1203"/>
      <c r="M216" s="1203"/>
      <c r="N216" s="1203"/>
      <c r="O216" s="1203"/>
      <c r="P216" s="1203"/>
      <c r="Q216" s="1203"/>
      <c r="R216" s="1203"/>
      <c r="S216" s="1203"/>
      <c r="T216" s="1203"/>
      <c r="U216" s="1203"/>
      <c r="V216" s="1203"/>
      <c r="W216" s="1203"/>
      <c r="X216" s="1203"/>
      <c r="Y216" s="1203"/>
      <c r="Z216" s="1203"/>
      <c r="AA216" s="1203"/>
      <c r="AB216" s="1203"/>
      <c r="AC216" s="1203"/>
      <c r="AD216" s="1203"/>
      <c r="AE216" s="1203"/>
      <c r="AF216" s="1203"/>
      <c r="AG216" s="1203"/>
      <c r="AH216" s="1203"/>
      <c r="AI216" s="1203"/>
      <c r="AJ216" s="1203"/>
      <c r="AK216" s="1203"/>
      <c r="AL216" s="1203"/>
      <c r="AM216" s="1203"/>
      <c r="AN216" s="1203"/>
      <c r="AO216" s="1203"/>
      <c r="AP216" s="1203"/>
      <c r="AQ216" s="1203"/>
      <c r="AR216" s="1203"/>
      <c r="AS216" s="1203"/>
    </row>
    <row r="217" spans="1:45">
      <c r="A217" s="1203"/>
      <c r="B217" s="1203"/>
      <c r="C217" s="1203"/>
      <c r="D217" s="1203"/>
      <c r="E217" s="1203"/>
      <c r="F217" s="1203"/>
      <c r="G217" s="1203"/>
      <c r="H217" s="1203"/>
      <c r="I217" s="1203"/>
      <c r="J217" s="1203"/>
      <c r="K217" s="1203"/>
      <c r="L217" s="1203"/>
      <c r="M217" s="1203"/>
      <c r="N217" s="1203"/>
      <c r="O217" s="1203"/>
      <c r="P217" s="1203"/>
      <c r="Q217" s="1203"/>
      <c r="R217" s="1203"/>
      <c r="S217" s="1203"/>
      <c r="T217" s="1203"/>
      <c r="U217" s="1203"/>
      <c r="V217" s="1203"/>
      <c r="W217" s="1203"/>
      <c r="X217" s="1203"/>
      <c r="Y217" s="1203"/>
      <c r="Z217" s="1203"/>
      <c r="AA217" s="1203"/>
      <c r="AB217" s="1203"/>
      <c r="AC217" s="1203"/>
      <c r="AD217" s="1203"/>
      <c r="AE217" s="1203"/>
      <c r="AF217" s="1203"/>
      <c r="AG217" s="1203"/>
      <c r="AH217" s="1203"/>
      <c r="AI217" s="1203"/>
      <c r="AJ217" s="1203"/>
      <c r="AK217" s="1203"/>
      <c r="AL217" s="1203"/>
      <c r="AM217" s="1203"/>
      <c r="AN217" s="1203"/>
      <c r="AO217" s="1203"/>
      <c r="AP217" s="1203"/>
      <c r="AQ217" s="1203"/>
      <c r="AR217" s="1203"/>
      <c r="AS217" s="1203"/>
    </row>
    <row r="218" spans="1:45">
      <c r="A218" s="1203"/>
      <c r="B218" s="1203"/>
      <c r="C218" s="1203"/>
      <c r="D218" s="1203"/>
      <c r="E218" s="1203"/>
      <c r="F218" s="1203"/>
      <c r="G218" s="1203"/>
      <c r="H218" s="1203"/>
      <c r="I218" s="1203"/>
      <c r="J218" s="1203"/>
      <c r="K218" s="1203"/>
      <c r="L218" s="1203"/>
      <c r="M218" s="1203"/>
      <c r="N218" s="1203"/>
      <c r="O218" s="1203"/>
      <c r="P218" s="1203"/>
      <c r="Q218" s="1203"/>
      <c r="R218" s="1203"/>
      <c r="S218" s="1203"/>
      <c r="T218" s="1203"/>
      <c r="U218" s="1203"/>
      <c r="V218" s="1203"/>
      <c r="W218" s="1203"/>
      <c r="X218" s="1203"/>
      <c r="Y218" s="1203"/>
      <c r="Z218" s="1203"/>
      <c r="AA218" s="1203"/>
      <c r="AB218" s="1203"/>
      <c r="AC218" s="1203"/>
      <c r="AD218" s="1203"/>
      <c r="AE218" s="1203"/>
      <c r="AF218" s="1203"/>
      <c r="AG218" s="1203"/>
      <c r="AH218" s="1203"/>
      <c r="AI218" s="1203"/>
      <c r="AJ218" s="1203"/>
      <c r="AK218" s="1203"/>
      <c r="AL218" s="1203"/>
      <c r="AM218" s="1203"/>
      <c r="AN218" s="1203"/>
      <c r="AO218" s="1203"/>
      <c r="AP218" s="1203"/>
      <c r="AQ218" s="1203"/>
      <c r="AR218" s="1203"/>
      <c r="AS218" s="1203"/>
    </row>
    <row r="219" spans="1:45">
      <c r="A219" s="1203"/>
      <c r="B219" s="1203"/>
      <c r="C219" s="1203"/>
      <c r="D219" s="1203"/>
      <c r="E219" s="1203"/>
      <c r="F219" s="1203"/>
      <c r="G219" s="1203"/>
      <c r="H219" s="1203"/>
      <c r="I219" s="1203"/>
      <c r="J219" s="1203"/>
      <c r="K219" s="1203"/>
      <c r="L219" s="1203"/>
      <c r="M219" s="1203"/>
      <c r="N219" s="1203"/>
      <c r="O219" s="1203"/>
      <c r="P219" s="1203"/>
      <c r="Q219" s="1203"/>
      <c r="R219" s="1203"/>
      <c r="S219" s="1203"/>
      <c r="T219" s="1203"/>
      <c r="U219" s="1203"/>
      <c r="V219" s="1203"/>
      <c r="W219" s="1203"/>
      <c r="X219" s="1203"/>
      <c r="Y219" s="1203"/>
      <c r="Z219" s="1203"/>
      <c r="AA219" s="1203"/>
      <c r="AB219" s="1203"/>
      <c r="AC219" s="1203"/>
      <c r="AD219" s="1203"/>
      <c r="AE219" s="1203"/>
      <c r="AF219" s="1203"/>
      <c r="AG219" s="1203"/>
      <c r="AH219" s="1203"/>
      <c r="AI219" s="1203"/>
      <c r="AJ219" s="1203"/>
      <c r="AK219" s="1203"/>
      <c r="AL219" s="1203"/>
      <c r="AM219" s="1203"/>
      <c r="AN219" s="1203"/>
      <c r="AO219" s="1203"/>
      <c r="AP219" s="1203"/>
      <c r="AQ219" s="1203"/>
      <c r="AR219" s="1203"/>
      <c r="AS219" s="1203"/>
    </row>
    <row r="220" spans="1:45">
      <c r="A220" s="1203"/>
      <c r="B220" s="1203"/>
      <c r="C220" s="1203"/>
      <c r="D220" s="1203"/>
      <c r="E220" s="1203"/>
      <c r="F220" s="1203"/>
      <c r="G220" s="1203"/>
      <c r="H220" s="1203"/>
      <c r="I220" s="1203"/>
      <c r="J220" s="1203"/>
      <c r="K220" s="1203"/>
      <c r="L220" s="1203"/>
      <c r="M220" s="1203"/>
      <c r="N220" s="1203"/>
      <c r="O220" s="1203"/>
      <c r="P220" s="1203"/>
      <c r="Q220" s="1203"/>
      <c r="R220" s="1203"/>
      <c r="S220" s="1203"/>
      <c r="T220" s="1203"/>
      <c r="U220" s="1203"/>
      <c r="V220" s="1203"/>
      <c r="W220" s="1203"/>
      <c r="X220" s="1203"/>
      <c r="Y220" s="1203"/>
      <c r="Z220" s="1203"/>
      <c r="AA220" s="1203"/>
      <c r="AB220" s="1203"/>
      <c r="AC220" s="1203"/>
      <c r="AD220" s="1203"/>
      <c r="AE220" s="1203"/>
      <c r="AF220" s="1203"/>
      <c r="AG220" s="1203"/>
      <c r="AH220" s="1203"/>
      <c r="AI220" s="1203"/>
      <c r="AJ220" s="1203"/>
      <c r="AK220" s="1203"/>
      <c r="AL220" s="1203"/>
      <c r="AM220" s="1203"/>
      <c r="AN220" s="1203"/>
      <c r="AO220" s="1203"/>
      <c r="AP220" s="1203"/>
      <c r="AQ220" s="1203"/>
      <c r="AR220" s="1203"/>
      <c r="AS220" s="1203"/>
    </row>
    <row r="221" spans="1:45">
      <c r="A221" s="1203"/>
      <c r="B221" s="1203"/>
      <c r="C221" s="1203"/>
      <c r="D221" s="1203"/>
      <c r="E221" s="1203"/>
      <c r="F221" s="1203"/>
      <c r="G221" s="1203"/>
      <c r="H221" s="1203"/>
      <c r="I221" s="1203"/>
      <c r="J221" s="1203"/>
      <c r="K221" s="1203"/>
      <c r="L221" s="1203"/>
      <c r="M221" s="1203"/>
      <c r="N221" s="1203"/>
      <c r="O221" s="1203"/>
      <c r="P221" s="1203"/>
      <c r="Q221" s="1203"/>
      <c r="R221" s="1203"/>
      <c r="S221" s="1203"/>
      <c r="T221" s="1203"/>
      <c r="U221" s="1203"/>
      <c r="V221" s="1203"/>
      <c r="W221" s="1203"/>
      <c r="X221" s="1203"/>
      <c r="Y221" s="1203"/>
      <c r="Z221" s="1203"/>
      <c r="AA221" s="1203"/>
      <c r="AB221" s="1203"/>
      <c r="AC221" s="1203"/>
      <c r="AD221" s="1203"/>
      <c r="AE221" s="1203"/>
      <c r="AF221" s="1203"/>
      <c r="AG221" s="1203"/>
      <c r="AH221" s="1203"/>
      <c r="AI221" s="1203"/>
      <c r="AJ221" s="1203"/>
      <c r="AK221" s="1203"/>
      <c r="AL221" s="1203"/>
      <c r="AM221" s="1203"/>
      <c r="AN221" s="1203"/>
      <c r="AO221" s="1203"/>
      <c r="AP221" s="1203"/>
      <c r="AQ221" s="1203"/>
      <c r="AR221" s="1203"/>
      <c r="AS221" s="1203"/>
    </row>
    <row r="222" spans="1:45">
      <c r="A222" s="1203"/>
      <c r="B222" s="1203"/>
      <c r="C222" s="1203"/>
      <c r="D222" s="1203"/>
      <c r="E222" s="1203"/>
      <c r="F222" s="1203"/>
      <c r="G222" s="1203"/>
      <c r="H222" s="1203"/>
      <c r="I222" s="1203"/>
      <c r="J222" s="1203"/>
      <c r="K222" s="1203"/>
      <c r="L222" s="1203"/>
      <c r="M222" s="1203"/>
      <c r="N222" s="1203"/>
      <c r="O222" s="1203"/>
      <c r="P222" s="1203"/>
      <c r="Q222" s="1203"/>
      <c r="R222" s="1203"/>
      <c r="S222" s="1203"/>
      <c r="T222" s="1203"/>
      <c r="U222" s="1203"/>
      <c r="V222" s="1203"/>
      <c r="W222" s="1203"/>
      <c r="X222" s="1203"/>
      <c r="Y222" s="1203"/>
      <c r="Z222" s="1203"/>
      <c r="AA222" s="1203"/>
      <c r="AB222" s="1203"/>
      <c r="AC222" s="1203"/>
      <c r="AD222" s="1203"/>
      <c r="AE222" s="1203"/>
      <c r="AF222" s="1203"/>
      <c r="AG222" s="1203"/>
      <c r="AH222" s="1203"/>
      <c r="AI222" s="1203"/>
      <c r="AJ222" s="1203"/>
      <c r="AK222" s="1203"/>
      <c r="AL222" s="1203"/>
      <c r="AM222" s="1203"/>
      <c r="AN222" s="1203"/>
      <c r="AO222" s="1203"/>
      <c r="AP222" s="1203"/>
      <c r="AQ222" s="1203"/>
      <c r="AR222" s="1203"/>
      <c r="AS222" s="1203"/>
    </row>
    <row r="223" spans="1:45">
      <c r="A223" s="1203"/>
      <c r="B223" s="1203"/>
      <c r="C223" s="1203"/>
      <c r="D223" s="1203"/>
      <c r="E223" s="1203"/>
      <c r="F223" s="1203"/>
      <c r="G223" s="1203"/>
      <c r="H223" s="1203"/>
      <c r="I223" s="1203"/>
      <c r="J223" s="1203"/>
      <c r="K223" s="1203"/>
      <c r="L223" s="1203"/>
      <c r="M223" s="1203"/>
      <c r="N223" s="1203"/>
      <c r="O223" s="1203"/>
      <c r="P223" s="1203"/>
      <c r="Q223" s="1203"/>
      <c r="R223" s="1203"/>
      <c r="S223" s="1203"/>
      <c r="T223" s="1203"/>
      <c r="U223" s="1203"/>
      <c r="V223" s="1203"/>
      <c r="W223" s="1203"/>
      <c r="X223" s="1203"/>
      <c r="Y223" s="1203"/>
      <c r="Z223" s="1203"/>
      <c r="AA223" s="1203"/>
      <c r="AB223" s="1203"/>
      <c r="AC223" s="1203"/>
      <c r="AD223" s="1203"/>
      <c r="AE223" s="1203"/>
      <c r="AF223" s="1203"/>
      <c r="AG223" s="1203"/>
      <c r="AH223" s="1203"/>
      <c r="AI223" s="1203"/>
      <c r="AJ223" s="1203"/>
      <c r="AK223" s="1203"/>
      <c r="AL223" s="1203"/>
      <c r="AM223" s="1203"/>
      <c r="AN223" s="1203"/>
      <c r="AO223" s="1203"/>
      <c r="AP223" s="1203"/>
      <c r="AQ223" s="1203"/>
      <c r="AR223" s="1203"/>
      <c r="AS223" s="1203"/>
    </row>
    <row r="224" spans="1:45">
      <c r="A224" s="1203"/>
      <c r="B224" s="1203"/>
      <c r="C224" s="1203"/>
      <c r="D224" s="1203"/>
      <c r="E224" s="1203"/>
      <c r="F224" s="1203"/>
      <c r="G224" s="1203"/>
      <c r="H224" s="1203"/>
      <c r="I224" s="1203"/>
      <c r="J224" s="1203"/>
      <c r="K224" s="1203"/>
      <c r="L224" s="1203"/>
      <c r="M224" s="1203"/>
      <c r="N224" s="1203"/>
      <c r="O224" s="1203"/>
      <c r="P224" s="1203"/>
      <c r="Q224" s="1203"/>
      <c r="R224" s="1203"/>
      <c r="S224" s="1203"/>
      <c r="T224" s="1203"/>
      <c r="U224" s="1203"/>
      <c r="V224" s="1203"/>
      <c r="W224" s="1203"/>
      <c r="X224" s="1203"/>
      <c r="Y224" s="1203"/>
      <c r="Z224" s="1203"/>
      <c r="AA224" s="1203"/>
      <c r="AB224" s="1203"/>
      <c r="AC224" s="1203"/>
      <c r="AD224" s="1203"/>
      <c r="AE224" s="1203"/>
      <c r="AF224" s="1203"/>
      <c r="AG224" s="1203"/>
      <c r="AH224" s="1203"/>
      <c r="AI224" s="1203"/>
      <c r="AJ224" s="1203"/>
      <c r="AK224" s="1203"/>
      <c r="AL224" s="1203"/>
      <c r="AM224" s="1203"/>
      <c r="AN224" s="1203"/>
      <c r="AO224" s="1203"/>
      <c r="AP224" s="1203"/>
      <c r="AQ224" s="1203"/>
      <c r="AR224" s="1203"/>
      <c r="AS224" s="1203"/>
    </row>
    <row r="225" spans="1:45">
      <c r="A225" s="1203"/>
      <c r="B225" s="1203"/>
      <c r="C225" s="1203"/>
      <c r="D225" s="1203"/>
      <c r="E225" s="1203"/>
      <c r="F225" s="1203"/>
      <c r="G225" s="1203"/>
      <c r="H225" s="1203"/>
      <c r="I225" s="1203"/>
      <c r="J225" s="1203"/>
      <c r="K225" s="1203"/>
      <c r="L225" s="1203"/>
      <c r="M225" s="1203"/>
      <c r="N225" s="1203"/>
      <c r="O225" s="1203"/>
      <c r="P225" s="1203"/>
      <c r="Q225" s="1203"/>
      <c r="R225" s="1203"/>
      <c r="S225" s="1203"/>
      <c r="T225" s="1203"/>
      <c r="U225" s="1203"/>
      <c r="V225" s="1203"/>
      <c r="W225" s="1203"/>
      <c r="X225" s="1203"/>
      <c r="Y225" s="1203"/>
      <c r="Z225" s="1203"/>
      <c r="AA225" s="1203"/>
      <c r="AB225" s="1203"/>
      <c r="AC225" s="1203"/>
      <c r="AD225" s="1203"/>
      <c r="AE225" s="1203"/>
      <c r="AF225" s="1203"/>
      <c r="AG225" s="1203"/>
      <c r="AH225" s="1203"/>
      <c r="AI225" s="1203"/>
      <c r="AJ225" s="1203"/>
      <c r="AK225" s="1203"/>
      <c r="AL225" s="1203"/>
      <c r="AM225" s="1203"/>
      <c r="AN225" s="1203"/>
      <c r="AO225" s="1203"/>
      <c r="AP225" s="1203"/>
      <c r="AQ225" s="1203"/>
      <c r="AR225" s="1203"/>
      <c r="AS225" s="1203"/>
    </row>
    <row r="226" spans="1:45">
      <c r="A226" s="1203"/>
      <c r="B226" s="1203"/>
      <c r="C226" s="1203"/>
      <c r="D226" s="1203"/>
      <c r="E226" s="1203"/>
      <c r="F226" s="1203"/>
      <c r="G226" s="1203"/>
      <c r="H226" s="1203"/>
      <c r="I226" s="1203"/>
      <c r="J226" s="1203"/>
      <c r="K226" s="1203"/>
      <c r="L226" s="1203"/>
      <c r="M226" s="1203"/>
      <c r="N226" s="1203"/>
      <c r="O226" s="1203"/>
      <c r="P226" s="1203"/>
      <c r="Q226" s="1203"/>
      <c r="R226" s="1203"/>
      <c r="S226" s="1203"/>
      <c r="T226" s="1203"/>
      <c r="U226" s="1203"/>
      <c r="V226" s="1203"/>
      <c r="W226" s="1203"/>
      <c r="X226" s="1203"/>
      <c r="Y226" s="1203"/>
      <c r="Z226" s="1203"/>
      <c r="AA226" s="1203"/>
      <c r="AB226" s="1203"/>
      <c r="AC226" s="1203"/>
      <c r="AD226" s="1203"/>
      <c r="AE226" s="1203"/>
      <c r="AF226" s="1203"/>
      <c r="AG226" s="1203"/>
      <c r="AH226" s="1203"/>
      <c r="AI226" s="1203"/>
      <c r="AJ226" s="1203"/>
      <c r="AK226" s="1203"/>
      <c r="AL226" s="1203"/>
      <c r="AM226" s="1203"/>
      <c r="AN226" s="1203"/>
      <c r="AO226" s="1203"/>
      <c r="AP226" s="1203"/>
      <c r="AQ226" s="1203"/>
      <c r="AR226" s="1203"/>
      <c r="AS226" s="1203"/>
    </row>
    <row r="227" spans="1:45">
      <c r="A227" s="1203"/>
      <c r="B227" s="1203"/>
      <c r="C227" s="1203"/>
      <c r="D227" s="1203"/>
      <c r="E227" s="1203"/>
      <c r="F227" s="1203"/>
      <c r="G227" s="1203"/>
      <c r="H227" s="1203"/>
      <c r="I227" s="1203"/>
      <c r="J227" s="1203"/>
      <c r="K227" s="1203"/>
      <c r="L227" s="1203"/>
      <c r="M227" s="1203"/>
      <c r="N227" s="1203"/>
      <c r="O227" s="1203"/>
      <c r="P227" s="1203"/>
      <c r="Q227" s="1203"/>
      <c r="R227" s="1203"/>
      <c r="S227" s="1203"/>
      <c r="T227" s="1203"/>
      <c r="U227" s="1203"/>
      <c r="V227" s="1203"/>
      <c r="W227" s="1203"/>
      <c r="X227" s="1203"/>
      <c r="Y227" s="1203"/>
      <c r="Z227" s="1203"/>
      <c r="AA227" s="1203"/>
      <c r="AB227" s="1203"/>
      <c r="AC227" s="1203"/>
      <c r="AD227" s="1203"/>
      <c r="AE227" s="1203"/>
      <c r="AF227" s="1203"/>
      <c r="AG227" s="1203"/>
      <c r="AH227" s="1203"/>
      <c r="AI227" s="1203"/>
      <c r="AJ227" s="1203"/>
      <c r="AK227" s="1203"/>
      <c r="AL227" s="1203"/>
      <c r="AM227" s="1203"/>
      <c r="AN227" s="1203"/>
      <c r="AO227" s="1203"/>
      <c r="AP227" s="1203"/>
      <c r="AQ227" s="1203"/>
      <c r="AR227" s="1203"/>
      <c r="AS227" s="1203"/>
    </row>
    <row r="228" spans="1:45">
      <c r="A228" s="1203"/>
      <c r="B228" s="1203"/>
      <c r="C228" s="1203"/>
      <c r="D228" s="1203"/>
      <c r="E228" s="1203"/>
      <c r="F228" s="1203"/>
      <c r="G228" s="1203"/>
      <c r="H228" s="1203"/>
      <c r="I228" s="1203"/>
      <c r="J228" s="1203"/>
      <c r="K228" s="1203"/>
      <c r="L228" s="1203"/>
      <c r="M228" s="1203"/>
      <c r="N228" s="1203"/>
      <c r="O228" s="1203"/>
      <c r="P228" s="1203"/>
      <c r="Q228" s="1203"/>
      <c r="R228" s="1203"/>
      <c r="S228" s="1203"/>
      <c r="T228" s="1203"/>
      <c r="U228" s="1203"/>
      <c r="V228" s="1203"/>
      <c r="W228" s="1203"/>
      <c r="X228" s="1203"/>
      <c r="Y228" s="1203"/>
      <c r="Z228" s="1203"/>
      <c r="AA228" s="1203"/>
      <c r="AB228" s="1203"/>
      <c r="AC228" s="1203"/>
      <c r="AD228" s="1203"/>
      <c r="AE228" s="1203"/>
      <c r="AF228" s="1203"/>
      <c r="AG228" s="1203"/>
      <c r="AH228" s="1203"/>
      <c r="AI228" s="1203"/>
      <c r="AJ228" s="1203"/>
      <c r="AK228" s="1203"/>
      <c r="AL228" s="1203"/>
      <c r="AM228" s="1203"/>
      <c r="AN228" s="1203"/>
      <c r="AO228" s="1203"/>
      <c r="AP228" s="1203"/>
      <c r="AQ228" s="1203"/>
      <c r="AR228" s="1203"/>
      <c r="AS228" s="1203"/>
    </row>
    <row r="229" spans="1:45">
      <c r="A229" s="1203"/>
      <c r="B229" s="1203"/>
      <c r="C229" s="1203"/>
      <c r="D229" s="1203"/>
      <c r="E229" s="1203"/>
      <c r="F229" s="1203"/>
      <c r="G229" s="1203"/>
      <c r="H229" s="1203"/>
      <c r="I229" s="1203"/>
      <c r="J229" s="1203"/>
      <c r="K229" s="1203"/>
      <c r="L229" s="1203"/>
      <c r="M229" s="1203"/>
      <c r="N229" s="1203"/>
      <c r="O229" s="1203"/>
      <c r="P229" s="1203"/>
      <c r="Q229" s="1203"/>
      <c r="R229" s="1203"/>
      <c r="S229" s="1203"/>
      <c r="T229" s="1203"/>
      <c r="U229" s="1203"/>
      <c r="V229" s="1203"/>
      <c r="W229" s="1203"/>
      <c r="X229" s="1203"/>
      <c r="Y229" s="1203"/>
      <c r="Z229" s="1203"/>
      <c r="AA229" s="1203"/>
      <c r="AB229" s="1203"/>
      <c r="AC229" s="1203"/>
      <c r="AD229" s="1203"/>
      <c r="AE229" s="1203"/>
      <c r="AF229" s="1203"/>
      <c r="AG229" s="1203"/>
      <c r="AH229" s="1203"/>
      <c r="AI229" s="1203"/>
      <c r="AJ229" s="1203"/>
      <c r="AK229" s="1203"/>
      <c r="AL229" s="1203"/>
      <c r="AM229" s="1203"/>
      <c r="AN229" s="1203"/>
      <c r="AO229" s="1203"/>
      <c r="AP229" s="1203"/>
      <c r="AQ229" s="1203"/>
      <c r="AR229" s="1203"/>
      <c r="AS229" s="1203"/>
    </row>
    <row r="230" spans="1:45">
      <c r="A230" s="1203"/>
      <c r="B230" s="1203"/>
      <c r="C230" s="1203"/>
      <c r="D230" s="1203"/>
      <c r="E230" s="1203"/>
      <c r="F230" s="1203"/>
      <c r="G230" s="1203"/>
      <c r="H230" s="1203"/>
      <c r="I230" s="1203"/>
      <c r="J230" s="1203"/>
      <c r="K230" s="1203"/>
      <c r="L230" s="1203"/>
      <c r="M230" s="1203"/>
      <c r="N230" s="1203"/>
      <c r="O230" s="1203"/>
      <c r="P230" s="1203"/>
      <c r="Q230" s="1203"/>
      <c r="R230" s="1203"/>
      <c r="S230" s="1203"/>
      <c r="T230" s="1203"/>
      <c r="U230" s="1203"/>
      <c r="V230" s="1203"/>
      <c r="W230" s="1203"/>
      <c r="X230" s="1203"/>
      <c r="Y230" s="1203"/>
      <c r="Z230" s="1203"/>
      <c r="AA230" s="1203"/>
      <c r="AB230" s="1203"/>
      <c r="AC230" s="1203"/>
      <c r="AD230" s="1203"/>
      <c r="AE230" s="1203"/>
      <c r="AF230" s="1203"/>
      <c r="AG230" s="1203"/>
      <c r="AH230" s="1203"/>
      <c r="AI230" s="1203"/>
      <c r="AJ230" s="1203"/>
      <c r="AK230" s="1203"/>
      <c r="AL230" s="1203"/>
      <c r="AM230" s="1203"/>
      <c r="AN230" s="1203"/>
      <c r="AO230" s="1203"/>
      <c r="AP230" s="1203"/>
      <c r="AQ230" s="1203"/>
      <c r="AR230" s="1203"/>
      <c r="AS230" s="1203"/>
    </row>
    <row r="231" spans="1:45">
      <c r="A231" s="1203"/>
      <c r="B231" s="1203"/>
      <c r="C231" s="1203"/>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3"/>
      <c r="AK231" s="1203"/>
      <c r="AL231" s="1203"/>
      <c r="AM231" s="1203"/>
      <c r="AN231" s="1203"/>
      <c r="AO231" s="1203"/>
      <c r="AP231" s="1203"/>
      <c r="AQ231" s="1203"/>
      <c r="AR231" s="1203"/>
      <c r="AS231" s="1203"/>
    </row>
    <row r="232" spans="1:45">
      <c r="A232" s="1203"/>
      <c r="B232" s="1203"/>
      <c r="C232" s="1203"/>
      <c r="D232" s="1203"/>
      <c r="E232" s="1203"/>
      <c r="F232" s="1203"/>
      <c r="G232" s="1203"/>
      <c r="H232" s="1203"/>
      <c r="I232" s="1203"/>
      <c r="J232" s="1203"/>
      <c r="K232" s="1203"/>
      <c r="L232" s="1203"/>
      <c r="M232" s="1203"/>
      <c r="N232" s="1203"/>
      <c r="O232" s="1203"/>
      <c r="P232" s="1203"/>
      <c r="Q232" s="1203"/>
      <c r="R232" s="1203"/>
      <c r="S232" s="1203"/>
      <c r="T232" s="1203"/>
      <c r="U232" s="1203"/>
      <c r="V232" s="1203"/>
      <c r="W232" s="1203"/>
      <c r="X232" s="1203"/>
      <c r="Y232" s="1203"/>
      <c r="Z232" s="1203"/>
      <c r="AA232" s="1203"/>
      <c r="AB232" s="1203"/>
      <c r="AC232" s="1203"/>
      <c r="AD232" s="1203"/>
      <c r="AE232" s="1203"/>
      <c r="AF232" s="1203"/>
      <c r="AG232" s="1203"/>
      <c r="AH232" s="1203"/>
      <c r="AI232" s="1203"/>
      <c r="AJ232" s="1203"/>
      <c r="AK232" s="1203"/>
      <c r="AL232" s="1203"/>
      <c r="AM232" s="1203"/>
      <c r="AN232" s="1203"/>
      <c r="AO232" s="1203"/>
      <c r="AP232" s="1203"/>
      <c r="AQ232" s="1203"/>
      <c r="AR232" s="1203"/>
      <c r="AS232" s="1203"/>
    </row>
    <row r="233" spans="1:45">
      <c r="A233" s="1203"/>
      <c r="B233" s="1203"/>
      <c r="C233" s="1203"/>
      <c r="D233" s="1203"/>
      <c r="E233" s="1203"/>
      <c r="F233" s="1203"/>
      <c r="G233" s="1203"/>
      <c r="H233" s="1203"/>
      <c r="I233" s="1203"/>
      <c r="J233" s="1203"/>
      <c r="K233" s="1203"/>
      <c r="L233" s="1203"/>
      <c r="M233" s="1203"/>
      <c r="N233" s="1203"/>
      <c r="O233" s="1203"/>
      <c r="P233" s="1203"/>
      <c r="Q233" s="1203"/>
      <c r="R233" s="1203"/>
      <c r="S233" s="1203"/>
      <c r="T233" s="1203"/>
      <c r="U233" s="1203"/>
      <c r="V233" s="1203"/>
      <c r="W233" s="1203"/>
      <c r="X233" s="1203"/>
      <c r="Y233" s="1203"/>
      <c r="Z233" s="1203"/>
      <c r="AA233" s="1203"/>
      <c r="AB233" s="1203"/>
      <c r="AC233" s="1203"/>
      <c r="AD233" s="1203"/>
      <c r="AE233" s="1203"/>
      <c r="AF233" s="1203"/>
      <c r="AG233" s="1203"/>
      <c r="AH233" s="1203"/>
      <c r="AI233" s="1203"/>
      <c r="AJ233" s="1203"/>
      <c r="AK233" s="1203"/>
      <c r="AL233" s="1203"/>
      <c r="AM233" s="1203"/>
      <c r="AN233" s="1203"/>
      <c r="AO233" s="1203"/>
      <c r="AP233" s="1203"/>
      <c r="AQ233" s="1203"/>
      <c r="AR233" s="1203"/>
      <c r="AS233" s="1203"/>
    </row>
    <row r="234" spans="1:45">
      <c r="A234" s="1203"/>
      <c r="B234" s="1203"/>
      <c r="C234" s="1203"/>
      <c r="D234" s="1203"/>
      <c r="E234" s="1203"/>
      <c r="F234" s="1203"/>
      <c r="G234" s="1203"/>
      <c r="H234" s="1203"/>
      <c r="I234" s="1203"/>
      <c r="J234" s="1203"/>
      <c r="K234" s="1203"/>
      <c r="L234" s="1203"/>
      <c r="M234" s="1203"/>
      <c r="N234" s="1203"/>
      <c r="O234" s="1203"/>
      <c r="P234" s="1203"/>
      <c r="Q234" s="1203"/>
      <c r="R234" s="1203"/>
      <c r="S234" s="1203"/>
      <c r="T234" s="1203"/>
      <c r="U234" s="1203"/>
      <c r="V234" s="1203"/>
      <c r="W234" s="1203"/>
      <c r="X234" s="1203"/>
      <c r="Y234" s="1203"/>
      <c r="Z234" s="1203"/>
      <c r="AA234" s="1203"/>
      <c r="AB234" s="1203"/>
      <c r="AC234" s="1203"/>
      <c r="AD234" s="1203"/>
      <c r="AE234" s="1203"/>
      <c r="AF234" s="1203"/>
      <c r="AG234" s="1203"/>
      <c r="AH234" s="1203"/>
      <c r="AI234" s="1203"/>
      <c r="AJ234" s="1203"/>
      <c r="AK234" s="1203"/>
      <c r="AL234" s="1203"/>
      <c r="AM234" s="1203"/>
      <c r="AN234" s="1203"/>
      <c r="AO234" s="1203"/>
      <c r="AP234" s="1203"/>
      <c r="AQ234" s="1203"/>
      <c r="AR234" s="1203"/>
      <c r="AS234" s="1203"/>
    </row>
    <row r="235" spans="1:45">
      <c r="A235" s="1203"/>
      <c r="B235" s="1203"/>
      <c r="C235" s="1203"/>
      <c r="D235" s="1203"/>
      <c r="E235" s="1203"/>
      <c r="F235" s="1203"/>
      <c r="G235" s="1203"/>
      <c r="H235" s="1203"/>
      <c r="I235" s="1203"/>
      <c r="J235" s="1203"/>
      <c r="K235" s="1203"/>
      <c r="L235" s="1203"/>
      <c r="M235" s="1203"/>
      <c r="N235" s="1203"/>
      <c r="O235" s="1203"/>
      <c r="P235" s="1203"/>
      <c r="Q235" s="1203"/>
      <c r="R235" s="1203"/>
      <c r="S235" s="1203"/>
      <c r="T235" s="1203"/>
      <c r="U235" s="1203"/>
      <c r="V235" s="1203"/>
      <c r="W235" s="1203"/>
      <c r="X235" s="1203"/>
      <c r="Y235" s="1203"/>
      <c r="Z235" s="1203"/>
      <c r="AA235" s="1203"/>
      <c r="AB235" s="1203"/>
      <c r="AC235" s="1203"/>
      <c r="AD235" s="1203"/>
      <c r="AE235" s="1203"/>
      <c r="AF235" s="1203"/>
      <c r="AG235" s="1203"/>
      <c r="AH235" s="1203"/>
      <c r="AI235" s="1203"/>
      <c r="AJ235" s="1203"/>
      <c r="AK235" s="1203"/>
      <c r="AL235" s="1203"/>
      <c r="AM235" s="1203"/>
      <c r="AN235" s="1203"/>
      <c r="AO235" s="1203"/>
      <c r="AP235" s="1203"/>
      <c r="AQ235" s="1203"/>
      <c r="AR235" s="1203"/>
      <c r="AS235" s="1203"/>
    </row>
    <row r="236" spans="1:45">
      <c r="A236" s="1203"/>
      <c r="B236" s="1203"/>
      <c r="C236" s="1203"/>
      <c r="D236" s="1203"/>
      <c r="E236" s="1203"/>
      <c r="F236" s="1203"/>
      <c r="G236" s="1203"/>
      <c r="H236" s="1203"/>
      <c r="I236" s="1203"/>
      <c r="J236" s="1203"/>
      <c r="K236" s="1203"/>
      <c r="L236" s="1203"/>
      <c r="M236" s="1203"/>
      <c r="N236" s="1203"/>
      <c r="O236" s="1203"/>
      <c r="P236" s="1203"/>
      <c r="Q236" s="1203"/>
      <c r="R236" s="1203"/>
      <c r="S236" s="1203"/>
      <c r="T236" s="1203"/>
      <c r="U236" s="1203"/>
      <c r="V236" s="1203"/>
      <c r="W236" s="1203"/>
      <c r="X236" s="1203"/>
      <c r="Y236" s="1203"/>
      <c r="Z236" s="1203"/>
      <c r="AA236" s="1203"/>
      <c r="AB236" s="1203"/>
      <c r="AC236" s="1203"/>
      <c r="AD236" s="1203"/>
      <c r="AE236" s="1203"/>
      <c r="AF236" s="1203"/>
      <c r="AG236" s="1203"/>
      <c r="AH236" s="1203"/>
      <c r="AI236" s="1203"/>
      <c r="AJ236" s="1203"/>
      <c r="AK236" s="1203"/>
      <c r="AL236" s="1203"/>
      <c r="AM236" s="1203"/>
      <c r="AN236" s="1203"/>
      <c r="AO236" s="1203"/>
      <c r="AP236" s="1203"/>
      <c r="AQ236" s="1203"/>
      <c r="AR236" s="1203"/>
      <c r="AS236" s="1203"/>
    </row>
    <row r="237" spans="1:45">
      <c r="A237" s="1203"/>
      <c r="B237" s="1203"/>
      <c r="C237" s="1203"/>
      <c r="D237" s="1203"/>
      <c r="E237" s="1203"/>
      <c r="F237" s="1203"/>
      <c r="G237" s="1203"/>
      <c r="H237" s="1203"/>
      <c r="I237" s="1203"/>
      <c r="J237" s="1203"/>
      <c r="K237" s="1203"/>
      <c r="L237" s="1203"/>
      <c r="M237" s="1203"/>
      <c r="N237" s="1203"/>
      <c r="O237" s="1203"/>
      <c r="P237" s="1203"/>
      <c r="Q237" s="1203"/>
      <c r="R237" s="1203"/>
      <c r="S237" s="1203"/>
      <c r="T237" s="1203"/>
      <c r="U237" s="1203"/>
      <c r="V237" s="1203"/>
      <c r="W237" s="1203"/>
      <c r="X237" s="1203"/>
      <c r="Y237" s="1203"/>
      <c r="Z237" s="1203"/>
      <c r="AA237" s="1203"/>
      <c r="AB237" s="1203"/>
      <c r="AC237" s="1203"/>
      <c r="AD237" s="1203"/>
      <c r="AE237" s="1203"/>
      <c r="AF237" s="1203"/>
      <c r="AG237" s="1203"/>
      <c r="AH237" s="1203"/>
      <c r="AI237" s="1203"/>
      <c r="AJ237" s="1203"/>
      <c r="AK237" s="1203"/>
      <c r="AL237" s="1203"/>
      <c r="AM237" s="1203"/>
      <c r="AN237" s="1203"/>
      <c r="AO237" s="1203"/>
      <c r="AP237" s="1203"/>
      <c r="AQ237" s="1203"/>
      <c r="AR237" s="1203"/>
      <c r="AS237" s="1203"/>
    </row>
    <row r="238" spans="1:45">
      <c r="A238" s="1203"/>
      <c r="B238" s="1203"/>
      <c r="C238" s="1203"/>
      <c r="D238" s="1203"/>
      <c r="E238" s="1203"/>
      <c r="F238" s="1203"/>
      <c r="G238" s="1203"/>
      <c r="H238" s="1203"/>
      <c r="I238" s="1203"/>
      <c r="J238" s="1203"/>
      <c r="K238" s="1203"/>
      <c r="L238" s="1203"/>
      <c r="M238" s="1203"/>
      <c r="N238" s="1203"/>
      <c r="O238" s="1203"/>
      <c r="P238" s="1203"/>
      <c r="Q238" s="1203"/>
      <c r="R238" s="1203"/>
      <c r="S238" s="1203"/>
      <c r="T238" s="1203"/>
      <c r="U238" s="1203"/>
      <c r="V238" s="1203"/>
      <c r="W238" s="1203"/>
      <c r="X238" s="1203"/>
      <c r="Y238" s="1203"/>
      <c r="Z238" s="1203"/>
      <c r="AA238" s="1203"/>
      <c r="AB238" s="1203"/>
      <c r="AC238" s="1203"/>
      <c r="AD238" s="1203"/>
      <c r="AE238" s="1203"/>
      <c r="AF238" s="1203"/>
      <c r="AG238" s="1203"/>
      <c r="AH238" s="1203"/>
      <c r="AI238" s="1203"/>
      <c r="AJ238" s="1203"/>
      <c r="AK238" s="1203"/>
      <c r="AL238" s="1203"/>
      <c r="AM238" s="1203"/>
      <c r="AN238" s="1203"/>
      <c r="AO238" s="1203"/>
      <c r="AP238" s="1203"/>
      <c r="AQ238" s="1203"/>
      <c r="AR238" s="1203"/>
      <c r="AS238" s="1203"/>
    </row>
    <row r="239" spans="1:45">
      <c r="A239" s="1203"/>
      <c r="B239" s="1203"/>
      <c r="C239" s="1203"/>
      <c r="D239" s="1203"/>
      <c r="E239" s="1203"/>
      <c r="F239" s="1203"/>
      <c r="G239" s="1203"/>
      <c r="H239" s="1203"/>
      <c r="I239" s="1203"/>
      <c r="J239" s="1203"/>
      <c r="K239" s="1203"/>
      <c r="L239" s="1203"/>
      <c r="M239" s="1203"/>
      <c r="N239" s="1203"/>
      <c r="O239" s="1203"/>
      <c r="P239" s="1203"/>
      <c r="Q239" s="1203"/>
      <c r="R239" s="1203"/>
      <c r="S239" s="1203"/>
      <c r="T239" s="1203"/>
      <c r="U239" s="1203"/>
      <c r="V239" s="1203"/>
      <c r="W239" s="1203"/>
      <c r="X239" s="1203"/>
      <c r="Y239" s="1203"/>
      <c r="Z239" s="1203"/>
      <c r="AA239" s="1203"/>
      <c r="AB239" s="1203"/>
      <c r="AC239" s="1203"/>
      <c r="AD239" s="1203"/>
      <c r="AE239" s="1203"/>
      <c r="AF239" s="1203"/>
      <c r="AG239" s="1203"/>
      <c r="AH239" s="1203"/>
      <c r="AI239" s="1203"/>
      <c r="AJ239" s="1203"/>
      <c r="AK239" s="1203"/>
      <c r="AL239" s="1203"/>
      <c r="AM239" s="1203"/>
      <c r="AN239" s="1203"/>
      <c r="AO239" s="1203"/>
      <c r="AP239" s="1203"/>
      <c r="AQ239" s="1203"/>
      <c r="AR239" s="1203"/>
      <c r="AS239" s="1203"/>
    </row>
    <row r="240" spans="1:45">
      <c r="A240" s="1203"/>
      <c r="B240" s="1203"/>
      <c r="C240" s="1203"/>
      <c r="D240" s="1203"/>
      <c r="E240" s="1203"/>
      <c r="F240" s="1203"/>
      <c r="G240" s="1203"/>
      <c r="H240" s="1203"/>
      <c r="I240" s="1203"/>
      <c r="J240" s="1203"/>
      <c r="K240" s="1203"/>
      <c r="L240" s="1203"/>
      <c r="M240" s="1203"/>
      <c r="N240" s="1203"/>
      <c r="O240" s="1203"/>
      <c r="P240" s="1203"/>
      <c r="Q240" s="1203"/>
      <c r="R240" s="1203"/>
      <c r="S240" s="1203"/>
      <c r="T240" s="1203"/>
      <c r="U240" s="1203"/>
      <c r="V240" s="1203"/>
      <c r="W240" s="1203"/>
      <c r="X240" s="1203"/>
      <c r="Y240" s="1203"/>
      <c r="Z240" s="1203"/>
      <c r="AA240" s="1203"/>
      <c r="AB240" s="1203"/>
      <c r="AC240" s="1203"/>
      <c r="AD240" s="1203"/>
      <c r="AE240" s="1203"/>
      <c r="AF240" s="1203"/>
      <c r="AG240" s="1203"/>
      <c r="AH240" s="1203"/>
      <c r="AI240" s="1203"/>
      <c r="AJ240" s="1203"/>
      <c r="AK240" s="1203"/>
      <c r="AL240" s="1203"/>
      <c r="AM240" s="1203"/>
      <c r="AN240" s="1203"/>
      <c r="AO240" s="1203"/>
      <c r="AP240" s="1203"/>
      <c r="AQ240" s="1203"/>
      <c r="AR240" s="1203"/>
      <c r="AS240" s="1203"/>
    </row>
    <row r="241" spans="1:45">
      <c r="A241" s="1203"/>
      <c r="B241" s="1203"/>
      <c r="C241" s="1203"/>
      <c r="D241" s="1203"/>
      <c r="E241" s="1203"/>
      <c r="F241" s="1203"/>
      <c r="G241" s="1203"/>
      <c r="H241" s="1203"/>
      <c r="I241" s="1203"/>
      <c r="J241" s="1203"/>
      <c r="K241" s="1203"/>
      <c r="L241" s="1203"/>
      <c r="M241" s="1203"/>
      <c r="N241" s="1203"/>
      <c r="O241" s="1203"/>
      <c r="P241" s="1203"/>
      <c r="Q241" s="1203"/>
      <c r="R241" s="1203"/>
      <c r="S241" s="1203"/>
      <c r="T241" s="1203"/>
      <c r="U241" s="1203"/>
      <c r="V241" s="1203"/>
      <c r="W241" s="1203"/>
      <c r="X241" s="1203"/>
      <c r="Y241" s="1203"/>
      <c r="Z241" s="1203"/>
      <c r="AA241" s="1203"/>
      <c r="AB241" s="1203"/>
      <c r="AC241" s="1203"/>
      <c r="AD241" s="1203"/>
      <c r="AE241" s="1203"/>
      <c r="AF241" s="1203"/>
      <c r="AG241" s="1203"/>
      <c r="AH241" s="1203"/>
      <c r="AI241" s="1203"/>
      <c r="AJ241" s="1203"/>
      <c r="AK241" s="1203"/>
      <c r="AL241" s="1203"/>
      <c r="AM241" s="1203"/>
      <c r="AN241" s="1203"/>
      <c r="AO241" s="1203"/>
      <c r="AP241" s="1203"/>
      <c r="AQ241" s="1203"/>
      <c r="AR241" s="1203"/>
      <c r="AS241" s="1203"/>
    </row>
    <row r="242" spans="1:45">
      <c r="A242" s="1203"/>
      <c r="B242" s="1203"/>
      <c r="C242" s="1203"/>
      <c r="D242" s="1203"/>
      <c r="E242" s="1203"/>
      <c r="F242" s="1203"/>
      <c r="G242" s="1203"/>
      <c r="H242" s="1203"/>
      <c r="I242" s="1203"/>
      <c r="J242" s="1203"/>
      <c r="K242" s="1203"/>
      <c r="L242" s="1203"/>
      <c r="M242" s="1203"/>
      <c r="N242" s="1203"/>
      <c r="O242" s="1203"/>
      <c r="P242" s="1203"/>
      <c r="Q242" s="1203"/>
      <c r="R242" s="1203"/>
      <c r="S242" s="1203"/>
      <c r="T242" s="1203"/>
      <c r="U242" s="1203"/>
      <c r="V242" s="1203"/>
      <c r="W242" s="1203"/>
      <c r="X242" s="1203"/>
      <c r="Y242" s="1203"/>
      <c r="Z242" s="1203"/>
      <c r="AA242" s="1203"/>
      <c r="AB242" s="1203"/>
      <c r="AC242" s="1203"/>
      <c r="AD242" s="1203"/>
      <c r="AE242" s="1203"/>
      <c r="AF242" s="1203"/>
      <c r="AG242" s="1203"/>
      <c r="AH242" s="1203"/>
      <c r="AI242" s="1203"/>
      <c r="AJ242" s="1203"/>
      <c r="AK242" s="1203"/>
      <c r="AL242" s="1203"/>
      <c r="AM242" s="1203"/>
      <c r="AN242" s="1203"/>
      <c r="AO242" s="1203"/>
      <c r="AP242" s="1203"/>
      <c r="AQ242" s="1203"/>
      <c r="AR242" s="1203"/>
      <c r="AS242" s="1203"/>
    </row>
    <row r="243" spans="1:45">
      <c r="A243" s="1203"/>
      <c r="B243" s="1203"/>
      <c r="C243" s="1203"/>
      <c r="D243" s="1203"/>
      <c r="E243" s="1203"/>
      <c r="F243" s="1203"/>
      <c r="G243" s="1203"/>
      <c r="H243" s="1203"/>
      <c r="I243" s="1203"/>
      <c r="J243" s="1203"/>
      <c r="K243" s="1203"/>
      <c r="L243" s="1203"/>
      <c r="M243" s="1203"/>
      <c r="N243" s="1203"/>
      <c r="O243" s="1203"/>
      <c r="P243" s="1203"/>
      <c r="Q243" s="1203"/>
      <c r="R243" s="1203"/>
      <c r="S243" s="1203"/>
      <c r="T243" s="1203"/>
      <c r="U243" s="1203"/>
      <c r="V243" s="1203"/>
      <c r="W243" s="1203"/>
      <c r="X243" s="1203"/>
      <c r="Y243" s="1203"/>
      <c r="Z243" s="1203"/>
      <c r="AA243" s="1203"/>
      <c r="AB243" s="1203"/>
      <c r="AC243" s="1203"/>
      <c r="AD243" s="1203"/>
      <c r="AE243" s="1203"/>
      <c r="AF243" s="1203"/>
      <c r="AG243" s="1203"/>
      <c r="AH243" s="1203"/>
      <c r="AI243" s="1203"/>
      <c r="AJ243" s="1203"/>
      <c r="AK243" s="1203"/>
      <c r="AL243" s="1203"/>
      <c r="AM243" s="1203"/>
      <c r="AN243" s="1203"/>
      <c r="AO243" s="1203"/>
      <c r="AP243" s="1203"/>
      <c r="AQ243" s="1203"/>
      <c r="AR243" s="1203"/>
      <c r="AS243" s="1203"/>
    </row>
    <row r="244" spans="1:45">
      <c r="A244" s="1203"/>
      <c r="B244" s="1203"/>
      <c r="C244" s="1203"/>
      <c r="D244" s="1203"/>
      <c r="E244" s="1203"/>
      <c r="F244" s="1203"/>
      <c r="G244" s="1203"/>
      <c r="H244" s="1203"/>
      <c r="I244" s="1203"/>
      <c r="J244" s="1203"/>
      <c r="K244" s="1203"/>
      <c r="L244" s="1203"/>
      <c r="M244" s="1203"/>
      <c r="N244" s="1203"/>
      <c r="O244" s="1203"/>
      <c r="P244" s="1203"/>
      <c r="Q244" s="1203"/>
      <c r="R244" s="1203"/>
      <c r="S244" s="1203"/>
      <c r="T244" s="1203"/>
      <c r="U244" s="1203"/>
      <c r="V244" s="1203"/>
      <c r="W244" s="1203"/>
      <c r="X244" s="1203"/>
      <c r="Y244" s="1203"/>
      <c r="Z244" s="1203"/>
      <c r="AA244" s="1203"/>
      <c r="AB244" s="1203"/>
      <c r="AC244" s="1203"/>
      <c r="AD244" s="1203"/>
      <c r="AE244" s="1203"/>
      <c r="AF244" s="1203"/>
      <c r="AG244" s="1203"/>
      <c r="AH244" s="1203"/>
      <c r="AI244" s="1203"/>
      <c r="AJ244" s="1203"/>
      <c r="AK244" s="1203"/>
      <c r="AL244" s="1203"/>
      <c r="AM244" s="1203"/>
      <c r="AN244" s="1203"/>
      <c r="AO244" s="1203"/>
      <c r="AP244" s="1203"/>
      <c r="AQ244" s="1203"/>
      <c r="AR244" s="1203"/>
      <c r="AS244" s="1203"/>
    </row>
    <row r="245" spans="1:45">
      <c r="A245" s="1203"/>
      <c r="B245" s="1203"/>
      <c r="C245" s="1203"/>
      <c r="D245" s="1203"/>
      <c r="E245" s="1203"/>
      <c r="F245" s="1203"/>
      <c r="G245" s="1203"/>
      <c r="H245" s="1203"/>
      <c r="I245" s="1203"/>
      <c r="J245" s="1203"/>
      <c r="K245" s="1203"/>
      <c r="L245" s="1203"/>
      <c r="M245" s="1203"/>
      <c r="N245" s="1203"/>
      <c r="O245" s="1203"/>
      <c r="P245" s="1203"/>
      <c r="Q245" s="1203"/>
      <c r="R245" s="1203"/>
      <c r="S245" s="1203"/>
      <c r="T245" s="1203"/>
      <c r="U245" s="1203"/>
      <c r="V245" s="1203"/>
      <c r="W245" s="1203"/>
      <c r="X245" s="1203"/>
      <c r="Y245" s="1203"/>
      <c r="Z245" s="1203"/>
      <c r="AA245" s="1203"/>
      <c r="AB245" s="1203"/>
      <c r="AC245" s="1203"/>
      <c r="AD245" s="1203"/>
      <c r="AE245" s="1203"/>
      <c r="AF245" s="1203"/>
      <c r="AG245" s="1203"/>
      <c r="AH245" s="1203"/>
      <c r="AI245" s="1203"/>
      <c r="AJ245" s="1203"/>
      <c r="AK245" s="1203"/>
      <c r="AL245" s="1203"/>
      <c r="AM245" s="1203"/>
      <c r="AN245" s="1203"/>
      <c r="AO245" s="1203"/>
      <c r="AP245" s="1203"/>
      <c r="AQ245" s="1203"/>
      <c r="AR245" s="1203"/>
      <c r="AS245" s="1203"/>
    </row>
    <row r="246" spans="1:45">
      <c r="A246" s="1203"/>
      <c r="B246" s="1203"/>
      <c r="C246" s="1203"/>
      <c r="D246" s="1203"/>
      <c r="E246" s="1203"/>
      <c r="F246" s="1203"/>
      <c r="G246" s="1203"/>
      <c r="H246" s="1203"/>
      <c r="I246" s="1203"/>
      <c r="J246" s="1203"/>
      <c r="K246" s="1203"/>
      <c r="L246" s="1203"/>
      <c r="M246" s="1203"/>
      <c r="N246" s="1203"/>
      <c r="O246" s="1203"/>
      <c r="P246" s="1203"/>
      <c r="Q246" s="1203"/>
      <c r="R246" s="1203"/>
      <c r="S246" s="1203"/>
      <c r="T246" s="1203"/>
      <c r="U246" s="1203"/>
      <c r="V246" s="1203"/>
      <c r="W246" s="1203"/>
      <c r="X246" s="1203"/>
      <c r="Y246" s="1203"/>
      <c r="Z246" s="1203"/>
      <c r="AA246" s="1203"/>
      <c r="AB246" s="1203"/>
      <c r="AC246" s="1203"/>
      <c r="AD246" s="1203"/>
      <c r="AE246" s="1203"/>
      <c r="AF246" s="1203"/>
      <c r="AG246" s="1203"/>
      <c r="AH246" s="1203"/>
      <c r="AI246" s="1203"/>
      <c r="AJ246" s="1203"/>
      <c r="AK246" s="1203"/>
      <c r="AL246" s="1203"/>
      <c r="AM246" s="1203"/>
      <c r="AN246" s="1203"/>
      <c r="AO246" s="1203"/>
      <c r="AP246" s="1203"/>
      <c r="AQ246" s="1203"/>
      <c r="AR246" s="1203"/>
      <c r="AS246" s="1203"/>
    </row>
    <row r="247" spans="1:45">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row>
    <row r="248" spans="1:45">
      <c r="A248" s="1203"/>
      <c r="B248" s="1203"/>
      <c r="C248" s="1203"/>
      <c r="D248" s="1203"/>
      <c r="E248" s="1203"/>
      <c r="F248" s="1203"/>
      <c r="G248" s="1203"/>
      <c r="H248" s="1203"/>
      <c r="I248" s="1203"/>
      <c r="J248" s="1203"/>
      <c r="K248" s="1203"/>
      <c r="L248" s="1203"/>
      <c r="M248" s="1203"/>
      <c r="N248" s="1203"/>
      <c r="O248" s="1203"/>
      <c r="P248" s="1203"/>
      <c r="Q248" s="1203"/>
      <c r="R248" s="1203"/>
      <c r="S248" s="1203"/>
      <c r="T248" s="1203"/>
      <c r="U248" s="1203"/>
      <c r="V248" s="1203"/>
      <c r="W248" s="1203"/>
      <c r="X248" s="1203"/>
      <c r="Y248" s="1203"/>
      <c r="Z248" s="1203"/>
      <c r="AA248" s="1203"/>
      <c r="AB248" s="1203"/>
      <c r="AC248" s="1203"/>
      <c r="AD248" s="1203"/>
      <c r="AE248" s="1203"/>
      <c r="AF248" s="1203"/>
      <c r="AG248" s="1203"/>
      <c r="AH248" s="1203"/>
      <c r="AI248" s="1203"/>
      <c r="AJ248" s="1203"/>
      <c r="AK248" s="1203"/>
      <c r="AL248" s="1203"/>
      <c r="AM248" s="1203"/>
      <c r="AN248" s="1203"/>
      <c r="AO248" s="1203"/>
      <c r="AP248" s="1203"/>
      <c r="AQ248" s="1203"/>
      <c r="AR248" s="1203"/>
      <c r="AS248" s="1203"/>
    </row>
    <row r="249" spans="1:45">
      <c r="A249" s="1203"/>
      <c r="B249" s="1203"/>
      <c r="C249" s="1203"/>
      <c r="D249" s="1203"/>
      <c r="E249" s="1203"/>
      <c r="F249" s="1203"/>
      <c r="G249" s="1203"/>
      <c r="H249" s="1203"/>
      <c r="I249" s="1203"/>
      <c r="J249" s="1203"/>
      <c r="K249" s="1203"/>
      <c r="L249" s="1203"/>
      <c r="M249" s="1203"/>
      <c r="N249" s="1203"/>
      <c r="O249" s="1203"/>
      <c r="P249" s="1203"/>
      <c r="Q249" s="1203"/>
      <c r="R249" s="1203"/>
      <c r="S249" s="1203"/>
      <c r="T249" s="1203"/>
      <c r="U249" s="1203"/>
      <c r="V249" s="1203"/>
      <c r="W249" s="1203"/>
      <c r="X249" s="1203"/>
      <c r="Y249" s="1203"/>
      <c r="Z249" s="1203"/>
      <c r="AA249" s="1203"/>
      <c r="AB249" s="1203"/>
      <c r="AC249" s="1203"/>
      <c r="AD249" s="1203"/>
      <c r="AE249" s="1203"/>
      <c r="AF249" s="1203"/>
      <c r="AG249" s="1203"/>
      <c r="AH249" s="1203"/>
      <c r="AI249" s="1203"/>
      <c r="AJ249" s="1203"/>
      <c r="AK249" s="1203"/>
      <c r="AL249" s="1203"/>
      <c r="AM249" s="1203"/>
      <c r="AN249" s="1203"/>
      <c r="AO249" s="1203"/>
      <c r="AP249" s="1203"/>
      <c r="AQ249" s="1203"/>
      <c r="AR249" s="1203"/>
      <c r="AS249" s="1203"/>
    </row>
    <row r="250" spans="1:45">
      <c r="A250" s="1203"/>
      <c r="B250" s="1203"/>
      <c r="C250" s="1203"/>
      <c r="D250" s="1203"/>
      <c r="E250" s="1203"/>
      <c r="F250" s="1203"/>
      <c r="G250" s="1203"/>
      <c r="H250" s="1203"/>
      <c r="I250" s="1203"/>
      <c r="J250" s="1203"/>
      <c r="K250" s="1203"/>
      <c r="L250" s="1203"/>
      <c r="M250" s="1203"/>
      <c r="N250" s="1203"/>
      <c r="O250" s="1203"/>
      <c r="P250" s="1203"/>
      <c r="Q250" s="1203"/>
      <c r="R250" s="1203"/>
      <c r="S250" s="1203"/>
      <c r="T250" s="1203"/>
      <c r="U250" s="1203"/>
      <c r="V250" s="1203"/>
      <c r="W250" s="1203"/>
      <c r="X250" s="1203"/>
      <c r="Y250" s="1203"/>
      <c r="Z250" s="1203"/>
      <c r="AA250" s="1203"/>
      <c r="AB250" s="1203"/>
      <c r="AC250" s="1203"/>
      <c r="AD250" s="1203"/>
      <c r="AE250" s="1203"/>
      <c r="AF250" s="1203"/>
      <c r="AG250" s="1203"/>
      <c r="AH250" s="1203"/>
      <c r="AI250" s="1203"/>
      <c r="AJ250" s="1203"/>
      <c r="AK250" s="1203"/>
      <c r="AL250" s="1203"/>
      <c r="AM250" s="1203"/>
      <c r="AN250" s="1203"/>
      <c r="AO250" s="1203"/>
      <c r="AP250" s="1203"/>
      <c r="AQ250" s="1203"/>
      <c r="AR250" s="1203"/>
      <c r="AS250" s="1203"/>
    </row>
    <row r="251" spans="1:45">
      <c r="A251" s="1203"/>
      <c r="B251" s="1203"/>
      <c r="C251" s="1203"/>
      <c r="D251" s="1203"/>
      <c r="E251" s="1203"/>
      <c r="F251" s="1203"/>
      <c r="G251" s="1203"/>
      <c r="H251" s="1203"/>
      <c r="I251" s="1203"/>
      <c r="J251" s="1203"/>
      <c r="K251" s="1203"/>
      <c r="L251" s="1203"/>
      <c r="M251" s="1203"/>
      <c r="N251" s="1203"/>
      <c r="O251" s="1203"/>
      <c r="P251" s="1203"/>
      <c r="Q251" s="1203"/>
      <c r="R251" s="1203"/>
      <c r="S251" s="1203"/>
      <c r="T251" s="1203"/>
      <c r="U251" s="1203"/>
      <c r="V251" s="1203"/>
      <c r="W251" s="1203"/>
      <c r="X251" s="1203"/>
      <c r="Y251" s="1203"/>
      <c r="Z251" s="1203"/>
      <c r="AA251" s="1203"/>
      <c r="AB251" s="1203"/>
      <c r="AC251" s="1203"/>
      <c r="AD251" s="1203"/>
      <c r="AE251" s="1203"/>
      <c r="AF251" s="1203"/>
      <c r="AG251" s="1203"/>
      <c r="AH251" s="1203"/>
      <c r="AI251" s="1203"/>
      <c r="AJ251" s="1203"/>
      <c r="AK251" s="1203"/>
      <c r="AL251" s="1203"/>
      <c r="AM251" s="1203"/>
      <c r="AN251" s="1203"/>
      <c r="AO251" s="1203"/>
      <c r="AP251" s="1203"/>
      <c r="AQ251" s="1203"/>
      <c r="AR251" s="1203"/>
      <c r="AS251" s="1203"/>
    </row>
    <row r="252" spans="1:45">
      <c r="A252" s="1203"/>
      <c r="B252" s="1203"/>
      <c r="C252" s="1203"/>
      <c r="D252" s="1203"/>
      <c r="E252" s="1203"/>
      <c r="F252" s="1203"/>
      <c r="G252" s="1203"/>
      <c r="H252" s="1203"/>
      <c r="I252" s="1203"/>
      <c r="J252" s="1203"/>
      <c r="K252" s="1203"/>
      <c r="L252" s="1203"/>
      <c r="M252" s="1203"/>
      <c r="N252" s="1203"/>
      <c r="O252" s="1203"/>
      <c r="P252" s="1203"/>
      <c r="Q252" s="1203"/>
      <c r="R252" s="1203"/>
      <c r="S252" s="1203"/>
      <c r="T252" s="1203"/>
      <c r="U252" s="1203"/>
      <c r="V252" s="1203"/>
      <c r="W252" s="1203"/>
      <c r="X252" s="1203"/>
      <c r="Y252" s="1203"/>
      <c r="Z252" s="1203"/>
      <c r="AA252" s="1203"/>
      <c r="AB252" s="1203"/>
      <c r="AC252" s="1203"/>
      <c r="AD252" s="1203"/>
      <c r="AE252" s="1203"/>
      <c r="AF252" s="1203"/>
      <c r="AG252" s="1203"/>
      <c r="AH252" s="1203"/>
      <c r="AI252" s="1203"/>
      <c r="AJ252" s="1203"/>
      <c r="AK252" s="1203"/>
      <c r="AL252" s="1203"/>
      <c r="AM252" s="1203"/>
      <c r="AN252" s="1203"/>
      <c r="AO252" s="1203"/>
      <c r="AP252" s="1203"/>
      <c r="AQ252" s="1203"/>
      <c r="AR252" s="1203"/>
      <c r="AS252" s="1203"/>
    </row>
    <row r="253" spans="1:45">
      <c r="A253" s="1203"/>
      <c r="B253" s="1203"/>
      <c r="C253" s="1203"/>
      <c r="D253" s="1203"/>
      <c r="E253" s="1203"/>
      <c r="F253" s="1203"/>
      <c r="G253" s="1203"/>
      <c r="H253" s="1203"/>
      <c r="I253" s="1203"/>
      <c r="J253" s="1203"/>
      <c r="K253" s="1203"/>
      <c r="L253" s="1203"/>
      <c r="M253" s="1203"/>
      <c r="N253" s="1203"/>
      <c r="O253" s="1203"/>
      <c r="P253" s="1203"/>
      <c r="Q253" s="1203"/>
      <c r="R253" s="1203"/>
      <c r="S253" s="1203"/>
      <c r="T253" s="1203"/>
      <c r="U253" s="1203"/>
      <c r="V253" s="1203"/>
      <c r="W253" s="1203"/>
      <c r="X253" s="1203"/>
      <c r="Y253" s="1203"/>
      <c r="Z253" s="1203"/>
      <c r="AA253" s="1203"/>
      <c r="AB253" s="1203"/>
      <c r="AC253" s="1203"/>
      <c r="AD253" s="1203"/>
      <c r="AE253" s="1203"/>
      <c r="AF253" s="1203"/>
      <c r="AG253" s="1203"/>
      <c r="AH253" s="1203"/>
      <c r="AI253" s="1203"/>
      <c r="AJ253" s="1203"/>
      <c r="AK253" s="1203"/>
      <c r="AL253" s="1203"/>
      <c r="AM253" s="1203"/>
      <c r="AN253" s="1203"/>
      <c r="AO253" s="1203"/>
      <c r="AP253" s="1203"/>
      <c r="AQ253" s="1203"/>
      <c r="AR253" s="1203"/>
      <c r="AS253" s="1203"/>
    </row>
    <row r="254" spans="1:45">
      <c r="A254" s="1203"/>
      <c r="B254" s="1203"/>
      <c r="C254" s="1203"/>
      <c r="D254" s="1203"/>
      <c r="E254" s="1203"/>
      <c r="F254" s="1203"/>
      <c r="G254" s="1203"/>
      <c r="H254" s="1203"/>
      <c r="I254" s="1203"/>
      <c r="J254" s="1203"/>
      <c r="K254" s="1203"/>
      <c r="L254" s="1203"/>
      <c r="M254" s="1203"/>
      <c r="N254" s="1203"/>
      <c r="O254" s="1203"/>
      <c r="P254" s="1203"/>
      <c r="Q254" s="1203"/>
      <c r="R254" s="1203"/>
      <c r="S254" s="1203"/>
      <c r="T254" s="1203"/>
      <c r="U254" s="1203"/>
      <c r="V254" s="1203"/>
      <c r="W254" s="1203"/>
      <c r="X254" s="1203"/>
      <c r="Y254" s="1203"/>
      <c r="Z254" s="1203"/>
      <c r="AA254" s="1203"/>
      <c r="AB254" s="1203"/>
      <c r="AC254" s="1203"/>
      <c r="AD254" s="1203"/>
      <c r="AE254" s="1203"/>
      <c r="AF254" s="1203"/>
      <c r="AG254" s="1203"/>
      <c r="AH254" s="1203"/>
      <c r="AI254" s="1203"/>
      <c r="AJ254" s="1203"/>
      <c r="AK254" s="1203"/>
      <c r="AL254" s="1203"/>
      <c r="AM254" s="1203"/>
      <c r="AN254" s="1203"/>
      <c r="AO254" s="1203"/>
      <c r="AP254" s="1203"/>
      <c r="AQ254" s="1203"/>
      <c r="AR254" s="1203"/>
      <c r="AS254" s="1203"/>
    </row>
    <row r="255" spans="1:45">
      <c r="A255" s="1203"/>
      <c r="B255" s="1203"/>
      <c r="C255" s="1203"/>
      <c r="D255" s="1203"/>
      <c r="E255" s="1203"/>
      <c r="F255" s="1203"/>
      <c r="G255" s="1203"/>
      <c r="H255" s="1203"/>
      <c r="I255" s="1203"/>
      <c r="J255" s="1203"/>
      <c r="K255" s="1203"/>
      <c r="L255" s="1203"/>
      <c r="M255" s="1203"/>
      <c r="N255" s="1203"/>
      <c r="O255" s="1203"/>
      <c r="P255" s="1203"/>
      <c r="Q255" s="1203"/>
      <c r="R255" s="1203"/>
      <c r="S255" s="1203"/>
      <c r="T255" s="1203"/>
      <c r="U255" s="1203"/>
      <c r="V255" s="1203"/>
      <c r="W255" s="1203"/>
      <c r="X255" s="1203"/>
      <c r="Y255" s="1203"/>
      <c r="Z255" s="1203"/>
      <c r="AA255" s="1203"/>
      <c r="AB255" s="1203"/>
      <c r="AC255" s="1203"/>
      <c r="AD255" s="1203"/>
      <c r="AE255" s="1203"/>
      <c r="AF255" s="1203"/>
      <c r="AG255" s="1203"/>
      <c r="AH255" s="1203"/>
      <c r="AI255" s="1203"/>
      <c r="AJ255" s="1203"/>
      <c r="AK255" s="1203"/>
      <c r="AL255" s="1203"/>
      <c r="AM255" s="1203"/>
      <c r="AN255" s="1203"/>
      <c r="AO255" s="1203"/>
      <c r="AP255" s="1203"/>
      <c r="AQ255" s="1203"/>
      <c r="AR255" s="1203"/>
      <c r="AS255" s="1203"/>
    </row>
    <row r="256" spans="1:45">
      <c r="A256" s="1203"/>
      <c r="B256" s="1203"/>
      <c r="C256" s="1203"/>
      <c r="D256" s="1203"/>
      <c r="E256" s="1203"/>
      <c r="F256" s="1203"/>
      <c r="G256" s="1203"/>
      <c r="H256" s="1203"/>
      <c r="I256" s="1203"/>
      <c r="J256" s="1203"/>
      <c r="K256" s="1203"/>
      <c r="L256" s="1203"/>
      <c r="M256" s="1203"/>
      <c r="N256" s="1203"/>
      <c r="O256" s="1203"/>
      <c r="P256" s="1203"/>
      <c r="Q256" s="1203"/>
      <c r="R256" s="1203"/>
      <c r="S256" s="1203"/>
      <c r="T256" s="1203"/>
      <c r="U256" s="1203"/>
      <c r="V256" s="1203"/>
      <c r="W256" s="1203"/>
      <c r="X256" s="1203"/>
      <c r="Y256" s="1203"/>
      <c r="Z256" s="1203"/>
      <c r="AA256" s="1203"/>
      <c r="AB256" s="1203"/>
      <c r="AC256" s="1203"/>
      <c r="AD256" s="1203"/>
      <c r="AE256" s="1203"/>
      <c r="AF256" s="1203"/>
      <c r="AG256" s="1203"/>
      <c r="AH256" s="1203"/>
      <c r="AI256" s="1203"/>
      <c r="AJ256" s="1203"/>
      <c r="AK256" s="1203"/>
      <c r="AL256" s="1203"/>
      <c r="AM256" s="1203"/>
      <c r="AN256" s="1203"/>
      <c r="AO256" s="1203"/>
      <c r="AP256" s="1203"/>
      <c r="AQ256" s="1203"/>
      <c r="AR256" s="1203"/>
      <c r="AS256" s="1203"/>
    </row>
    <row r="257" spans="1:45">
      <c r="A257" s="1203"/>
      <c r="B257" s="1203"/>
      <c r="C257" s="1203"/>
      <c r="D257" s="1203"/>
      <c r="E257" s="1203"/>
      <c r="F257" s="1203"/>
      <c r="G257" s="1203"/>
      <c r="H257" s="1203"/>
      <c r="I257" s="1203"/>
      <c r="J257" s="1203"/>
      <c r="K257" s="1203"/>
      <c r="L257" s="1203"/>
      <c r="M257" s="1203"/>
      <c r="N257" s="1203"/>
      <c r="O257" s="1203"/>
      <c r="P257" s="1203"/>
      <c r="Q257" s="1203"/>
      <c r="R257" s="1203"/>
      <c r="S257" s="1203"/>
      <c r="T257" s="1203"/>
      <c r="U257" s="1203"/>
      <c r="V257" s="1203"/>
      <c r="W257" s="1203"/>
      <c r="X257" s="1203"/>
      <c r="Y257" s="1203"/>
      <c r="Z257" s="1203"/>
      <c r="AA257" s="1203"/>
      <c r="AB257" s="1203"/>
      <c r="AC257" s="1203"/>
      <c r="AD257" s="1203"/>
      <c r="AE257" s="1203"/>
      <c r="AF257" s="1203"/>
      <c r="AG257" s="1203"/>
      <c r="AH257" s="1203"/>
      <c r="AI257" s="1203"/>
      <c r="AJ257" s="1203"/>
      <c r="AK257" s="1203"/>
      <c r="AL257" s="1203"/>
      <c r="AM257" s="1203"/>
      <c r="AN257" s="1203"/>
      <c r="AO257" s="1203"/>
      <c r="AP257" s="1203"/>
      <c r="AQ257" s="1203"/>
      <c r="AR257" s="1203"/>
      <c r="AS257" s="1203"/>
    </row>
    <row r="258" spans="1:45">
      <c r="A258" s="1203"/>
      <c r="B258" s="1203"/>
      <c r="C258" s="1203"/>
      <c r="D258" s="1203"/>
      <c r="E258" s="1203"/>
      <c r="F258" s="1203"/>
      <c r="G258" s="1203"/>
      <c r="H258" s="1203"/>
      <c r="I258" s="1203"/>
      <c r="J258" s="1203"/>
      <c r="K258" s="1203"/>
      <c r="L258" s="1203"/>
      <c r="M258" s="1203"/>
      <c r="N258" s="1203"/>
      <c r="O258" s="1203"/>
      <c r="P258" s="1203"/>
      <c r="Q258" s="1203"/>
      <c r="R258" s="1203"/>
      <c r="S258" s="1203"/>
      <c r="T258" s="1203"/>
      <c r="U258" s="1203"/>
      <c r="V258" s="1203"/>
      <c r="W258" s="1203"/>
      <c r="X258" s="1203"/>
      <c r="Y258" s="1203"/>
      <c r="Z258" s="1203"/>
      <c r="AA258" s="1203"/>
      <c r="AB258" s="1203"/>
      <c r="AC258" s="1203"/>
      <c r="AD258" s="1203"/>
      <c r="AE258" s="1203"/>
      <c r="AF258" s="1203"/>
      <c r="AG258" s="1203"/>
      <c r="AH258" s="1203"/>
      <c r="AI258" s="1203"/>
      <c r="AJ258" s="1203"/>
      <c r="AK258" s="1203"/>
      <c r="AL258" s="1203"/>
      <c r="AM258" s="1203"/>
      <c r="AN258" s="1203"/>
      <c r="AO258" s="1203"/>
      <c r="AP258" s="1203"/>
      <c r="AQ258" s="1203"/>
      <c r="AR258" s="1203"/>
      <c r="AS258" s="1203"/>
    </row>
    <row r="259" spans="1:45">
      <c r="A259" s="1203"/>
      <c r="B259" s="1203"/>
      <c r="C259" s="1203"/>
      <c r="D259" s="1203"/>
      <c r="E259" s="1203"/>
      <c r="F259" s="1203"/>
      <c r="G259" s="1203"/>
      <c r="H259" s="1203"/>
      <c r="I259" s="1203"/>
      <c r="J259" s="1203"/>
      <c r="K259" s="1203"/>
      <c r="L259" s="1203"/>
      <c r="M259" s="1203"/>
      <c r="N259" s="1203"/>
      <c r="O259" s="1203"/>
      <c r="P259" s="1203"/>
      <c r="Q259" s="1203"/>
      <c r="R259" s="1203"/>
      <c r="S259" s="1203"/>
      <c r="T259" s="1203"/>
      <c r="U259" s="1203"/>
      <c r="V259" s="1203"/>
      <c r="W259" s="1203"/>
      <c r="X259" s="1203"/>
      <c r="Y259" s="1203"/>
      <c r="Z259" s="1203"/>
      <c r="AA259" s="1203"/>
      <c r="AB259" s="1203"/>
      <c r="AC259" s="1203"/>
      <c r="AD259" s="1203"/>
      <c r="AE259" s="1203"/>
      <c r="AF259" s="1203"/>
      <c r="AG259" s="1203"/>
      <c r="AH259" s="1203"/>
      <c r="AI259" s="1203"/>
      <c r="AJ259" s="1203"/>
      <c r="AK259" s="1203"/>
      <c r="AL259" s="1203"/>
      <c r="AM259" s="1203"/>
      <c r="AN259" s="1203"/>
      <c r="AO259" s="1203"/>
      <c r="AP259" s="1203"/>
      <c r="AQ259" s="1203"/>
      <c r="AR259" s="1203"/>
      <c r="AS259" s="1203"/>
    </row>
    <row r="260" spans="1:45">
      <c r="A260" s="1203"/>
      <c r="B260" s="1203"/>
      <c r="C260" s="1203"/>
      <c r="D260" s="1203"/>
      <c r="E260" s="1203"/>
      <c r="F260" s="1203"/>
      <c r="G260" s="1203"/>
      <c r="H260" s="1203"/>
      <c r="I260" s="1203"/>
      <c r="J260" s="1203"/>
      <c r="K260" s="1203"/>
      <c r="L260" s="1203"/>
      <c r="M260" s="1203"/>
      <c r="N260" s="1203"/>
      <c r="O260" s="1203"/>
      <c r="P260" s="1203"/>
      <c r="Q260" s="1203"/>
      <c r="R260" s="1203"/>
      <c r="S260" s="1203"/>
      <c r="T260" s="1203"/>
      <c r="U260" s="1203"/>
      <c r="V260" s="1203"/>
      <c r="W260" s="1203"/>
      <c r="X260" s="1203"/>
      <c r="Y260" s="1203"/>
      <c r="Z260" s="1203"/>
      <c r="AA260" s="1203"/>
      <c r="AB260" s="1203"/>
      <c r="AC260" s="1203"/>
      <c r="AD260" s="1203"/>
      <c r="AE260" s="1203"/>
      <c r="AF260" s="1203"/>
      <c r="AG260" s="1203"/>
      <c r="AH260" s="1203"/>
      <c r="AI260" s="1203"/>
      <c r="AJ260" s="1203"/>
      <c r="AK260" s="1203"/>
      <c r="AL260" s="1203"/>
      <c r="AM260" s="1203"/>
      <c r="AN260" s="1203"/>
      <c r="AO260" s="1203"/>
      <c r="AP260" s="1203"/>
      <c r="AQ260" s="1203"/>
      <c r="AR260" s="1203"/>
      <c r="AS260" s="1203"/>
    </row>
    <row r="261" spans="1:45">
      <c r="A261" s="1203"/>
      <c r="B261" s="1203"/>
      <c r="C261" s="1203"/>
      <c r="D261" s="1203"/>
      <c r="E261" s="1203"/>
      <c r="F261" s="1203"/>
      <c r="G261" s="1203"/>
      <c r="H261" s="1203"/>
      <c r="I261" s="1203"/>
      <c r="J261" s="1203"/>
      <c r="K261" s="1203"/>
      <c r="L261" s="1203"/>
      <c r="M261" s="1203"/>
      <c r="N261" s="1203"/>
      <c r="O261" s="1203"/>
      <c r="P261" s="1203"/>
      <c r="Q261" s="1203"/>
      <c r="R261" s="1203"/>
      <c r="S261" s="1203"/>
      <c r="T261" s="1203"/>
      <c r="U261" s="1203"/>
      <c r="V261" s="1203"/>
      <c r="W261" s="1203"/>
      <c r="X261" s="1203"/>
      <c r="Y261" s="1203"/>
      <c r="Z261" s="1203"/>
      <c r="AA261" s="1203"/>
      <c r="AB261" s="1203"/>
      <c r="AC261" s="1203"/>
      <c r="AD261" s="1203"/>
      <c r="AE261" s="1203"/>
      <c r="AF261" s="1203"/>
      <c r="AG261" s="1203"/>
      <c r="AH261" s="1203"/>
      <c r="AI261" s="1203"/>
      <c r="AJ261" s="1203"/>
      <c r="AK261" s="1203"/>
      <c r="AL261" s="1203"/>
      <c r="AM261" s="1203"/>
      <c r="AN261" s="1203"/>
      <c r="AO261" s="1203"/>
      <c r="AP261" s="1203"/>
      <c r="AQ261" s="1203"/>
      <c r="AR261" s="1203"/>
      <c r="AS261" s="1203"/>
    </row>
    <row r="262" spans="1:45">
      <c r="A262" s="1203"/>
      <c r="B262" s="1203"/>
      <c r="C262" s="1203"/>
      <c r="D262" s="1203"/>
      <c r="E262" s="1203"/>
      <c r="F262" s="1203"/>
      <c r="G262" s="1203"/>
      <c r="H262" s="1203"/>
      <c r="I262" s="1203"/>
      <c r="J262" s="1203"/>
      <c r="K262" s="1203"/>
      <c r="L262" s="1203"/>
      <c r="M262" s="1203"/>
      <c r="N262" s="1203"/>
      <c r="O262" s="1203"/>
      <c r="P262" s="1203"/>
      <c r="Q262" s="1203"/>
      <c r="R262" s="1203"/>
      <c r="S262" s="1203"/>
      <c r="T262" s="1203"/>
      <c r="U262" s="1203"/>
      <c r="V262" s="1203"/>
      <c r="W262" s="1203"/>
      <c r="X262" s="1203"/>
      <c r="Y262" s="1203"/>
      <c r="Z262" s="1203"/>
      <c r="AA262" s="1203"/>
      <c r="AB262" s="1203"/>
      <c r="AC262" s="1203"/>
      <c r="AD262" s="1203"/>
      <c r="AE262" s="1203"/>
      <c r="AF262" s="1203"/>
      <c r="AG262" s="1203"/>
      <c r="AH262" s="1203"/>
      <c r="AI262" s="1203"/>
      <c r="AJ262" s="1203"/>
      <c r="AK262" s="1203"/>
      <c r="AL262" s="1203"/>
      <c r="AM262" s="1203"/>
      <c r="AN262" s="1203"/>
      <c r="AO262" s="1203"/>
      <c r="AP262" s="1203"/>
      <c r="AQ262" s="1203"/>
      <c r="AR262" s="1203"/>
      <c r="AS262" s="1203"/>
    </row>
    <row r="263" spans="1:45">
      <c r="A263" s="1203"/>
      <c r="B263" s="1203"/>
      <c r="C263" s="1203"/>
      <c r="D263" s="1203"/>
      <c r="E263" s="1203"/>
      <c r="F263" s="1203"/>
      <c r="G263" s="1203"/>
      <c r="H263" s="1203"/>
      <c r="I263" s="1203"/>
      <c r="J263" s="1203"/>
      <c r="K263" s="1203"/>
      <c r="L263" s="1203"/>
      <c r="M263" s="1203"/>
      <c r="N263" s="1203"/>
      <c r="O263" s="1203"/>
      <c r="P263" s="1203"/>
      <c r="Q263" s="1203"/>
      <c r="R263" s="1203"/>
      <c r="S263" s="1203"/>
      <c r="T263" s="1203"/>
      <c r="U263" s="1203"/>
      <c r="V263" s="1203"/>
      <c r="W263" s="1203"/>
      <c r="X263" s="1203"/>
      <c r="Y263" s="1203"/>
      <c r="Z263" s="1203"/>
      <c r="AA263" s="1203"/>
      <c r="AB263" s="1203"/>
      <c r="AC263" s="1203"/>
      <c r="AD263" s="1203"/>
      <c r="AE263" s="1203"/>
      <c r="AF263" s="1203"/>
      <c r="AG263" s="1203"/>
      <c r="AH263" s="1203"/>
      <c r="AI263" s="1203"/>
      <c r="AJ263" s="1203"/>
      <c r="AK263" s="1203"/>
      <c r="AL263" s="1203"/>
      <c r="AM263" s="1203"/>
      <c r="AN263" s="1203"/>
      <c r="AO263" s="1203"/>
      <c r="AP263" s="1203"/>
      <c r="AQ263" s="1203"/>
      <c r="AR263" s="1203"/>
      <c r="AS263" s="1203"/>
    </row>
    <row r="264" spans="1:45">
      <c r="A264" s="1203"/>
      <c r="B264" s="1203"/>
      <c r="C264" s="1203"/>
      <c r="D264" s="1203"/>
      <c r="E264" s="1203"/>
      <c r="F264" s="1203"/>
      <c r="G264" s="1203"/>
      <c r="H264" s="1203"/>
      <c r="I264" s="1203"/>
      <c r="J264" s="1203"/>
      <c r="K264" s="1203"/>
      <c r="L264" s="1203"/>
      <c r="M264" s="1203"/>
      <c r="N264" s="1203"/>
      <c r="O264" s="1203"/>
      <c r="P264" s="1203"/>
      <c r="Q264" s="1203"/>
      <c r="R264" s="1203"/>
      <c r="S264" s="1203"/>
      <c r="T264" s="1203"/>
      <c r="U264" s="1203"/>
      <c r="V264" s="1203"/>
      <c r="W264" s="1203"/>
      <c r="X264" s="1203"/>
      <c r="Y264" s="1203"/>
      <c r="Z264" s="1203"/>
      <c r="AA264" s="1203"/>
      <c r="AB264" s="1203"/>
      <c r="AC264" s="1203"/>
      <c r="AD264" s="1203"/>
      <c r="AE264" s="1203"/>
      <c r="AF264" s="1203"/>
      <c r="AG264" s="1203"/>
      <c r="AH264" s="1203"/>
      <c r="AI264" s="1203"/>
      <c r="AJ264" s="1203"/>
      <c r="AK264" s="1203"/>
      <c r="AL264" s="1203"/>
      <c r="AM264" s="1203"/>
      <c r="AN264" s="1203"/>
      <c r="AO264" s="1203"/>
      <c r="AP264" s="1203"/>
      <c r="AQ264" s="1203"/>
      <c r="AR264" s="1203"/>
      <c r="AS264" s="1203"/>
    </row>
    <row r="265" spans="1:45">
      <c r="A265" s="1203"/>
      <c r="B265" s="1203"/>
      <c r="C265" s="1203"/>
      <c r="D265" s="1203"/>
      <c r="E265" s="1203"/>
      <c r="F265" s="1203"/>
      <c r="G265" s="1203"/>
      <c r="H265" s="1203"/>
      <c r="I265" s="1203"/>
      <c r="J265" s="1203"/>
      <c r="K265" s="1203"/>
      <c r="L265" s="1203"/>
      <c r="M265" s="1203"/>
      <c r="N265" s="1203"/>
      <c r="O265" s="1203"/>
      <c r="P265" s="1203"/>
      <c r="Q265" s="1203"/>
      <c r="R265" s="1203"/>
      <c r="S265" s="1203"/>
      <c r="T265" s="1203"/>
      <c r="U265" s="1203"/>
      <c r="V265" s="1203"/>
      <c r="W265" s="1203"/>
      <c r="X265" s="1203"/>
      <c r="Y265" s="1203"/>
      <c r="Z265" s="1203"/>
      <c r="AA265" s="1203"/>
      <c r="AB265" s="1203"/>
      <c r="AC265" s="1203"/>
      <c r="AD265" s="1203"/>
      <c r="AE265" s="1203"/>
      <c r="AF265" s="1203"/>
      <c r="AG265" s="1203"/>
      <c r="AH265" s="1203"/>
      <c r="AI265" s="1203"/>
      <c r="AJ265" s="1203"/>
      <c r="AK265" s="1203"/>
      <c r="AL265" s="1203"/>
      <c r="AM265" s="1203"/>
      <c r="AN265" s="1203"/>
      <c r="AO265" s="1203"/>
      <c r="AP265" s="1203"/>
      <c r="AQ265" s="1203"/>
      <c r="AR265" s="1203"/>
      <c r="AS265" s="1203"/>
    </row>
    <row r="266" spans="1:45">
      <c r="A266" s="1203"/>
      <c r="B266" s="1203"/>
      <c r="C266" s="1203"/>
      <c r="D266" s="1203"/>
      <c r="E266" s="1203"/>
      <c r="F266" s="1203"/>
      <c r="G266" s="1203"/>
      <c r="H266" s="1203"/>
      <c r="I266" s="1203"/>
      <c r="J266" s="1203"/>
      <c r="K266" s="1203"/>
      <c r="L266" s="1203"/>
      <c r="M266" s="1203"/>
      <c r="N266" s="1203"/>
      <c r="O266" s="1203"/>
      <c r="P266" s="1203"/>
      <c r="Q266" s="1203"/>
      <c r="R266" s="1203"/>
      <c r="S266" s="1203"/>
      <c r="T266" s="1203"/>
      <c r="U266" s="1203"/>
      <c r="V266" s="1203"/>
      <c r="W266" s="1203"/>
      <c r="X266" s="1203"/>
      <c r="Y266" s="1203"/>
      <c r="Z266" s="1203"/>
      <c r="AA266" s="1203"/>
      <c r="AB266" s="1203"/>
      <c r="AC266" s="1203"/>
      <c r="AD266" s="1203"/>
      <c r="AE266" s="1203"/>
      <c r="AF266" s="1203"/>
      <c r="AG266" s="1203"/>
      <c r="AH266" s="1203"/>
      <c r="AI266" s="1203"/>
      <c r="AJ266" s="1203"/>
      <c r="AK266" s="1203"/>
      <c r="AL266" s="1203"/>
      <c r="AM266" s="1203"/>
      <c r="AN266" s="1203"/>
      <c r="AO266" s="1203"/>
      <c r="AP266" s="1203"/>
      <c r="AQ266" s="1203"/>
      <c r="AR266" s="1203"/>
      <c r="AS266" s="1203"/>
    </row>
    <row r="267" spans="1:45">
      <c r="A267" s="1203"/>
      <c r="B267" s="1203"/>
      <c r="C267" s="1203"/>
      <c r="D267" s="1203"/>
      <c r="E267" s="1203"/>
      <c r="F267" s="1203"/>
      <c r="G267" s="1203"/>
      <c r="H267" s="1203"/>
      <c r="I267" s="1203"/>
      <c r="J267" s="1203"/>
      <c r="K267" s="1203"/>
      <c r="L267" s="1203"/>
      <c r="M267" s="1203"/>
      <c r="N267" s="1203"/>
      <c r="O267" s="1203"/>
      <c r="P267" s="1203"/>
      <c r="Q267" s="1203"/>
      <c r="R267" s="1203"/>
      <c r="S267" s="1203"/>
      <c r="T267" s="1203"/>
      <c r="U267" s="1203"/>
      <c r="V267" s="1203"/>
      <c r="W267" s="1203"/>
      <c r="X267" s="1203"/>
      <c r="Y267" s="1203"/>
      <c r="Z267" s="1203"/>
      <c r="AA267" s="1203"/>
      <c r="AB267" s="1203"/>
      <c r="AC267" s="1203"/>
      <c r="AD267" s="1203"/>
      <c r="AE267" s="1203"/>
      <c r="AF267" s="1203"/>
      <c r="AG267" s="1203"/>
      <c r="AH267" s="1203"/>
      <c r="AI267" s="1203"/>
      <c r="AJ267" s="1203"/>
      <c r="AK267" s="1203"/>
      <c r="AL267" s="1203"/>
      <c r="AM267" s="1203"/>
      <c r="AN267" s="1203"/>
      <c r="AO267" s="1203"/>
      <c r="AP267" s="1203"/>
      <c r="AQ267" s="1203"/>
      <c r="AR267" s="1203"/>
      <c r="AS267" s="1203"/>
    </row>
    <row r="268" spans="1:45">
      <c r="A268" s="1203"/>
      <c r="B268" s="1203"/>
      <c r="C268" s="1203"/>
      <c r="D268" s="1203"/>
      <c r="E268" s="1203"/>
      <c r="F268" s="1203"/>
      <c r="G268" s="1203"/>
      <c r="H268" s="1203"/>
      <c r="I268" s="1203"/>
      <c r="J268" s="1203"/>
      <c r="K268" s="1203"/>
      <c r="L268" s="1203"/>
      <c r="M268" s="1203"/>
      <c r="N268" s="1203"/>
      <c r="O268" s="1203"/>
      <c r="P268" s="1203"/>
      <c r="Q268" s="1203"/>
      <c r="R268" s="1203"/>
      <c r="S268" s="1203"/>
      <c r="T268" s="1203"/>
      <c r="U268" s="1203"/>
      <c r="V268" s="1203"/>
      <c r="W268" s="1203"/>
      <c r="X268" s="1203"/>
      <c r="Y268" s="1203"/>
      <c r="Z268" s="1203"/>
      <c r="AA268" s="1203"/>
      <c r="AB268" s="1203"/>
      <c r="AC268" s="1203"/>
      <c r="AD268" s="1203"/>
      <c r="AE268" s="1203"/>
      <c r="AF268" s="1203"/>
      <c r="AG268" s="1203"/>
      <c r="AH268" s="1203"/>
      <c r="AI268" s="1203"/>
      <c r="AJ268" s="1203"/>
      <c r="AK268" s="1203"/>
      <c r="AL268" s="1203"/>
      <c r="AM268" s="1203"/>
      <c r="AN268" s="1203"/>
      <c r="AO268" s="1203"/>
      <c r="AP268" s="1203"/>
      <c r="AQ268" s="1203"/>
      <c r="AR268" s="1203"/>
      <c r="AS268" s="1203"/>
    </row>
    <row r="269" spans="1:45">
      <c r="A269" s="1203"/>
      <c r="B269" s="1203"/>
      <c r="C269" s="1203"/>
      <c r="D269" s="1203"/>
      <c r="E269" s="1203"/>
      <c r="F269" s="1203"/>
      <c r="G269" s="1203"/>
      <c r="H269" s="1203"/>
      <c r="I269" s="1203"/>
      <c r="J269" s="1203"/>
      <c r="K269" s="1203"/>
      <c r="L269" s="1203"/>
      <c r="M269" s="1203"/>
      <c r="N269" s="1203"/>
      <c r="O269" s="1203"/>
      <c r="P269" s="1203"/>
      <c r="Q269" s="1203"/>
      <c r="R269" s="1203"/>
      <c r="S269" s="1203"/>
      <c r="T269" s="1203"/>
      <c r="U269" s="1203"/>
      <c r="V269" s="1203"/>
      <c r="W269" s="1203"/>
      <c r="X269" s="1203"/>
      <c r="Y269" s="1203"/>
      <c r="Z269" s="1203"/>
      <c r="AA269" s="1203"/>
      <c r="AB269" s="1203"/>
      <c r="AC269" s="1203"/>
      <c r="AD269" s="1203"/>
      <c r="AE269" s="1203"/>
      <c r="AF269" s="1203"/>
      <c r="AG269" s="1203"/>
      <c r="AH269" s="1203"/>
      <c r="AI269" s="1203"/>
      <c r="AJ269" s="1203"/>
      <c r="AK269" s="1203"/>
      <c r="AL269" s="1203"/>
      <c r="AM269" s="1203"/>
      <c r="AN269" s="1203"/>
      <c r="AO269" s="1203"/>
      <c r="AP269" s="1203"/>
      <c r="AQ269" s="1203"/>
      <c r="AR269" s="1203"/>
      <c r="AS269" s="1203"/>
    </row>
    <row r="270" spans="1:45">
      <c r="A270" s="1203"/>
      <c r="B270" s="1203"/>
      <c r="C270" s="1203"/>
      <c r="D270" s="1203"/>
      <c r="E270" s="1203"/>
      <c r="F270" s="1203"/>
      <c r="G270" s="1203"/>
      <c r="H270" s="1203"/>
      <c r="I270" s="1203"/>
      <c r="J270" s="1203"/>
      <c r="K270" s="1203"/>
      <c r="L270" s="1203"/>
      <c r="M270" s="1203"/>
      <c r="N270" s="1203"/>
      <c r="O270" s="1203"/>
      <c r="P270" s="1203"/>
      <c r="Q270" s="1203"/>
      <c r="R270" s="1203"/>
      <c r="S270" s="1203"/>
      <c r="T270" s="1203"/>
      <c r="U270" s="1203"/>
      <c r="V270" s="1203"/>
      <c r="W270" s="1203"/>
      <c r="X270" s="1203"/>
      <c r="Y270" s="1203"/>
      <c r="Z270" s="1203"/>
      <c r="AA270" s="1203"/>
      <c r="AB270" s="1203"/>
      <c r="AC270" s="1203"/>
      <c r="AD270" s="1203"/>
      <c r="AE270" s="1203"/>
      <c r="AF270" s="1203"/>
      <c r="AG270" s="1203"/>
      <c r="AH270" s="1203"/>
      <c r="AI270" s="1203"/>
      <c r="AJ270" s="1203"/>
      <c r="AK270" s="1203"/>
      <c r="AL270" s="1203"/>
      <c r="AM270" s="1203"/>
      <c r="AN270" s="1203"/>
      <c r="AO270" s="1203"/>
      <c r="AP270" s="1203"/>
      <c r="AQ270" s="1203"/>
      <c r="AR270" s="1203"/>
      <c r="AS270" s="1203"/>
    </row>
    <row r="271" spans="1:45">
      <c r="A271" s="1203"/>
      <c r="B271" s="1203"/>
      <c r="C271" s="1203"/>
      <c r="D271" s="1203"/>
      <c r="E271" s="1203"/>
      <c r="F271" s="1203"/>
      <c r="G271" s="1203"/>
      <c r="H271" s="1203"/>
      <c r="I271" s="1203"/>
      <c r="J271" s="1203"/>
      <c r="K271" s="1203"/>
      <c r="L271" s="1203"/>
      <c r="M271" s="1203"/>
      <c r="N271" s="1203"/>
      <c r="O271" s="1203"/>
      <c r="P271" s="1203"/>
      <c r="Q271" s="1203"/>
      <c r="R271" s="1203"/>
      <c r="S271" s="1203"/>
      <c r="T271" s="1203"/>
      <c r="U271" s="1203"/>
      <c r="V271" s="1203"/>
      <c r="W271" s="1203"/>
      <c r="X271" s="1203"/>
      <c r="Y271" s="1203"/>
      <c r="Z271" s="1203"/>
      <c r="AA271" s="1203"/>
      <c r="AB271" s="1203"/>
      <c r="AC271" s="1203"/>
      <c r="AD271" s="1203"/>
      <c r="AE271" s="1203"/>
      <c r="AF271" s="1203"/>
      <c r="AG271" s="1203"/>
      <c r="AH271" s="1203"/>
      <c r="AI271" s="1203"/>
      <c r="AJ271" s="1203"/>
      <c r="AK271" s="1203"/>
      <c r="AL271" s="1203"/>
      <c r="AM271" s="1203"/>
      <c r="AN271" s="1203"/>
      <c r="AO271" s="1203"/>
      <c r="AP271" s="1203"/>
      <c r="AQ271" s="1203"/>
      <c r="AR271" s="1203"/>
      <c r="AS271" s="1203"/>
    </row>
    <row r="272" spans="1:45">
      <c r="A272" s="1203"/>
      <c r="B272" s="1203"/>
      <c r="C272" s="1203"/>
      <c r="D272" s="1203"/>
      <c r="E272" s="1203"/>
      <c r="F272" s="1203"/>
      <c r="G272" s="1203"/>
      <c r="H272" s="1203"/>
      <c r="I272" s="1203"/>
      <c r="J272" s="1203"/>
      <c r="K272" s="1203"/>
      <c r="L272" s="1203"/>
      <c r="M272" s="1203"/>
      <c r="N272" s="1203"/>
      <c r="O272" s="1203"/>
      <c r="P272" s="1203"/>
      <c r="Q272" s="1203"/>
      <c r="R272" s="1203"/>
      <c r="S272" s="1203"/>
      <c r="T272" s="1203"/>
      <c r="U272" s="1203"/>
      <c r="V272" s="1203"/>
      <c r="W272" s="1203"/>
      <c r="X272" s="1203"/>
      <c r="Y272" s="1203"/>
      <c r="Z272" s="1203"/>
      <c r="AA272" s="1203"/>
      <c r="AB272" s="1203"/>
      <c r="AC272" s="1203"/>
      <c r="AD272" s="1203"/>
      <c r="AE272" s="1203"/>
      <c r="AF272" s="1203"/>
      <c r="AG272" s="1203"/>
      <c r="AH272" s="1203"/>
      <c r="AI272" s="1203"/>
      <c r="AJ272" s="1203"/>
      <c r="AK272" s="1203"/>
      <c r="AL272" s="1203"/>
      <c r="AM272" s="1203"/>
      <c r="AN272" s="1203"/>
      <c r="AO272" s="1203"/>
      <c r="AP272" s="1203"/>
      <c r="AQ272" s="1203"/>
      <c r="AR272" s="1203"/>
      <c r="AS272" s="1203"/>
    </row>
    <row r="273" spans="1:45">
      <c r="A273" s="1203"/>
      <c r="B273" s="1203"/>
      <c r="C273" s="1203"/>
      <c r="D273" s="1203"/>
      <c r="E273" s="1203"/>
      <c r="F273" s="1203"/>
      <c r="G273" s="1203"/>
      <c r="H273" s="1203"/>
      <c r="I273" s="1203"/>
      <c r="J273" s="1203"/>
      <c r="K273" s="1203"/>
      <c r="L273" s="1203"/>
      <c r="M273" s="1203"/>
      <c r="N273" s="1203"/>
      <c r="O273" s="1203"/>
      <c r="P273" s="1203"/>
      <c r="Q273" s="1203"/>
      <c r="R273" s="1203"/>
      <c r="S273" s="1203"/>
      <c r="T273" s="1203"/>
      <c r="U273" s="1203"/>
      <c r="V273" s="1203"/>
      <c r="W273" s="1203"/>
      <c r="X273" s="1203"/>
      <c r="Y273" s="1203"/>
      <c r="Z273" s="1203"/>
      <c r="AA273" s="1203"/>
      <c r="AB273" s="1203"/>
      <c r="AC273" s="1203"/>
      <c r="AD273" s="1203"/>
      <c r="AE273" s="1203"/>
      <c r="AF273" s="1203"/>
      <c r="AG273" s="1203"/>
      <c r="AH273" s="1203"/>
      <c r="AI273" s="1203"/>
      <c r="AJ273" s="1203"/>
      <c r="AK273" s="1203"/>
      <c r="AL273" s="1203"/>
      <c r="AM273" s="1203"/>
      <c r="AN273" s="1203"/>
      <c r="AO273" s="1203"/>
      <c r="AP273" s="1203"/>
      <c r="AQ273" s="1203"/>
      <c r="AR273" s="1203"/>
      <c r="AS273" s="1203"/>
    </row>
    <row r="274" spans="1:45">
      <c r="A274" s="1203"/>
      <c r="B274" s="1203"/>
      <c r="C274" s="1203"/>
      <c r="D274" s="1203"/>
      <c r="E274" s="1203"/>
      <c r="F274" s="1203"/>
      <c r="G274" s="1203"/>
      <c r="H274" s="1203"/>
      <c r="I274" s="1203"/>
      <c r="J274" s="1203"/>
      <c r="K274" s="1203"/>
      <c r="L274" s="1203"/>
      <c r="M274" s="1203"/>
      <c r="N274" s="1203"/>
      <c r="O274" s="1203"/>
      <c r="P274" s="1203"/>
      <c r="Q274" s="1203"/>
      <c r="R274" s="1203"/>
      <c r="S274" s="1203"/>
      <c r="T274" s="1203"/>
      <c r="U274" s="1203"/>
      <c r="V274" s="1203"/>
      <c r="W274" s="1203"/>
      <c r="X274" s="1203"/>
      <c r="Y274" s="1203"/>
      <c r="Z274" s="1203"/>
      <c r="AA274" s="1203"/>
      <c r="AB274" s="1203"/>
      <c r="AC274" s="1203"/>
      <c r="AD274" s="1203"/>
      <c r="AE274" s="1203"/>
      <c r="AF274" s="1203"/>
      <c r="AG274" s="1203"/>
      <c r="AH274" s="1203"/>
      <c r="AI274" s="1203"/>
      <c r="AJ274" s="1203"/>
      <c r="AK274" s="1203"/>
      <c r="AL274" s="1203"/>
      <c r="AM274" s="1203"/>
      <c r="AN274" s="1203"/>
      <c r="AO274" s="1203"/>
      <c r="AP274" s="1203"/>
      <c r="AQ274" s="1203"/>
      <c r="AR274" s="1203"/>
      <c r="AS274" s="1203"/>
    </row>
    <row r="275" spans="1:45">
      <c r="A275" s="1203"/>
      <c r="B275" s="1203"/>
      <c r="C275" s="1203"/>
      <c r="D275" s="1203"/>
      <c r="E275" s="1203"/>
      <c r="F275" s="1203"/>
      <c r="G275" s="1203"/>
      <c r="H275" s="1203"/>
      <c r="I275" s="1203"/>
      <c r="J275" s="1203"/>
      <c r="K275" s="1203"/>
      <c r="L275" s="1203"/>
      <c r="M275" s="1203"/>
      <c r="N275" s="1203"/>
      <c r="O275" s="1203"/>
      <c r="P275" s="1203"/>
      <c r="Q275" s="1203"/>
      <c r="R275" s="1203"/>
      <c r="S275" s="1203"/>
      <c r="T275" s="1203"/>
      <c r="U275" s="1203"/>
      <c r="V275" s="1203"/>
      <c r="W275" s="1203"/>
      <c r="X275" s="1203"/>
      <c r="Y275" s="1203"/>
      <c r="Z275" s="1203"/>
      <c r="AA275" s="1203"/>
      <c r="AB275" s="1203"/>
      <c r="AC275" s="1203"/>
      <c r="AD275" s="1203"/>
      <c r="AE275" s="1203"/>
      <c r="AF275" s="1203"/>
      <c r="AG275" s="1203"/>
      <c r="AH275" s="1203"/>
      <c r="AI275" s="1203"/>
      <c r="AJ275" s="1203"/>
      <c r="AK275" s="1203"/>
      <c r="AL275" s="1203"/>
      <c r="AM275" s="1203"/>
      <c r="AN275" s="1203"/>
      <c r="AO275" s="1203"/>
      <c r="AP275" s="1203"/>
      <c r="AQ275" s="1203"/>
      <c r="AR275" s="1203"/>
      <c r="AS275" s="1203"/>
    </row>
    <row r="276" spans="1:45">
      <c r="A276" s="1203"/>
      <c r="B276" s="1203"/>
      <c r="C276" s="1203"/>
      <c r="D276" s="1203"/>
      <c r="E276" s="1203"/>
      <c r="F276" s="1203"/>
      <c r="G276" s="1203"/>
      <c r="H276" s="1203"/>
      <c r="I276" s="1203"/>
      <c r="J276" s="1203"/>
      <c r="K276" s="1203"/>
      <c r="L276" s="1203"/>
      <c r="M276" s="1203"/>
      <c r="N276" s="1203"/>
      <c r="O276" s="1203"/>
      <c r="P276" s="1203"/>
      <c r="Q276" s="1203"/>
      <c r="R276" s="1203"/>
      <c r="S276" s="1203"/>
      <c r="T276" s="1203"/>
      <c r="U276" s="1203"/>
      <c r="V276" s="1203"/>
      <c r="W276" s="1203"/>
      <c r="X276" s="1203"/>
      <c r="Y276" s="1203"/>
      <c r="Z276" s="1203"/>
      <c r="AA276" s="1203"/>
      <c r="AB276" s="1203"/>
      <c r="AC276" s="1203"/>
      <c r="AD276" s="1203"/>
      <c r="AE276" s="1203"/>
      <c r="AF276" s="1203"/>
      <c r="AG276" s="1203"/>
      <c r="AH276" s="1203"/>
      <c r="AI276" s="1203"/>
      <c r="AJ276" s="1203"/>
      <c r="AK276" s="1203"/>
      <c r="AL276" s="1203"/>
      <c r="AM276" s="1203"/>
      <c r="AN276" s="1203"/>
      <c r="AO276" s="1203"/>
      <c r="AP276" s="1203"/>
      <c r="AQ276" s="1203"/>
      <c r="AR276" s="1203"/>
      <c r="AS276" s="1203"/>
    </row>
    <row r="277" spans="1:45">
      <c r="A277" s="1203"/>
      <c r="B277" s="1203"/>
      <c r="C277" s="1203"/>
      <c r="D277" s="1203"/>
      <c r="E277" s="1203"/>
      <c r="F277" s="1203"/>
      <c r="G277" s="1203"/>
      <c r="H277" s="1203"/>
      <c r="I277" s="1203"/>
      <c r="J277" s="1203"/>
      <c r="K277" s="1203"/>
      <c r="L277" s="1203"/>
      <c r="M277" s="1203"/>
      <c r="N277" s="1203"/>
      <c r="O277" s="1203"/>
      <c r="P277" s="1203"/>
      <c r="Q277" s="1203"/>
      <c r="R277" s="1203"/>
      <c r="S277" s="1203"/>
      <c r="T277" s="1203"/>
      <c r="U277" s="1203"/>
      <c r="V277" s="1203"/>
      <c r="W277" s="1203"/>
      <c r="X277" s="1203"/>
      <c r="Y277" s="1203"/>
      <c r="Z277" s="1203"/>
      <c r="AA277" s="1203"/>
      <c r="AB277" s="1203"/>
      <c r="AC277" s="1203"/>
      <c r="AD277" s="1203"/>
      <c r="AE277" s="1203"/>
      <c r="AF277" s="1203"/>
      <c r="AG277" s="1203"/>
      <c r="AH277" s="1203"/>
      <c r="AI277" s="1203"/>
      <c r="AJ277" s="1203"/>
      <c r="AK277" s="1203"/>
      <c r="AL277" s="1203"/>
      <c r="AM277" s="1203"/>
      <c r="AN277" s="1203"/>
      <c r="AO277" s="1203"/>
      <c r="AP277" s="1203"/>
      <c r="AQ277" s="1203"/>
      <c r="AR277" s="1203"/>
      <c r="AS277" s="1203"/>
    </row>
    <row r="278" spans="1:45">
      <c r="A278" s="1203"/>
      <c r="B278" s="1203"/>
      <c r="C278" s="1203"/>
      <c r="D278" s="1203"/>
      <c r="E278" s="1203"/>
      <c r="F278" s="1203"/>
      <c r="G278" s="1203"/>
      <c r="H278" s="1203"/>
      <c r="I278" s="1203"/>
      <c r="J278" s="1203"/>
      <c r="K278" s="1203"/>
      <c r="L278" s="1203"/>
      <c r="M278" s="1203"/>
      <c r="N278" s="1203"/>
      <c r="O278" s="1203"/>
      <c r="P278" s="1203"/>
      <c r="Q278" s="1203"/>
      <c r="R278" s="1203"/>
      <c r="S278" s="1203"/>
      <c r="T278" s="1203"/>
      <c r="U278" s="1203"/>
      <c r="V278" s="1203"/>
      <c r="W278" s="1203"/>
      <c r="X278" s="1203"/>
      <c r="Y278" s="1203"/>
      <c r="Z278" s="1203"/>
      <c r="AA278" s="1203"/>
      <c r="AB278" s="1203"/>
      <c r="AC278" s="1203"/>
      <c r="AD278" s="1203"/>
      <c r="AE278" s="1203"/>
      <c r="AF278" s="1203"/>
      <c r="AG278" s="1203"/>
      <c r="AH278" s="1203"/>
      <c r="AI278" s="1203"/>
      <c r="AJ278" s="1203"/>
      <c r="AK278" s="1203"/>
      <c r="AL278" s="1203"/>
      <c r="AM278" s="1203"/>
      <c r="AN278" s="1203"/>
      <c r="AO278" s="1203"/>
      <c r="AP278" s="1203"/>
      <c r="AQ278" s="1203"/>
      <c r="AR278" s="1203"/>
      <c r="AS278" s="1203"/>
    </row>
    <row r="279" spans="1:45">
      <c r="A279" s="1203"/>
      <c r="B279" s="1203"/>
      <c r="C279" s="1203"/>
      <c r="D279" s="1203"/>
      <c r="E279" s="1203"/>
      <c r="F279" s="1203"/>
      <c r="G279" s="1203"/>
      <c r="H279" s="1203"/>
      <c r="I279" s="1203"/>
      <c r="J279" s="1203"/>
      <c r="K279" s="1203"/>
      <c r="L279" s="1203"/>
      <c r="M279" s="1203"/>
      <c r="N279" s="1203"/>
      <c r="O279" s="1203"/>
      <c r="P279" s="1203"/>
      <c r="Q279" s="1203"/>
      <c r="R279" s="1203"/>
      <c r="S279" s="1203"/>
      <c r="T279" s="1203"/>
      <c r="U279" s="1203"/>
      <c r="V279" s="1203"/>
      <c r="W279" s="1203"/>
      <c r="X279" s="1203"/>
      <c r="Y279" s="1203"/>
      <c r="Z279" s="1203"/>
      <c r="AA279" s="1203"/>
      <c r="AB279" s="1203"/>
      <c r="AC279" s="1203"/>
      <c r="AD279" s="1203"/>
      <c r="AE279" s="1203"/>
      <c r="AF279" s="1203"/>
      <c r="AG279" s="1203"/>
      <c r="AH279" s="1203"/>
      <c r="AI279" s="1203"/>
      <c r="AJ279" s="1203"/>
      <c r="AK279" s="1203"/>
      <c r="AL279" s="1203"/>
      <c r="AM279" s="1203"/>
      <c r="AN279" s="1203"/>
      <c r="AO279" s="1203"/>
      <c r="AP279" s="1203"/>
      <c r="AQ279" s="1203"/>
      <c r="AR279" s="1203"/>
      <c r="AS279" s="1203"/>
    </row>
    <row r="280" spans="1:45">
      <c r="A280" s="1203"/>
      <c r="B280" s="1203"/>
      <c r="C280" s="1203"/>
      <c r="D280" s="1203"/>
      <c r="E280" s="1203"/>
      <c r="F280" s="1203"/>
      <c r="G280" s="1203"/>
      <c r="H280" s="1203"/>
      <c r="I280" s="1203"/>
      <c r="J280" s="1203"/>
      <c r="K280" s="1203"/>
      <c r="L280" s="1203"/>
      <c r="M280" s="1203"/>
      <c r="N280" s="1203"/>
      <c r="O280" s="1203"/>
      <c r="P280" s="1203"/>
      <c r="Q280" s="1203"/>
      <c r="R280" s="1203"/>
      <c r="S280" s="1203"/>
      <c r="T280" s="1203"/>
      <c r="U280" s="1203"/>
      <c r="V280" s="1203"/>
      <c r="W280" s="1203"/>
      <c r="X280" s="1203"/>
      <c r="Y280" s="1203"/>
      <c r="Z280" s="1203"/>
      <c r="AA280" s="1203"/>
      <c r="AB280" s="1203"/>
      <c r="AC280" s="1203"/>
      <c r="AD280" s="1203"/>
      <c r="AE280" s="1203"/>
      <c r="AF280" s="1203"/>
      <c r="AG280" s="1203"/>
      <c r="AH280" s="1203"/>
      <c r="AI280" s="1203"/>
      <c r="AJ280" s="1203"/>
      <c r="AK280" s="1203"/>
      <c r="AL280" s="1203"/>
      <c r="AM280" s="1203"/>
      <c r="AN280" s="1203"/>
      <c r="AO280" s="1203"/>
      <c r="AP280" s="1203"/>
      <c r="AQ280" s="1203"/>
      <c r="AR280" s="1203"/>
      <c r="AS280" s="1203"/>
    </row>
    <row r="281" spans="1:45">
      <c r="A281" s="1203"/>
      <c r="B281" s="1203"/>
      <c r="C281" s="1203"/>
      <c r="D281" s="1203"/>
      <c r="E281" s="1203"/>
      <c r="F281" s="1203"/>
      <c r="G281" s="1203"/>
      <c r="H281" s="1203"/>
      <c r="I281" s="1203"/>
      <c r="J281" s="1203"/>
      <c r="K281" s="1203"/>
      <c r="L281" s="1203"/>
      <c r="M281" s="1203"/>
      <c r="N281" s="1203"/>
      <c r="O281" s="1203"/>
      <c r="P281" s="1203"/>
      <c r="Q281" s="1203"/>
      <c r="R281" s="1203"/>
      <c r="S281" s="1203"/>
      <c r="T281" s="1203"/>
      <c r="U281" s="1203"/>
      <c r="V281" s="1203"/>
      <c r="W281" s="1203"/>
      <c r="X281" s="1203"/>
      <c r="Y281" s="1203"/>
      <c r="Z281" s="1203"/>
      <c r="AA281" s="1203"/>
      <c r="AB281" s="1203"/>
      <c r="AC281" s="1203"/>
      <c r="AD281" s="1203"/>
      <c r="AE281" s="1203"/>
      <c r="AF281" s="1203"/>
      <c r="AG281" s="1203"/>
      <c r="AH281" s="1203"/>
      <c r="AI281" s="1203"/>
      <c r="AJ281" s="1203"/>
      <c r="AK281" s="1203"/>
      <c r="AL281" s="1203"/>
      <c r="AM281" s="1203"/>
      <c r="AN281" s="1203"/>
      <c r="AO281" s="1203"/>
      <c r="AP281" s="1203"/>
      <c r="AQ281" s="1203"/>
      <c r="AR281" s="1203"/>
      <c r="AS281" s="1203"/>
    </row>
    <row r="282" spans="1:45">
      <c r="A282" s="1203"/>
      <c r="B282" s="1203"/>
      <c r="C282" s="1203"/>
      <c r="D282" s="1203"/>
      <c r="E282" s="1203"/>
      <c r="F282" s="1203"/>
      <c r="G282" s="1203"/>
      <c r="H282" s="1203"/>
      <c r="I282" s="1203"/>
      <c r="J282" s="1203"/>
      <c r="K282" s="1203"/>
      <c r="L282" s="1203"/>
      <c r="M282" s="1203"/>
      <c r="N282" s="1203"/>
      <c r="O282" s="1203"/>
      <c r="P282" s="1203"/>
      <c r="Q282" s="1203"/>
      <c r="R282" s="1203"/>
      <c r="S282" s="1203"/>
      <c r="T282" s="1203"/>
      <c r="U282" s="1203"/>
      <c r="V282" s="1203"/>
      <c r="W282" s="1203"/>
      <c r="X282" s="1203"/>
      <c r="Y282" s="1203"/>
      <c r="Z282" s="1203"/>
      <c r="AA282" s="1203"/>
      <c r="AB282" s="1203"/>
      <c r="AC282" s="1203"/>
      <c r="AD282" s="1203"/>
      <c r="AE282" s="1203"/>
      <c r="AF282" s="1203"/>
      <c r="AG282" s="1203"/>
      <c r="AH282" s="1203"/>
      <c r="AI282" s="1203"/>
      <c r="AJ282" s="1203"/>
      <c r="AK282" s="1203"/>
      <c r="AL282" s="1203"/>
      <c r="AM282" s="1203"/>
      <c r="AN282" s="1203"/>
      <c r="AO282" s="1203"/>
      <c r="AP282" s="1203"/>
      <c r="AQ282" s="1203"/>
      <c r="AR282" s="1203"/>
      <c r="AS282" s="1203"/>
    </row>
    <row r="283" spans="1:45">
      <c r="A283" s="1203"/>
      <c r="B283" s="1203"/>
      <c r="C283" s="1203"/>
      <c r="D283" s="1203"/>
      <c r="E283" s="1203"/>
      <c r="F283" s="1203"/>
      <c r="G283" s="1203"/>
      <c r="H283" s="1203"/>
      <c r="I283" s="1203"/>
      <c r="J283" s="1203"/>
      <c r="K283" s="1203"/>
      <c r="L283" s="1203"/>
      <c r="M283" s="1203"/>
      <c r="N283" s="1203"/>
      <c r="O283" s="1203"/>
      <c r="P283" s="1203"/>
      <c r="Q283" s="1203"/>
      <c r="R283" s="1203"/>
      <c r="S283" s="1203"/>
      <c r="T283" s="1203"/>
      <c r="U283" s="1203"/>
      <c r="V283" s="1203"/>
      <c r="W283" s="1203"/>
      <c r="X283" s="1203"/>
      <c r="Y283" s="1203"/>
      <c r="Z283" s="1203"/>
      <c r="AA283" s="1203"/>
      <c r="AB283" s="1203"/>
      <c r="AC283" s="1203"/>
      <c r="AD283" s="1203"/>
      <c r="AE283" s="1203"/>
      <c r="AF283" s="1203"/>
      <c r="AG283" s="1203"/>
      <c r="AH283" s="1203"/>
      <c r="AI283" s="1203"/>
      <c r="AJ283" s="1203"/>
      <c r="AK283" s="1203"/>
      <c r="AL283" s="1203"/>
      <c r="AM283" s="1203"/>
      <c r="AN283" s="1203"/>
      <c r="AO283" s="1203"/>
      <c r="AP283" s="1203"/>
      <c r="AQ283" s="1203"/>
      <c r="AR283" s="1203"/>
      <c r="AS283" s="1203"/>
    </row>
    <row r="284" spans="1:45">
      <c r="A284" s="1203"/>
      <c r="B284" s="1203"/>
      <c r="C284" s="1203"/>
      <c r="D284" s="1203"/>
      <c r="E284" s="1203"/>
      <c r="F284" s="1203"/>
      <c r="G284" s="1203"/>
      <c r="H284" s="1203"/>
      <c r="I284" s="1203"/>
      <c r="J284" s="1203"/>
      <c r="K284" s="1203"/>
      <c r="L284" s="1203"/>
      <c r="M284" s="1203"/>
      <c r="N284" s="1203"/>
      <c r="O284" s="1203"/>
      <c r="P284" s="1203"/>
      <c r="Q284" s="1203"/>
      <c r="R284" s="1203"/>
      <c r="S284" s="1203"/>
      <c r="T284" s="1203"/>
      <c r="U284" s="1203"/>
      <c r="V284" s="1203"/>
      <c r="W284" s="1203"/>
      <c r="X284" s="1203"/>
      <c r="Y284" s="1203"/>
      <c r="Z284" s="1203"/>
      <c r="AA284" s="1203"/>
      <c r="AB284" s="1203"/>
      <c r="AC284" s="1203"/>
      <c r="AD284" s="1203"/>
      <c r="AE284" s="1203"/>
      <c r="AF284" s="1203"/>
      <c r="AG284" s="1203"/>
      <c r="AH284" s="1203"/>
      <c r="AI284" s="1203"/>
      <c r="AJ284" s="1203"/>
      <c r="AK284" s="1203"/>
      <c r="AL284" s="1203"/>
      <c r="AM284" s="1203"/>
      <c r="AN284" s="1203"/>
      <c r="AO284" s="1203"/>
      <c r="AP284" s="1203"/>
      <c r="AQ284" s="1203"/>
      <c r="AR284" s="1203"/>
      <c r="AS284" s="1203"/>
    </row>
    <row r="285" spans="1:45">
      <c r="A285" s="1203"/>
      <c r="B285" s="1203"/>
      <c r="C285" s="1203"/>
      <c r="D285" s="1203"/>
      <c r="E285" s="1203"/>
      <c r="F285" s="1203"/>
      <c r="G285" s="1203"/>
      <c r="H285" s="1203"/>
      <c r="I285" s="1203"/>
      <c r="J285" s="1203"/>
      <c r="K285" s="1203"/>
      <c r="L285" s="1203"/>
      <c r="M285" s="1203"/>
      <c r="N285" s="1203"/>
      <c r="O285" s="1203"/>
      <c r="P285" s="1203"/>
      <c r="Q285" s="1203"/>
      <c r="R285" s="1203"/>
      <c r="S285" s="1203"/>
      <c r="T285" s="1203"/>
      <c r="U285" s="1203"/>
      <c r="V285" s="1203"/>
      <c r="W285" s="1203"/>
      <c r="X285" s="1203"/>
      <c r="Y285" s="1203"/>
      <c r="Z285" s="1203"/>
      <c r="AA285" s="1203"/>
      <c r="AB285" s="1203"/>
      <c r="AC285" s="1203"/>
      <c r="AD285" s="1203"/>
      <c r="AE285" s="1203"/>
      <c r="AF285" s="1203"/>
      <c r="AG285" s="1203"/>
      <c r="AH285" s="1203"/>
      <c r="AI285" s="1203"/>
      <c r="AJ285" s="1203"/>
      <c r="AK285" s="1203"/>
      <c r="AL285" s="1203"/>
      <c r="AM285" s="1203"/>
      <c r="AN285" s="1203"/>
      <c r="AO285" s="1203"/>
      <c r="AP285" s="1203"/>
      <c r="AQ285" s="1203"/>
      <c r="AR285" s="1203"/>
      <c r="AS285" s="1203"/>
    </row>
    <row r="286" spans="1:45">
      <c r="A286" s="1203"/>
      <c r="B286" s="1203"/>
      <c r="C286" s="1203"/>
      <c r="D286" s="1203"/>
      <c r="E286" s="1203"/>
      <c r="F286" s="1203"/>
      <c r="G286" s="1203"/>
      <c r="H286" s="1203"/>
      <c r="I286" s="1203"/>
      <c r="J286" s="1203"/>
      <c r="K286" s="1203"/>
      <c r="L286" s="1203"/>
      <c r="M286" s="1203"/>
      <c r="N286" s="1203"/>
      <c r="O286" s="1203"/>
      <c r="P286" s="1203"/>
      <c r="Q286" s="1203"/>
      <c r="R286" s="1203"/>
      <c r="S286" s="1203"/>
      <c r="T286" s="1203"/>
      <c r="U286" s="1203"/>
      <c r="V286" s="1203"/>
      <c r="W286" s="1203"/>
      <c r="X286" s="1203"/>
      <c r="Y286" s="1203"/>
      <c r="Z286" s="1203"/>
      <c r="AA286" s="1203"/>
      <c r="AB286" s="1203"/>
      <c r="AC286" s="1203"/>
      <c r="AD286" s="1203"/>
      <c r="AE286" s="1203"/>
      <c r="AF286" s="1203"/>
      <c r="AG286" s="1203"/>
      <c r="AH286" s="1203"/>
      <c r="AI286" s="1203"/>
      <c r="AJ286" s="1203"/>
      <c r="AK286" s="1203"/>
      <c r="AL286" s="1203"/>
      <c r="AM286" s="1203"/>
      <c r="AN286" s="1203"/>
      <c r="AO286" s="1203"/>
      <c r="AP286" s="1203"/>
      <c r="AQ286" s="1203"/>
      <c r="AR286" s="1203"/>
      <c r="AS286" s="1203"/>
    </row>
    <row r="287" spans="1:45">
      <c r="A287" s="1203"/>
      <c r="B287" s="1203"/>
      <c r="C287" s="1203"/>
      <c r="D287" s="1203"/>
      <c r="E287" s="1203"/>
      <c r="F287" s="1203"/>
      <c r="G287" s="1203"/>
      <c r="H287" s="1203"/>
      <c r="I287" s="1203"/>
      <c r="J287" s="1203"/>
      <c r="K287" s="1203"/>
      <c r="L287" s="1203"/>
      <c r="M287" s="1203"/>
      <c r="N287" s="1203"/>
      <c r="O287" s="1203"/>
      <c r="P287" s="1203"/>
      <c r="Q287" s="1203"/>
      <c r="R287" s="1203"/>
      <c r="S287" s="1203"/>
      <c r="T287" s="1203"/>
      <c r="U287" s="1203"/>
      <c r="V287" s="1203"/>
      <c r="W287" s="1203"/>
      <c r="X287" s="1203"/>
      <c r="Y287" s="1203"/>
      <c r="Z287" s="1203"/>
      <c r="AA287" s="1203"/>
      <c r="AB287" s="1203"/>
      <c r="AC287" s="1203"/>
      <c r="AD287" s="1203"/>
      <c r="AE287" s="1203"/>
      <c r="AF287" s="1203"/>
      <c r="AG287" s="1203"/>
      <c r="AH287" s="1203"/>
      <c r="AI287" s="1203"/>
      <c r="AJ287" s="1203"/>
      <c r="AK287" s="1203"/>
      <c r="AL287" s="1203"/>
      <c r="AM287" s="1203"/>
      <c r="AN287" s="1203"/>
      <c r="AO287" s="1203"/>
      <c r="AP287" s="1203"/>
      <c r="AQ287" s="1203"/>
      <c r="AR287" s="1203"/>
      <c r="AS287" s="1203"/>
    </row>
    <row r="288" spans="1:45">
      <c r="A288" s="1203"/>
      <c r="B288" s="1203"/>
      <c r="C288" s="1203"/>
      <c r="D288" s="1203"/>
      <c r="E288" s="1203"/>
      <c r="F288" s="1203"/>
      <c r="G288" s="1203"/>
      <c r="H288" s="1203"/>
      <c r="I288" s="1203"/>
      <c r="J288" s="1203"/>
      <c r="K288" s="1203"/>
      <c r="L288" s="1203"/>
      <c r="M288" s="1203"/>
      <c r="N288" s="1203"/>
      <c r="O288" s="1203"/>
      <c r="P288" s="1203"/>
      <c r="Q288" s="1203"/>
      <c r="R288" s="1203"/>
      <c r="S288" s="1203"/>
      <c r="T288" s="1203"/>
      <c r="U288" s="1203"/>
      <c r="V288" s="1203"/>
      <c r="W288" s="1203"/>
      <c r="X288" s="1203"/>
      <c r="Y288" s="1203"/>
      <c r="Z288" s="1203"/>
      <c r="AA288" s="1203"/>
      <c r="AB288" s="1203"/>
      <c r="AC288" s="1203"/>
      <c r="AD288" s="1203"/>
      <c r="AE288" s="1203"/>
      <c r="AF288" s="1203"/>
      <c r="AG288" s="1203"/>
      <c r="AH288" s="1203"/>
      <c r="AI288" s="1203"/>
      <c r="AJ288" s="1203"/>
      <c r="AK288" s="1203"/>
      <c r="AL288" s="1203"/>
      <c r="AM288" s="1203"/>
      <c r="AN288" s="1203"/>
      <c r="AO288" s="1203"/>
      <c r="AP288" s="1203"/>
      <c r="AQ288" s="1203"/>
      <c r="AR288" s="1203"/>
      <c r="AS288" s="1203"/>
    </row>
    <row r="289" spans="1:45">
      <c r="A289" s="1203"/>
      <c r="B289" s="1203"/>
      <c r="C289" s="1203"/>
      <c r="D289" s="1203"/>
      <c r="E289" s="1203"/>
      <c r="F289" s="1203"/>
      <c r="G289" s="1203"/>
      <c r="H289" s="1203"/>
      <c r="I289" s="1203"/>
      <c r="J289" s="1203"/>
      <c r="K289" s="1203"/>
      <c r="L289" s="1203"/>
      <c r="M289" s="1203"/>
      <c r="N289" s="1203"/>
      <c r="O289" s="1203"/>
      <c r="P289" s="1203"/>
      <c r="Q289" s="1203"/>
      <c r="R289" s="1203"/>
      <c r="S289" s="1203"/>
      <c r="T289" s="1203"/>
      <c r="U289" s="1203"/>
      <c r="V289" s="1203"/>
      <c r="W289" s="1203"/>
      <c r="X289" s="1203"/>
      <c r="Y289" s="1203"/>
      <c r="Z289" s="1203"/>
      <c r="AA289" s="1203"/>
      <c r="AB289" s="1203"/>
      <c r="AC289" s="1203"/>
      <c r="AD289" s="1203"/>
      <c r="AE289" s="1203"/>
      <c r="AF289" s="1203"/>
      <c r="AG289" s="1203"/>
      <c r="AH289" s="1203"/>
      <c r="AI289" s="1203"/>
      <c r="AJ289" s="1203"/>
      <c r="AK289" s="1203"/>
      <c r="AL289" s="1203"/>
      <c r="AM289" s="1203"/>
      <c r="AN289" s="1203"/>
      <c r="AO289" s="1203"/>
      <c r="AP289" s="1203"/>
      <c r="AQ289" s="1203"/>
      <c r="AR289" s="1203"/>
      <c r="AS289" s="1203"/>
    </row>
    <row r="290" spans="1:45">
      <c r="A290" s="1203"/>
      <c r="B290" s="1203"/>
      <c r="C290" s="1203"/>
      <c r="D290" s="1203"/>
      <c r="E290" s="1203"/>
      <c r="F290" s="1203"/>
      <c r="G290" s="1203"/>
      <c r="H290" s="1203"/>
      <c r="I290" s="1203"/>
      <c r="J290" s="1203"/>
      <c r="K290" s="1203"/>
      <c r="L290" s="1203"/>
      <c r="M290" s="1203"/>
      <c r="N290" s="1203"/>
      <c r="O290" s="1203"/>
      <c r="P290" s="1203"/>
      <c r="Q290" s="1203"/>
      <c r="R290" s="1203"/>
      <c r="S290" s="1203"/>
      <c r="T290" s="1203"/>
      <c r="U290" s="1203"/>
      <c r="V290" s="1203"/>
      <c r="W290" s="1203"/>
      <c r="X290" s="1203"/>
      <c r="Y290" s="1203"/>
      <c r="Z290" s="1203"/>
      <c r="AA290" s="1203"/>
      <c r="AB290" s="1203"/>
      <c r="AC290" s="1203"/>
      <c r="AD290" s="1203"/>
      <c r="AE290" s="1203"/>
      <c r="AF290" s="1203"/>
      <c r="AG290" s="1203"/>
      <c r="AH290" s="1203"/>
      <c r="AI290" s="1203"/>
      <c r="AJ290" s="1203"/>
      <c r="AK290" s="1203"/>
      <c r="AL290" s="1203"/>
      <c r="AM290" s="1203"/>
      <c r="AN290" s="1203"/>
      <c r="AO290" s="1203"/>
      <c r="AP290" s="1203"/>
      <c r="AQ290" s="1203"/>
      <c r="AR290" s="1203"/>
      <c r="AS290" s="1203"/>
    </row>
    <row r="291" spans="1:45">
      <c r="A291" s="1203"/>
      <c r="B291" s="1203"/>
      <c r="C291" s="1203"/>
      <c r="D291" s="1203"/>
      <c r="E291" s="1203"/>
      <c r="F291" s="1203"/>
      <c r="G291" s="1203"/>
      <c r="H291" s="1203"/>
      <c r="I291" s="1203"/>
      <c r="J291" s="1203"/>
      <c r="K291" s="1203"/>
      <c r="L291" s="1203"/>
      <c r="M291" s="1203"/>
      <c r="N291" s="1203"/>
      <c r="O291" s="1203"/>
      <c r="P291" s="1203"/>
      <c r="Q291" s="1203"/>
      <c r="R291" s="1203"/>
      <c r="S291" s="1203"/>
      <c r="T291" s="1203"/>
      <c r="U291" s="1203"/>
      <c r="V291" s="1203"/>
      <c r="W291" s="1203"/>
      <c r="X291" s="1203"/>
      <c r="Y291" s="1203"/>
      <c r="Z291" s="1203"/>
      <c r="AA291" s="1203"/>
      <c r="AB291" s="1203"/>
      <c r="AC291" s="1203"/>
      <c r="AD291" s="1203"/>
      <c r="AE291" s="1203"/>
      <c r="AF291" s="1203"/>
      <c r="AG291" s="1203"/>
      <c r="AH291" s="1203"/>
      <c r="AI291" s="1203"/>
      <c r="AJ291" s="1203"/>
      <c r="AK291" s="1203"/>
      <c r="AL291" s="1203"/>
      <c r="AM291" s="1203"/>
      <c r="AN291" s="1203"/>
      <c r="AO291" s="1203"/>
      <c r="AP291" s="1203"/>
      <c r="AQ291" s="1203"/>
      <c r="AR291" s="1203"/>
      <c r="AS291" s="1203"/>
    </row>
    <row r="292" spans="1:45">
      <c r="A292" s="1203"/>
      <c r="B292" s="1203"/>
      <c r="C292" s="1203"/>
      <c r="D292" s="1203"/>
      <c r="E292" s="1203"/>
      <c r="F292" s="1203"/>
      <c r="G292" s="1203"/>
      <c r="H292" s="1203"/>
      <c r="I292" s="1203"/>
      <c r="J292" s="1203"/>
      <c r="K292" s="1203"/>
      <c r="L292" s="1203"/>
      <c r="M292" s="1203"/>
      <c r="N292" s="1203"/>
      <c r="O292" s="1203"/>
      <c r="P292" s="1203"/>
      <c r="Q292" s="1203"/>
      <c r="R292" s="1203"/>
      <c r="S292" s="1203"/>
      <c r="T292" s="1203"/>
      <c r="U292" s="1203"/>
      <c r="V292" s="1203"/>
      <c r="W292" s="1203"/>
      <c r="X292" s="1203"/>
      <c r="Y292" s="1203"/>
      <c r="Z292" s="1203"/>
      <c r="AA292" s="1203"/>
      <c r="AB292" s="1203"/>
      <c r="AC292" s="1203"/>
      <c r="AD292" s="1203"/>
      <c r="AE292" s="1203"/>
      <c r="AF292" s="1203"/>
      <c r="AG292" s="1203"/>
      <c r="AH292" s="1203"/>
      <c r="AI292" s="1203"/>
      <c r="AJ292" s="1203"/>
      <c r="AK292" s="1203"/>
      <c r="AL292" s="1203"/>
      <c r="AM292" s="1203"/>
      <c r="AN292" s="1203"/>
      <c r="AO292" s="1203"/>
      <c r="AP292" s="1203"/>
      <c r="AQ292" s="1203"/>
      <c r="AR292" s="1203"/>
      <c r="AS292" s="1203"/>
    </row>
    <row r="293" spans="1:45">
      <c r="A293" s="1203"/>
      <c r="B293" s="1203"/>
      <c r="C293" s="1203"/>
      <c r="D293" s="1203"/>
      <c r="E293" s="1203"/>
      <c r="F293" s="1203"/>
      <c r="G293" s="1203"/>
      <c r="H293" s="1203"/>
      <c r="I293" s="1203"/>
      <c r="J293" s="1203"/>
      <c r="K293" s="1203"/>
      <c r="L293" s="1203"/>
      <c r="M293" s="1203"/>
      <c r="N293" s="1203"/>
      <c r="O293" s="1203"/>
      <c r="P293" s="1203"/>
      <c r="Q293" s="1203"/>
      <c r="R293" s="1203"/>
      <c r="S293" s="1203"/>
      <c r="T293" s="1203"/>
      <c r="U293" s="1203"/>
      <c r="V293" s="1203"/>
      <c r="W293" s="1203"/>
      <c r="X293" s="1203"/>
      <c r="Y293" s="1203"/>
      <c r="Z293" s="1203"/>
      <c r="AA293" s="1203"/>
      <c r="AB293" s="1203"/>
      <c r="AC293" s="1203"/>
      <c r="AD293" s="1203"/>
      <c r="AE293" s="1203"/>
      <c r="AF293" s="1203"/>
      <c r="AG293" s="1203"/>
      <c r="AH293" s="1203"/>
      <c r="AI293" s="1203"/>
      <c r="AJ293" s="1203"/>
      <c r="AK293" s="1203"/>
      <c r="AL293" s="1203"/>
      <c r="AM293" s="1203"/>
      <c r="AN293" s="1203"/>
      <c r="AO293" s="1203"/>
      <c r="AP293" s="1203"/>
      <c r="AQ293" s="1203"/>
      <c r="AR293" s="1203"/>
      <c r="AS293" s="1203"/>
    </row>
    <row r="294" spans="1:45">
      <c r="A294" s="1203"/>
      <c r="B294" s="1203"/>
      <c r="C294" s="1203"/>
      <c r="D294" s="1203"/>
      <c r="E294" s="1203"/>
      <c r="F294" s="1203"/>
      <c r="G294" s="1203"/>
      <c r="H294" s="1203"/>
      <c r="I294" s="1203"/>
      <c r="J294" s="1203"/>
      <c r="K294" s="1203"/>
      <c r="L294" s="1203"/>
      <c r="M294" s="1203"/>
      <c r="N294" s="1203"/>
      <c r="O294" s="1203"/>
      <c r="P294" s="1203"/>
      <c r="Q294" s="1203"/>
      <c r="R294" s="1203"/>
      <c r="S294" s="1203"/>
      <c r="T294" s="1203"/>
      <c r="U294" s="1203"/>
      <c r="V294" s="1203"/>
      <c r="W294" s="1203"/>
      <c r="X294" s="1203"/>
      <c r="Y294" s="1203"/>
      <c r="Z294" s="1203"/>
      <c r="AA294" s="1203"/>
      <c r="AB294" s="1203"/>
      <c r="AC294" s="1203"/>
      <c r="AD294" s="1203"/>
      <c r="AE294" s="1203"/>
      <c r="AF294" s="1203"/>
      <c r="AG294" s="1203"/>
      <c r="AH294" s="1203"/>
      <c r="AI294" s="1203"/>
      <c r="AJ294" s="1203"/>
      <c r="AK294" s="1203"/>
      <c r="AL294" s="1203"/>
      <c r="AM294" s="1203"/>
      <c r="AN294" s="1203"/>
      <c r="AO294" s="1203"/>
      <c r="AP294" s="1203"/>
      <c r="AQ294" s="1203"/>
      <c r="AR294" s="1203"/>
      <c r="AS294" s="1203"/>
    </row>
    <row r="295" spans="1:45">
      <c r="A295" s="1203"/>
      <c r="B295" s="1203"/>
      <c r="C295" s="1203"/>
      <c r="D295" s="1203"/>
      <c r="E295" s="1203"/>
      <c r="F295" s="1203"/>
      <c r="G295" s="1203"/>
      <c r="H295" s="1203"/>
      <c r="I295" s="1203"/>
      <c r="J295" s="1203"/>
      <c r="K295" s="1203"/>
      <c r="L295" s="1203"/>
      <c r="M295" s="1203"/>
      <c r="N295" s="1203"/>
      <c r="O295" s="1203"/>
      <c r="P295" s="1203"/>
      <c r="Q295" s="1203"/>
      <c r="R295" s="1203"/>
      <c r="S295" s="1203"/>
      <c r="T295" s="1203"/>
      <c r="U295" s="1203"/>
      <c r="V295" s="1203"/>
      <c r="W295" s="1203"/>
      <c r="X295" s="1203"/>
      <c r="Y295" s="1203"/>
      <c r="Z295" s="1203"/>
      <c r="AA295" s="1203"/>
      <c r="AB295" s="1203"/>
      <c r="AC295" s="1203"/>
      <c r="AD295" s="1203"/>
      <c r="AE295" s="1203"/>
      <c r="AF295" s="1203"/>
      <c r="AG295" s="1203"/>
      <c r="AH295" s="1203"/>
      <c r="AI295" s="1203"/>
      <c r="AJ295" s="1203"/>
      <c r="AK295" s="1203"/>
      <c r="AL295" s="1203"/>
      <c r="AM295" s="1203"/>
      <c r="AN295" s="1203"/>
      <c r="AO295" s="1203"/>
      <c r="AP295" s="1203"/>
      <c r="AQ295" s="1203"/>
      <c r="AR295" s="1203"/>
      <c r="AS295" s="1203"/>
    </row>
    <row r="296" spans="1:45">
      <c r="B296" s="1214"/>
    </row>
    <row r="297" spans="1:45">
      <c r="B297" s="1214"/>
    </row>
    <row r="298" spans="1:45">
      <c r="B298" s="1214"/>
    </row>
    <row r="299" spans="1:45">
      <c r="B299" s="1214"/>
    </row>
    <row r="300" spans="1:45">
      <c r="B300" s="1214"/>
    </row>
    <row r="301" spans="1:45">
      <c r="B301" s="1214"/>
    </row>
    <row r="302" spans="1:45">
      <c r="B302" s="1214"/>
    </row>
    <row r="303" spans="1:45">
      <c r="B303" s="1214"/>
    </row>
  </sheetData>
  <mergeCells count="32">
    <mergeCell ref="E16:I16"/>
    <mergeCell ref="K16:O16"/>
    <mergeCell ref="Q16:U16"/>
    <mergeCell ref="B3:T3"/>
    <mergeCell ref="D14:U14"/>
    <mergeCell ref="E15:I15"/>
    <mergeCell ref="K15:O15"/>
    <mergeCell ref="Q15:U15"/>
    <mergeCell ref="AJ49:AO49"/>
    <mergeCell ref="F17:I17"/>
    <mergeCell ref="L17:O17"/>
    <mergeCell ref="R17:U17"/>
    <mergeCell ref="B47:C47"/>
    <mergeCell ref="E48:U48"/>
    <mergeCell ref="X48:AO48"/>
    <mergeCell ref="E49:I49"/>
    <mergeCell ref="K49:O49"/>
    <mergeCell ref="Q49:V49"/>
    <mergeCell ref="X49:AB49"/>
    <mergeCell ref="AD49:AH49"/>
    <mergeCell ref="AE51:AH51"/>
    <mergeCell ref="AK51:AN51"/>
    <mergeCell ref="E50:I50"/>
    <mergeCell ref="K50:O50"/>
    <mergeCell ref="Q50:U50"/>
    <mergeCell ref="X50:AB50"/>
    <mergeCell ref="AD50:AH50"/>
    <mergeCell ref="AJ50:AN50"/>
    <mergeCell ref="F51:I51"/>
    <mergeCell ref="L51:O51"/>
    <mergeCell ref="R51:U51"/>
    <mergeCell ref="Y51:AB51"/>
  </mergeCells>
  <hyperlinks>
    <hyperlink ref="B3" location="Contents!A1" display="Back to index page" xr:uid="{338F2799-B507-43BD-ADA7-05E1FB6D4B4C}"/>
    <hyperlink ref="B3:T3" location="CONTENTS!A1" display="Back to contents page" xr:uid="{E00321F2-B7AD-48A9-B8A6-E114F043AFFD}"/>
  </hyperlinks>
  <pageMargins left="0.7" right="0.7" top="0.75" bottom="0.75" header="0.3" footer="0.3"/>
  <pageSetup fitToWidth="0" fitToHeight="0" orientation="landscape" r:id="rId1"/>
  <customProperties>
    <customPr name="EpmWorksheetKeyString_GUID" r:id="rId2"/>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384E-978D-4865-B31B-EC4F3F17AB7F}">
  <sheetPr>
    <tabColor rgb="FF007272"/>
  </sheetPr>
  <dimension ref="A2:T28"/>
  <sheetViews>
    <sheetView showGridLines="0" showRowColHeaders="0" zoomScaleNormal="100" workbookViewId="0"/>
  </sheetViews>
  <sheetFormatPr baseColWidth="10" defaultColWidth="8.88671875" defaultRowHeight="11.25" customHeight="1"/>
  <cols>
    <col min="1" max="1" width="2.6640625" style="402" customWidth="1"/>
    <col min="2" max="2" width="3.6640625" style="402" customWidth="1"/>
    <col min="3" max="3" width="37.109375" style="402" customWidth="1"/>
    <col min="4" max="4" width="50.5546875" style="402" customWidth="1"/>
    <col min="5" max="7" width="24.33203125" style="402" customWidth="1"/>
    <col min="8" max="8" width="68.6640625" style="402" customWidth="1"/>
    <col min="9" max="16384" width="8.88671875" style="402"/>
  </cols>
  <sheetData>
    <row r="2" spans="1:20" ht="5.25" customHeight="1"/>
    <row r="3" spans="1:20" ht="12.9" customHeight="1">
      <c r="B3" s="2217" t="s">
        <v>302</v>
      </c>
      <c r="C3" s="2217"/>
      <c r="D3" s="2217"/>
      <c r="E3" s="2217"/>
      <c r="F3" s="2217"/>
      <c r="G3" s="2217"/>
      <c r="H3" s="2217"/>
      <c r="I3" s="2217"/>
      <c r="J3" s="2217"/>
      <c r="K3" s="2217"/>
      <c r="L3" s="2217"/>
      <c r="M3" s="2217"/>
      <c r="N3" s="2217"/>
      <c r="O3" s="2217"/>
      <c r="P3" s="2217"/>
      <c r="Q3" s="2217"/>
      <c r="R3" s="2217"/>
      <c r="S3" s="2217"/>
      <c r="T3" s="2217"/>
    </row>
    <row r="4" spans="1:20" ht="5.25" customHeight="1"/>
    <row r="5" spans="1:20" s="1169" customFormat="1" ht="15.75" customHeight="1">
      <c r="A5" s="7"/>
      <c r="B5" s="1087" t="s">
        <v>2240</v>
      </c>
      <c r="C5" s="1087"/>
    </row>
    <row r="6" spans="1:20" s="1169" customFormat="1" ht="11.25" customHeight="1">
      <c r="A6" s="7"/>
      <c r="B6" s="1087"/>
      <c r="C6" s="1087"/>
    </row>
    <row r="7" spans="1:20" s="1169" customFormat="1" ht="11.25" customHeight="1">
      <c r="A7" s="7"/>
      <c r="B7" s="2218" t="s">
        <v>2241</v>
      </c>
      <c r="C7" s="2218"/>
      <c r="D7" s="2218"/>
      <c r="E7" s="2218"/>
      <c r="F7" s="2218"/>
      <c r="G7" s="2218"/>
      <c r="H7" s="2218"/>
    </row>
    <row r="8" spans="1:20" s="1169" customFormat="1" ht="6" customHeight="1">
      <c r="A8" s="7"/>
      <c r="B8" s="201"/>
      <c r="C8" s="201"/>
      <c r="D8" s="201"/>
      <c r="E8" s="201"/>
      <c r="F8" s="201"/>
      <c r="G8" s="201"/>
      <c r="H8" s="201"/>
    </row>
    <row r="9" spans="1:20" s="1169" customFormat="1" ht="11.25" customHeight="1">
      <c r="A9" s="7"/>
      <c r="B9" s="2218" t="s">
        <v>2936</v>
      </c>
      <c r="C9" s="2218"/>
      <c r="D9" s="2218"/>
      <c r="E9" s="2218"/>
      <c r="F9" s="2218"/>
      <c r="G9" s="2218"/>
      <c r="H9" s="2218"/>
    </row>
    <row r="10" spans="1:20" s="1169" customFormat="1" ht="11.25" customHeight="1">
      <c r="A10" s="7"/>
      <c r="B10" s="201"/>
      <c r="C10" s="201"/>
      <c r="D10" s="201"/>
      <c r="E10" s="201"/>
      <c r="F10" s="201"/>
      <c r="G10" s="201"/>
      <c r="H10" s="201"/>
    </row>
    <row r="11" spans="1:20" ht="11.25" customHeight="1">
      <c r="B11" s="34" t="s">
        <v>2761</v>
      </c>
    </row>
    <row r="12" spans="1:20" ht="11.25" customHeight="1">
      <c r="B12" s="728"/>
      <c r="C12" s="1167" t="s">
        <v>314</v>
      </c>
      <c r="D12" s="1167" t="s">
        <v>316</v>
      </c>
      <c r="E12" s="1167" t="s">
        <v>318</v>
      </c>
      <c r="F12" s="1167" t="s">
        <v>320</v>
      </c>
      <c r="G12" s="1167" t="s">
        <v>325</v>
      </c>
      <c r="H12" s="1167" t="s">
        <v>332</v>
      </c>
    </row>
    <row r="13" spans="1:20" ht="11.25" customHeight="1">
      <c r="B13" s="12"/>
      <c r="C13" s="1231"/>
      <c r="D13" s="1231"/>
      <c r="E13" s="478" t="s">
        <v>927</v>
      </c>
      <c r="F13" s="652" t="s">
        <v>2242</v>
      </c>
      <c r="G13" s="204" t="s">
        <v>2242</v>
      </c>
      <c r="H13" s="1232" t="s">
        <v>2243</v>
      </c>
    </row>
    <row r="14" spans="1:20" ht="11.25" customHeight="1">
      <c r="B14" s="12"/>
      <c r="C14" s="458" t="s">
        <v>2244</v>
      </c>
      <c r="D14" s="458" t="s">
        <v>2245</v>
      </c>
      <c r="E14" s="478" t="s">
        <v>2246</v>
      </c>
      <c r="F14" s="204" t="s">
        <v>2247</v>
      </c>
      <c r="G14" s="204" t="s">
        <v>2248</v>
      </c>
      <c r="H14" s="1027" t="s">
        <v>2249</v>
      </c>
    </row>
    <row r="15" spans="1:20" ht="11.25" customHeight="1">
      <c r="B15" s="530">
        <v>1</v>
      </c>
      <c r="C15" s="2483" t="s">
        <v>2637</v>
      </c>
      <c r="D15" s="514" t="s">
        <v>2204</v>
      </c>
      <c r="E15" s="2195">
        <v>5831.3862503800001</v>
      </c>
      <c r="F15" s="651" t="s">
        <v>2251</v>
      </c>
      <c r="G15" s="651" t="s">
        <v>2252</v>
      </c>
      <c r="H15" s="2490" t="s">
        <v>2253</v>
      </c>
    </row>
    <row r="16" spans="1:20" ht="11.25" customHeight="1">
      <c r="B16" s="19">
        <v>2</v>
      </c>
      <c r="C16" s="2220"/>
      <c r="D16" s="12" t="s">
        <v>858</v>
      </c>
      <c r="E16" s="1049">
        <v>51110.243324449992</v>
      </c>
      <c r="F16" s="385"/>
      <c r="G16" s="385"/>
      <c r="H16" s="2337"/>
    </row>
    <row r="17" spans="2:8" ht="11.25" customHeight="1">
      <c r="B17" s="19">
        <v>3</v>
      </c>
      <c r="C17" s="2220"/>
      <c r="D17" s="1311" t="s">
        <v>2053</v>
      </c>
      <c r="E17" s="2178"/>
      <c r="F17" s="385"/>
      <c r="G17" s="385"/>
      <c r="H17" s="2337"/>
    </row>
    <row r="18" spans="2:8" ht="11.25" customHeight="1">
      <c r="B18" s="19">
        <v>4</v>
      </c>
      <c r="C18" s="2220"/>
      <c r="D18" s="12" t="s">
        <v>860</v>
      </c>
      <c r="E18" s="1049"/>
      <c r="F18" s="385"/>
      <c r="G18" s="385"/>
      <c r="H18" s="2337"/>
    </row>
    <row r="19" spans="2:8" ht="11.25" customHeight="1">
      <c r="B19" s="19">
        <v>5</v>
      </c>
      <c r="C19" s="2220"/>
      <c r="D19" s="1311" t="s">
        <v>2054</v>
      </c>
      <c r="E19" s="2178"/>
      <c r="F19" s="385"/>
      <c r="G19" s="385"/>
      <c r="H19" s="2337"/>
    </row>
    <row r="20" spans="2:8" ht="11.25" customHeight="1">
      <c r="B20" s="19">
        <v>6</v>
      </c>
      <c r="C20" s="2220"/>
      <c r="D20" s="1311" t="s">
        <v>2254</v>
      </c>
      <c r="E20" s="2178"/>
      <c r="F20" s="385"/>
      <c r="G20" s="385"/>
      <c r="H20" s="2337"/>
    </row>
    <row r="21" spans="2:8" ht="11.25" customHeight="1">
      <c r="B21" s="19">
        <v>7</v>
      </c>
      <c r="C21" s="2459"/>
      <c r="D21" s="12" t="s">
        <v>2255</v>
      </c>
      <c r="E21" s="1049"/>
      <c r="F21" s="385"/>
      <c r="G21" s="385"/>
      <c r="H21" s="2491"/>
    </row>
    <row r="22" spans="2:8" ht="30" customHeight="1">
      <c r="B22" s="530">
        <v>8</v>
      </c>
      <c r="C22" s="2483" t="s">
        <v>2250</v>
      </c>
      <c r="D22" s="514" t="s">
        <v>2204</v>
      </c>
      <c r="E22" s="1352"/>
      <c r="F22" s="651"/>
      <c r="G22" s="651"/>
      <c r="H22" s="2490" t="s">
        <v>2256</v>
      </c>
    </row>
    <row r="23" spans="2:8" ht="30" customHeight="1">
      <c r="B23" s="19">
        <v>9</v>
      </c>
      <c r="C23" s="2220"/>
      <c r="D23" s="12" t="s">
        <v>858</v>
      </c>
      <c r="E23" s="17">
        <v>38235.383799099996</v>
      </c>
      <c r="F23" s="385" t="s">
        <v>2251</v>
      </c>
      <c r="G23" s="385" t="s">
        <v>2252</v>
      </c>
      <c r="H23" s="2337"/>
    </row>
    <row r="24" spans="2:8" ht="30" customHeight="1">
      <c r="B24" s="19">
        <v>10</v>
      </c>
      <c r="C24" s="2220"/>
      <c r="D24" s="1311" t="s">
        <v>2053</v>
      </c>
      <c r="E24" s="294">
        <v>12355.393955240001</v>
      </c>
      <c r="F24" s="385" t="s">
        <v>2251</v>
      </c>
      <c r="G24" s="385" t="s">
        <v>2252</v>
      </c>
      <c r="H24" s="2337"/>
    </row>
    <row r="25" spans="2:8" ht="30" customHeight="1">
      <c r="B25" s="19">
        <v>11</v>
      </c>
      <c r="C25" s="2220"/>
      <c r="D25" s="12" t="s">
        <v>860</v>
      </c>
      <c r="E25" s="17">
        <v>28148.400000000001</v>
      </c>
      <c r="F25" s="385" t="s">
        <v>2251</v>
      </c>
      <c r="G25" s="385" t="s">
        <v>2252</v>
      </c>
      <c r="H25" s="2337"/>
    </row>
    <row r="26" spans="2:8" ht="30" customHeight="1">
      <c r="B26" s="19">
        <v>12</v>
      </c>
      <c r="C26" s="2220"/>
      <c r="D26" s="1311" t="s">
        <v>2054</v>
      </c>
      <c r="E26" s="294">
        <v>28148.400000000001</v>
      </c>
      <c r="F26" s="385" t="s">
        <v>2251</v>
      </c>
      <c r="G26" s="385" t="s">
        <v>2252</v>
      </c>
      <c r="H26" s="2337"/>
    </row>
    <row r="27" spans="2:8" ht="30" customHeight="1">
      <c r="B27" s="19">
        <v>13</v>
      </c>
      <c r="C27" s="2220"/>
      <c r="D27" s="1311" t="s">
        <v>2254</v>
      </c>
      <c r="E27" s="294"/>
      <c r="F27" s="385"/>
      <c r="G27" s="385"/>
      <c r="H27" s="2337"/>
    </row>
    <row r="28" spans="2:8" ht="30" customHeight="1">
      <c r="B28" s="1567">
        <v>14</v>
      </c>
      <c r="C28" s="2459"/>
      <c r="D28" s="1500" t="s">
        <v>2255</v>
      </c>
      <c r="E28" s="1679">
        <v>1553.45560473</v>
      </c>
      <c r="F28" s="1549" t="s">
        <v>2251</v>
      </c>
      <c r="G28" s="1549" t="s">
        <v>2252</v>
      </c>
      <c r="H28" s="2491"/>
    </row>
  </sheetData>
  <mergeCells count="7">
    <mergeCell ref="B3:T3"/>
    <mergeCell ref="B7:H7"/>
    <mergeCell ref="H15:H21"/>
    <mergeCell ref="C15:C21"/>
    <mergeCell ref="C22:C28"/>
    <mergeCell ref="H22:H28"/>
    <mergeCell ref="B9:H9"/>
  </mergeCells>
  <hyperlinks>
    <hyperlink ref="B3" location="Contents!A1" display="Back to index page" xr:uid="{E3D3CD61-49EF-43BB-B249-00CD308CA80A}"/>
    <hyperlink ref="B3:T3" location="CONTENTS!A1" display="Back to contents page" xr:uid="{B44AFEC3-A7FA-4A76-A872-2571799129AD}"/>
  </hyperlinks>
  <pageMargins left="0.7" right="0.7" top="0.75" bottom="0.75" header="0.3" footer="0.3"/>
  <pageSetup orientation="landscape" r:id="rId1"/>
  <customProperties>
    <customPr name="EpmWorksheetKeyString_GU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tabColor rgb="FF007272"/>
  </sheetPr>
  <dimension ref="B2:L29"/>
  <sheetViews>
    <sheetView showGridLines="0" showRowColHeaders="0" zoomScaleNormal="100" zoomScalePageLayoutView="64" workbookViewId="0"/>
  </sheetViews>
  <sheetFormatPr baseColWidth="10" defaultColWidth="9.109375" defaultRowHeight="10.199999999999999"/>
  <cols>
    <col min="1" max="1" width="2.6640625" style="3" customWidth="1"/>
    <col min="2" max="2" width="4.88671875" style="3" customWidth="1"/>
    <col min="3" max="3" width="43.88671875" style="3" customWidth="1"/>
    <col min="4" max="7" width="15.88671875" style="3" customWidth="1"/>
    <col min="8" max="8" width="3.6640625" style="3" customWidth="1"/>
    <col min="9" max="9" width="6" style="3" customWidth="1"/>
    <col min="10" max="10" width="9.109375" style="3"/>
    <col min="11" max="11" width="13.109375" style="366" customWidth="1"/>
    <col min="12" max="12" width="52.44140625" style="3" customWidth="1"/>
    <col min="13" max="16384" width="9.109375" style="3"/>
  </cols>
  <sheetData>
    <row r="2" spans="2:12" ht="5.25" customHeight="1">
      <c r="L2" s="367"/>
    </row>
    <row r="3" spans="2:12" ht="13.2">
      <c r="B3" s="2217" t="s">
        <v>302</v>
      </c>
      <c r="C3" s="2217"/>
      <c r="D3" s="2217"/>
      <c r="E3" s="2217"/>
      <c r="F3" s="2217"/>
      <c r="G3" s="2217"/>
      <c r="H3" s="2217"/>
      <c r="I3" s="2217"/>
      <c r="L3" s="367"/>
    </row>
    <row r="4" spans="2:12" ht="5.25" customHeight="1">
      <c r="B4" s="164"/>
      <c r="C4" s="273"/>
      <c r="D4" s="273"/>
      <c r="E4" s="273"/>
      <c r="F4" s="273"/>
      <c r="G4" s="273"/>
      <c r="H4" s="273"/>
      <c r="I4" s="273"/>
      <c r="J4" s="273"/>
    </row>
    <row r="5" spans="2:12" s="307" customFormat="1" ht="15.75" customHeight="1">
      <c r="B5" s="1088" t="s">
        <v>2257</v>
      </c>
    </row>
    <row r="6" spans="2:12" s="307" customFormat="1" ht="12.9" customHeight="1">
      <c r="B6" s="14"/>
      <c r="J6" s="306"/>
      <c r="K6" s="306"/>
      <c r="L6" s="306"/>
    </row>
    <row r="7" spans="2:12" s="265" customFormat="1" ht="11.25" customHeight="1">
      <c r="B7" s="2239" t="s">
        <v>2258</v>
      </c>
      <c r="C7" s="2239"/>
      <c r="D7" s="2239"/>
      <c r="E7" s="2239"/>
      <c r="F7" s="2239"/>
      <c r="G7" s="2239"/>
      <c r="J7" s="321"/>
    </row>
    <row r="8" spans="2:12" s="265" customFormat="1" ht="6" customHeight="1">
      <c r="B8" s="258"/>
      <c r="C8" s="258"/>
      <c r="D8" s="258"/>
      <c r="E8" s="258"/>
      <c r="F8" s="258"/>
      <c r="G8" s="258"/>
      <c r="J8" s="321"/>
    </row>
    <row r="9" spans="2:12" s="265" customFormat="1" ht="33.75" customHeight="1">
      <c r="B9" s="2239" t="s">
        <v>2259</v>
      </c>
      <c r="C9" s="2239"/>
      <c r="D9" s="2239"/>
      <c r="E9" s="2239"/>
      <c r="F9" s="2239"/>
      <c r="G9" s="2239"/>
      <c r="J9" s="321"/>
    </row>
    <row r="10" spans="2:12" s="265" customFormat="1" ht="6" customHeight="1">
      <c r="B10" s="258"/>
      <c r="C10" s="258"/>
      <c r="D10" s="258"/>
      <c r="E10" s="258"/>
      <c r="F10" s="258"/>
      <c r="G10" s="258"/>
      <c r="J10" s="321"/>
    </row>
    <row r="11" spans="2:12" s="265" customFormat="1" ht="45.15" customHeight="1">
      <c r="B11" s="2239" t="s">
        <v>2260</v>
      </c>
      <c r="C11" s="2239"/>
      <c r="D11" s="2239"/>
      <c r="E11" s="2239"/>
      <c r="F11" s="2239"/>
      <c r="G11" s="2239"/>
      <c r="J11" s="321"/>
    </row>
    <row r="12" spans="2:12" s="265" customFormat="1" ht="11.25" customHeight="1">
      <c r="B12" s="258"/>
      <c r="C12" s="258"/>
      <c r="D12" s="258"/>
      <c r="E12" s="258"/>
      <c r="F12" s="258"/>
      <c r="G12" s="258"/>
      <c r="J12" s="321"/>
    </row>
    <row r="13" spans="2:12" s="265" customFormat="1" ht="11.25" customHeight="1">
      <c r="B13" s="258"/>
      <c r="C13" s="258"/>
      <c r="D13" s="258"/>
      <c r="E13" s="258"/>
      <c r="F13" s="258"/>
      <c r="G13" s="258"/>
      <c r="J13" s="321"/>
    </row>
    <row r="14" spans="2:12" ht="11.25" customHeight="1">
      <c r="D14" s="1357" t="s">
        <v>314</v>
      </c>
      <c r="E14" s="1357" t="s">
        <v>316</v>
      </c>
      <c r="F14" s="1357" t="s">
        <v>318</v>
      </c>
      <c r="G14" s="1357" t="s">
        <v>320</v>
      </c>
      <c r="K14" s="610"/>
    </row>
    <row r="15" spans="2:12" ht="11.25" customHeight="1">
      <c r="B15" s="366"/>
      <c r="C15" s="366"/>
      <c r="D15" s="2494" t="s">
        <v>2261</v>
      </c>
      <c r="E15" s="2494"/>
      <c r="F15" s="2495" t="s">
        <v>2262</v>
      </c>
      <c r="G15" s="2495"/>
    </row>
    <row r="16" spans="2:12" ht="11.25" customHeight="1">
      <c r="B16" s="2496" t="s">
        <v>308</v>
      </c>
      <c r="C16" s="2496"/>
      <c r="D16" s="1680" t="s">
        <v>2761</v>
      </c>
      <c r="E16" s="1680" t="s">
        <v>27</v>
      </c>
      <c r="F16" s="1680" t="s">
        <v>2761</v>
      </c>
      <c r="G16" s="1680" t="s">
        <v>27</v>
      </c>
    </row>
    <row r="17" spans="2:7" ht="15" customHeight="1">
      <c r="B17" s="2492" t="s">
        <v>2263</v>
      </c>
      <c r="C17" s="2493"/>
      <c r="D17" s="927"/>
      <c r="E17" s="927"/>
      <c r="F17" s="927"/>
      <c r="G17" s="927"/>
    </row>
    <row r="18" spans="2:7" ht="11.25" customHeight="1">
      <c r="B18" s="368">
        <v>1</v>
      </c>
      <c r="C18" s="369" t="s">
        <v>2264</v>
      </c>
      <c r="D18" s="370">
        <v>-1064</v>
      </c>
      <c r="E18" s="370">
        <v>-729.24521795092005</v>
      </c>
      <c r="F18" s="370">
        <v>1577.12556</v>
      </c>
      <c r="G18" s="370">
        <v>3622.0963686289738</v>
      </c>
    </row>
    <row r="19" spans="2:7" ht="11.25" customHeight="1">
      <c r="B19" s="368">
        <v>2</v>
      </c>
      <c r="C19" s="371" t="s">
        <v>2265</v>
      </c>
      <c r="D19" s="370">
        <v>527</v>
      </c>
      <c r="E19" s="370">
        <v>192.424111420158</v>
      </c>
      <c r="F19" s="370">
        <v>-3280.0490749999999</v>
      </c>
      <c r="G19" s="370">
        <v>-3622.0963686289701</v>
      </c>
    </row>
    <row r="20" spans="2:7" ht="11.25" customHeight="1">
      <c r="B20" s="368">
        <v>3</v>
      </c>
      <c r="C20" s="369" t="s">
        <v>2266</v>
      </c>
      <c r="D20" s="370">
        <v>346.51629000000003</v>
      </c>
      <c r="E20" s="370">
        <v>38.747317979456597</v>
      </c>
      <c r="F20" s="370"/>
      <c r="G20" s="370"/>
    </row>
    <row r="21" spans="2:7" ht="11.25" customHeight="1">
      <c r="B21" s="368">
        <v>4</v>
      </c>
      <c r="C21" s="369" t="s">
        <v>2267</v>
      </c>
      <c r="D21" s="370">
        <v>-921.28481999999997</v>
      </c>
      <c r="E21" s="370">
        <v>-452.04010424329198</v>
      </c>
      <c r="F21" s="370"/>
      <c r="G21" s="370"/>
    </row>
    <row r="22" spans="2:7" ht="11.25" customHeight="1">
      <c r="B22" s="368">
        <v>5</v>
      </c>
      <c r="C22" s="369" t="s">
        <v>2268</v>
      </c>
      <c r="D22" s="370">
        <v>-1253.10851</v>
      </c>
      <c r="E22" s="370">
        <v>-692.12459137529902</v>
      </c>
      <c r="F22" s="370"/>
      <c r="G22" s="370"/>
    </row>
    <row r="23" spans="2:7" ht="11.25" customHeight="1">
      <c r="B23" s="1681">
        <v>6</v>
      </c>
      <c r="C23" s="1682" t="s">
        <v>2269</v>
      </c>
      <c r="D23" s="1683">
        <v>624.61082699999997</v>
      </c>
      <c r="E23" s="1683">
        <v>255.946947335652</v>
      </c>
      <c r="F23" s="1683"/>
      <c r="G23" s="1683"/>
    </row>
    <row r="24" spans="2:7" ht="11.25" customHeight="1"/>
    <row r="25" spans="2:7" ht="11.25" customHeight="1"/>
    <row r="26" spans="2:7" ht="11.25" customHeight="1"/>
    <row r="27" spans="2:7" ht="11.25" customHeight="1"/>
    <row r="28" spans="2:7" ht="11.25" customHeight="1"/>
    <row r="29" spans="2:7" ht="11.25" customHeight="1"/>
  </sheetData>
  <mergeCells count="8">
    <mergeCell ref="B17:C17"/>
    <mergeCell ref="B3:I3"/>
    <mergeCell ref="D15:E15"/>
    <mergeCell ref="F15:G15"/>
    <mergeCell ref="B16:C16"/>
    <mergeCell ref="B7:G7"/>
    <mergeCell ref="B9:G9"/>
    <mergeCell ref="B11:G11"/>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customProperties>
    <customPr name="EpmWorksheetKeyString_GU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793-6A9B-4874-8908-125785735D1C}">
  <sheetPr>
    <tabColor rgb="FF007272"/>
    <pageSetUpPr fitToPage="1"/>
  </sheetPr>
  <dimension ref="B1:BV61"/>
  <sheetViews>
    <sheetView showGridLines="0" showRowColHeaders="0" zoomScaleNormal="100" workbookViewId="0">
      <pane xSplit="2" topLeftCell="C1" activePane="topRight" state="frozen"/>
      <selection activeCell="C48" sqref="C48"/>
      <selection pane="topRight" activeCell="C1" sqref="C1"/>
    </sheetView>
  </sheetViews>
  <sheetFormatPr baseColWidth="10" defaultColWidth="11.44140625" defaultRowHeight="10.199999999999999"/>
  <cols>
    <col min="1" max="1" width="2.6640625" style="404" customWidth="1"/>
    <col min="2" max="2" width="62.88671875" style="404" bestFit="1" customWidth="1"/>
    <col min="3" max="16" width="15.33203125" style="404" customWidth="1"/>
    <col min="17" max="17" width="16.88671875" style="404" customWidth="1"/>
    <col min="18" max="24" width="15.33203125" style="404" customWidth="1"/>
    <col min="25" max="25" width="16.33203125" style="404" customWidth="1"/>
    <col min="26" max="26" width="16.44140625" style="404" customWidth="1"/>
    <col min="27" max="35" width="15.33203125" style="404" customWidth="1"/>
    <col min="36" max="36" width="17.33203125" style="404" customWidth="1"/>
    <col min="37" max="71" width="15.33203125" style="404" customWidth="1"/>
    <col min="72" max="16384" width="11.44140625" style="404"/>
  </cols>
  <sheetData>
    <row r="1" spans="2:71" s="3" customFormat="1" ht="11.25" customHeight="1">
      <c r="M1" s="366"/>
    </row>
    <row r="2" spans="2:71" s="3" customFormat="1" ht="5.25" customHeight="1">
      <c r="M2" s="366"/>
      <c r="N2" s="367"/>
    </row>
    <row r="3" spans="2:71" s="3" customFormat="1" ht="12.9" customHeight="1">
      <c r="B3" s="2217" t="s">
        <v>302</v>
      </c>
      <c r="C3" s="2217"/>
      <c r="D3" s="2217"/>
      <c r="E3" s="2217"/>
      <c r="F3" s="2217"/>
      <c r="G3" s="2217"/>
      <c r="H3" s="2217"/>
      <c r="I3" s="2217"/>
      <c r="J3" s="2217"/>
      <c r="K3" s="2217"/>
      <c r="L3" s="2217"/>
      <c r="M3" s="366"/>
      <c r="N3" s="367"/>
    </row>
    <row r="4" spans="2:71" s="3" customFormat="1" ht="5.25" customHeight="1">
      <c r="C4" s="164"/>
      <c r="D4" s="273"/>
      <c r="E4" s="273"/>
      <c r="F4" s="273"/>
      <c r="G4" s="273"/>
      <c r="H4" s="273"/>
      <c r="I4" s="273"/>
      <c r="J4" s="273"/>
      <c r="K4" s="273"/>
      <c r="L4" s="273"/>
      <c r="M4" s="366"/>
    </row>
    <row r="5" spans="2:71" s="29" customFormat="1" ht="15.75" customHeight="1">
      <c r="B5" s="1410" t="s">
        <v>2768</v>
      </c>
      <c r="C5" s="14"/>
      <c r="J5" s="3"/>
      <c r="K5" s="3"/>
      <c r="AL5" s="2067"/>
      <c r="BF5" s="3"/>
      <c r="BG5" s="72"/>
      <c r="BR5" s="3"/>
      <c r="BS5" s="3"/>
    </row>
    <row r="6" spans="2:71" s="1143" customFormat="1" ht="12.9" customHeight="1">
      <c r="B6" s="1069"/>
      <c r="C6" s="1108"/>
      <c r="D6" s="1108"/>
      <c r="E6" s="1108"/>
      <c r="F6" s="1108"/>
      <c r="G6" s="1108"/>
      <c r="H6" s="1108"/>
      <c r="I6" s="1108"/>
      <c r="J6" s="3"/>
      <c r="K6" s="1108"/>
      <c r="L6" s="1108"/>
      <c r="M6" s="1108"/>
      <c r="N6" s="1108"/>
      <c r="O6" s="1108"/>
      <c r="P6" s="1070"/>
      <c r="Q6" s="1108"/>
      <c r="R6" s="1108"/>
      <c r="S6" s="1070"/>
      <c r="T6" s="1108"/>
      <c r="U6" s="1108"/>
      <c r="V6" s="1108"/>
      <c r="W6" s="1108"/>
      <c r="X6" s="1108"/>
      <c r="Y6" s="1108"/>
      <c r="Z6" s="1108"/>
      <c r="AA6" s="1108"/>
      <c r="AB6" s="1108"/>
      <c r="AC6" s="1108"/>
      <c r="AD6" s="1108"/>
      <c r="AE6" s="1108"/>
      <c r="AF6" s="1108"/>
      <c r="AG6" s="1930"/>
      <c r="AH6" s="1108"/>
      <c r="AI6" s="1108"/>
      <c r="AJ6" s="1108"/>
      <c r="AK6" s="1108"/>
      <c r="AL6" s="2068"/>
      <c r="AM6" s="1887"/>
      <c r="AN6" s="1887"/>
      <c r="AO6" s="1885"/>
      <c r="AP6" s="1888"/>
      <c r="AQ6" s="1888"/>
      <c r="AR6" s="1888"/>
      <c r="AS6" s="1888"/>
      <c r="AT6" s="1888"/>
      <c r="AU6" s="1888"/>
      <c r="AV6" s="1888"/>
      <c r="AW6" s="1888"/>
      <c r="AX6" s="1888"/>
      <c r="AY6" s="1888"/>
      <c r="AZ6" s="1888"/>
      <c r="BA6" s="1888"/>
      <c r="BB6" s="1888"/>
      <c r="BC6" s="1888"/>
      <c r="BD6" s="1888"/>
      <c r="BE6" s="1888"/>
      <c r="BF6" s="2070"/>
      <c r="BG6" s="1888"/>
      <c r="BH6" s="1888"/>
      <c r="BI6" s="1888"/>
      <c r="BJ6" s="1888"/>
      <c r="BK6" s="1888"/>
      <c r="BL6" s="1888"/>
      <c r="BM6" s="1888"/>
      <c r="BN6" s="1888"/>
      <c r="BO6" s="1888"/>
      <c r="BP6" s="1885"/>
      <c r="BQ6" s="1888"/>
      <c r="BR6" s="1888"/>
      <c r="BS6" s="1888"/>
    </row>
    <row r="7" spans="2:71" s="1143" customFormat="1" ht="14.25" customHeight="1">
      <c r="B7" s="1069" t="s">
        <v>2270</v>
      </c>
      <c r="C7" s="1108"/>
      <c r="D7" s="1108"/>
      <c r="E7" s="1108"/>
      <c r="F7" s="1108"/>
      <c r="G7" s="1108"/>
      <c r="H7" s="1108"/>
      <c r="I7" s="1108"/>
      <c r="J7" s="1108"/>
      <c r="K7" s="1108"/>
      <c r="L7" s="1949"/>
      <c r="M7" s="1108"/>
      <c r="N7" s="1108"/>
      <c r="O7" s="1108"/>
      <c r="P7" s="1070"/>
      <c r="Q7" s="1108"/>
      <c r="R7" s="1108"/>
      <c r="S7" s="1070"/>
      <c r="T7" s="1108"/>
      <c r="U7" s="1108"/>
      <c r="V7" s="1108"/>
      <c r="W7" s="1108"/>
      <c r="X7" s="1108"/>
      <c r="Y7" s="1108"/>
      <c r="Z7" s="1108"/>
      <c r="AA7" s="1108"/>
      <c r="AB7" s="1108"/>
      <c r="AC7" s="1884"/>
      <c r="AD7" s="1108"/>
      <c r="AE7" s="1108"/>
      <c r="AF7" s="1883"/>
      <c r="AG7" s="1108"/>
      <c r="AH7" s="1108"/>
      <c r="AI7" s="1108"/>
      <c r="AJ7" s="1108"/>
      <c r="AK7" s="1108"/>
      <c r="AL7" s="1108"/>
      <c r="AM7" s="1886"/>
      <c r="AN7" s="1885"/>
      <c r="AO7" s="1885"/>
      <c r="AP7" s="1885"/>
      <c r="AQ7" s="1885"/>
      <c r="AR7" s="1885"/>
      <c r="AS7" s="1885"/>
      <c r="AT7" s="1885"/>
      <c r="AU7" s="1885"/>
      <c r="AV7" s="1885"/>
      <c r="AW7" s="1885"/>
      <c r="AX7" s="1885"/>
      <c r="AY7" s="1885"/>
      <c r="AZ7" s="1885"/>
      <c r="BA7" s="1885"/>
      <c r="BB7" s="1885"/>
      <c r="BC7" s="1885"/>
      <c r="BD7" s="1885"/>
      <c r="BE7" s="1885"/>
      <c r="BF7" s="1885"/>
      <c r="BG7" s="1885"/>
      <c r="BH7" s="1885"/>
      <c r="BI7" s="1885"/>
      <c r="BJ7" s="1885"/>
      <c r="BK7" s="1885"/>
      <c r="BL7" s="1885"/>
      <c r="BM7" s="1885"/>
      <c r="BN7" s="1885"/>
      <c r="BO7" s="1885"/>
      <c r="BP7" s="1885"/>
      <c r="BQ7" s="1885"/>
      <c r="BR7" s="1885"/>
      <c r="BS7" s="1885"/>
    </row>
    <row r="8" spans="2:71" s="1415" customFormat="1" ht="14.4" customHeight="1">
      <c r="B8" s="1109"/>
      <c r="C8" s="2498" t="s">
        <v>2271</v>
      </c>
      <c r="D8" s="2500" t="s">
        <v>2272</v>
      </c>
      <c r="E8" s="2501"/>
      <c r="F8" s="2501"/>
      <c r="G8" s="2501"/>
      <c r="H8" s="2501"/>
      <c r="I8" s="2501"/>
      <c r="J8" s="2501"/>
      <c r="K8" s="2501"/>
      <c r="L8" s="2501"/>
      <c r="M8" s="2501"/>
      <c r="N8" s="2501"/>
      <c r="O8" s="2501"/>
      <c r="P8" s="2501"/>
      <c r="Q8" s="2501"/>
      <c r="R8" s="2501"/>
      <c r="S8" s="2502" t="s">
        <v>2273</v>
      </c>
      <c r="T8" s="2502"/>
      <c r="U8" s="2502"/>
      <c r="V8" s="2502"/>
      <c r="W8" s="2502"/>
      <c r="X8" s="2502"/>
      <c r="Y8" s="2502"/>
      <c r="Z8" s="2502"/>
      <c r="AA8" s="2502"/>
      <c r="AB8" s="2502"/>
      <c r="AC8" s="2502"/>
      <c r="AD8" s="2502"/>
      <c r="AE8" s="2502"/>
      <c r="AF8" s="2502"/>
      <c r="AG8" s="2502"/>
      <c r="AH8" s="2502"/>
      <c r="AI8" s="2502"/>
      <c r="AJ8" s="2502"/>
      <c r="AK8" s="2502"/>
      <c r="AL8" s="2024"/>
      <c r="AM8" s="2503" t="s">
        <v>2274</v>
      </c>
      <c r="AN8" s="2503"/>
      <c r="AO8" s="2503"/>
      <c r="AP8" s="2503"/>
      <c r="AQ8" s="2503"/>
      <c r="AR8" s="2503"/>
      <c r="AS8" s="2503"/>
      <c r="AT8" s="2503"/>
      <c r="AU8" s="2503"/>
      <c r="AV8" s="2503"/>
      <c r="AW8" s="2503"/>
      <c r="AX8" s="2503"/>
      <c r="AY8" s="2503"/>
      <c r="AZ8" s="2503"/>
      <c r="BA8" s="2503"/>
      <c r="BB8" s="2503"/>
      <c r="BC8" s="2503"/>
      <c r="BD8" s="2503"/>
      <c r="BE8" s="2503"/>
      <c r="BF8" s="2503"/>
      <c r="BG8" s="2503"/>
      <c r="BH8" s="2497" t="s">
        <v>2275</v>
      </c>
      <c r="BI8" s="2497"/>
      <c r="BJ8" s="2497"/>
      <c r="BK8" s="2497"/>
      <c r="BL8" s="2497"/>
      <c r="BM8" s="2497"/>
      <c r="BN8" s="2497"/>
      <c r="BO8" s="2497"/>
      <c r="BP8" s="2497"/>
      <c r="BQ8" s="2497"/>
      <c r="BR8" s="2497"/>
      <c r="BS8" s="2497"/>
    </row>
    <row r="9" spans="2:71" s="1143" customFormat="1">
      <c r="B9" s="1110"/>
      <c r="C9" s="2499"/>
      <c r="D9" s="1112" t="s">
        <v>2276</v>
      </c>
      <c r="E9" s="1112" t="s">
        <v>2277</v>
      </c>
      <c r="F9" s="1112" t="s">
        <v>2276</v>
      </c>
      <c r="G9" s="1112" t="s">
        <v>2277</v>
      </c>
      <c r="H9" s="1112" t="s">
        <v>2276</v>
      </c>
      <c r="I9" s="1112" t="s">
        <v>2276</v>
      </c>
      <c r="J9" s="1111" t="s">
        <v>2276</v>
      </c>
      <c r="K9" s="1113" t="s">
        <v>2276</v>
      </c>
      <c r="L9" s="1112" t="s">
        <v>2276</v>
      </c>
      <c r="M9" s="1114" t="s">
        <v>2276</v>
      </c>
      <c r="N9" s="1111" t="s">
        <v>2276</v>
      </c>
      <c r="O9" s="1111" t="s">
        <v>2276</v>
      </c>
      <c r="P9" s="1111" t="s">
        <v>2277</v>
      </c>
      <c r="Q9" s="1111" t="s">
        <v>2277</v>
      </c>
      <c r="R9" s="1112" t="s">
        <v>2278</v>
      </c>
      <c r="S9" s="1112" t="s">
        <v>2279</v>
      </c>
      <c r="T9" s="1111" t="s">
        <v>2279</v>
      </c>
      <c r="U9" s="1112" t="s">
        <v>2279</v>
      </c>
      <c r="V9" s="1115" t="s">
        <v>2279</v>
      </c>
      <c r="W9" s="1115" t="s">
        <v>2279</v>
      </c>
      <c r="X9" s="1111" t="s">
        <v>2279</v>
      </c>
      <c r="Y9" s="1111" t="s">
        <v>2280</v>
      </c>
      <c r="Z9" s="1112" t="s">
        <v>2280</v>
      </c>
      <c r="AA9" s="1115" t="s">
        <v>2280</v>
      </c>
      <c r="AB9" s="1115" t="s">
        <v>2280</v>
      </c>
      <c r="AC9" s="1115" t="s">
        <v>2280</v>
      </c>
      <c r="AD9" s="1111" t="s">
        <v>2281</v>
      </c>
      <c r="AE9" s="1111" t="s">
        <v>2282</v>
      </c>
      <c r="AF9" s="1111" t="s">
        <v>2282</v>
      </c>
      <c r="AG9" s="1111" t="s">
        <v>2279</v>
      </c>
      <c r="AH9" s="1111" t="s">
        <v>2279</v>
      </c>
      <c r="AI9" s="1111" t="s">
        <v>2279</v>
      </c>
      <c r="AJ9" s="1111" t="s">
        <v>2665</v>
      </c>
      <c r="AK9" s="1115" t="s">
        <v>2281</v>
      </c>
      <c r="AL9" s="1111" t="s">
        <v>2282</v>
      </c>
      <c r="AM9" s="1115" t="s">
        <v>2664</v>
      </c>
      <c r="AN9" s="1115" t="s">
        <v>2664</v>
      </c>
      <c r="AO9" s="1115" t="s">
        <v>2664</v>
      </c>
      <c r="AP9" s="1115" t="s">
        <v>2281</v>
      </c>
      <c r="AQ9" s="1115" t="s">
        <v>2665</v>
      </c>
      <c r="AR9" s="1111" t="s">
        <v>2279</v>
      </c>
      <c r="AS9" s="1111" t="s">
        <v>2279</v>
      </c>
      <c r="AT9" s="1115" t="s">
        <v>2281</v>
      </c>
      <c r="AU9" s="1115" t="s">
        <v>2280</v>
      </c>
      <c r="AV9" s="1115" t="s">
        <v>2280</v>
      </c>
      <c r="AW9" s="1115" t="s">
        <v>2666</v>
      </c>
      <c r="AX9" s="1115" t="s">
        <v>2664</v>
      </c>
      <c r="AY9" s="1111" t="s">
        <v>2665</v>
      </c>
      <c r="AZ9" s="1115" t="s">
        <v>2281</v>
      </c>
      <c r="BA9" s="1111" t="s">
        <v>2665</v>
      </c>
      <c r="BB9" s="1115" t="s">
        <v>2667</v>
      </c>
      <c r="BC9" s="1115" t="s">
        <v>2281</v>
      </c>
      <c r="BD9" s="1111" t="s">
        <v>2665</v>
      </c>
      <c r="BE9" s="1115" t="s">
        <v>2281</v>
      </c>
      <c r="BF9" s="1115" t="s">
        <v>2281</v>
      </c>
      <c r="BG9" s="1115" t="s">
        <v>2279</v>
      </c>
      <c r="BH9" s="1115" t="s">
        <v>2281</v>
      </c>
      <c r="BI9" s="1115" t="s">
        <v>2280</v>
      </c>
      <c r="BJ9" s="1115" t="s">
        <v>2281</v>
      </c>
      <c r="BK9" s="1115" t="s">
        <v>2281</v>
      </c>
      <c r="BL9" s="1115" t="s">
        <v>2667</v>
      </c>
      <c r="BM9" s="1115" t="s">
        <v>2666</v>
      </c>
      <c r="BN9" s="1115" t="s">
        <v>2281</v>
      </c>
      <c r="BO9" s="1115" t="s">
        <v>2667</v>
      </c>
      <c r="BP9" s="1115" t="s">
        <v>2279</v>
      </c>
      <c r="BQ9" s="1115" t="s">
        <v>2667</v>
      </c>
      <c r="BR9" s="1115" t="s">
        <v>2664</v>
      </c>
      <c r="BS9" s="1115" t="s">
        <v>2664</v>
      </c>
    </row>
    <row r="10" spans="2:71" s="1416" customFormat="1">
      <c r="B10" s="1116" t="s">
        <v>2283</v>
      </c>
      <c r="C10" s="1117" t="s">
        <v>762</v>
      </c>
      <c r="D10" s="1118" t="s">
        <v>762</v>
      </c>
      <c r="E10" s="1118" t="s">
        <v>762</v>
      </c>
      <c r="F10" s="1118" t="s">
        <v>762</v>
      </c>
      <c r="G10" s="1118" t="s">
        <v>762</v>
      </c>
      <c r="H10" s="1118" t="s">
        <v>762</v>
      </c>
      <c r="I10" s="1118" t="s">
        <v>762</v>
      </c>
      <c r="J10" s="1117" t="s">
        <v>762</v>
      </c>
      <c r="K10" s="1119" t="s">
        <v>762</v>
      </c>
      <c r="L10" s="1118" t="s">
        <v>762</v>
      </c>
      <c r="M10" s="1118" t="s">
        <v>762</v>
      </c>
      <c r="N10" s="1118" t="s">
        <v>762</v>
      </c>
      <c r="O10" s="1118" t="s">
        <v>762</v>
      </c>
      <c r="P10" s="1118" t="s">
        <v>762</v>
      </c>
      <c r="Q10" s="1118" t="s">
        <v>762</v>
      </c>
      <c r="R10" s="1118" t="s">
        <v>762</v>
      </c>
      <c r="S10" s="1117" t="s">
        <v>762</v>
      </c>
      <c r="T10" s="1117" t="s">
        <v>762</v>
      </c>
      <c r="U10" s="1118" t="s">
        <v>762</v>
      </c>
      <c r="V10" s="1117" t="s">
        <v>762</v>
      </c>
      <c r="W10" s="1117" t="s">
        <v>762</v>
      </c>
      <c r="X10" s="1117" t="s">
        <v>762</v>
      </c>
      <c r="Y10" s="1117" t="s">
        <v>762</v>
      </c>
      <c r="Z10" s="1118" t="s">
        <v>762</v>
      </c>
      <c r="AA10" s="1117" t="s">
        <v>762</v>
      </c>
      <c r="AB10" s="1116" t="s">
        <v>762</v>
      </c>
      <c r="AC10" s="1117" t="s">
        <v>762</v>
      </c>
      <c r="AD10" s="1117" t="s">
        <v>762</v>
      </c>
      <c r="AE10" s="1117" t="s">
        <v>762</v>
      </c>
      <c r="AF10" s="1117" t="s">
        <v>762</v>
      </c>
      <c r="AG10" s="1117" t="s">
        <v>762</v>
      </c>
      <c r="AH10" s="1117" t="s">
        <v>762</v>
      </c>
      <c r="AI10" s="1117" t="s">
        <v>762</v>
      </c>
      <c r="AJ10" s="1117" t="s">
        <v>762</v>
      </c>
      <c r="AK10" s="1117" t="s">
        <v>762</v>
      </c>
      <c r="AL10" s="1117" t="s">
        <v>762</v>
      </c>
      <c r="AM10" s="1117" t="s">
        <v>762</v>
      </c>
      <c r="AN10" s="1117" t="s">
        <v>762</v>
      </c>
      <c r="AO10" s="1117" t="s">
        <v>762</v>
      </c>
      <c r="AP10" s="1117" t="s">
        <v>762</v>
      </c>
      <c r="AQ10" s="1117" t="s">
        <v>762</v>
      </c>
      <c r="AR10" s="1117" t="s">
        <v>762</v>
      </c>
      <c r="AS10" s="1117" t="s">
        <v>762</v>
      </c>
      <c r="AT10" s="1117" t="s">
        <v>762</v>
      </c>
      <c r="AU10" s="1117" t="s">
        <v>762</v>
      </c>
      <c r="AV10" s="1117" t="s">
        <v>762</v>
      </c>
      <c r="AW10" s="1117" t="s">
        <v>762</v>
      </c>
      <c r="AX10" s="1117" t="s">
        <v>762</v>
      </c>
      <c r="AY10" s="1117" t="s">
        <v>762</v>
      </c>
      <c r="AZ10" s="1117" t="s">
        <v>762</v>
      </c>
      <c r="BA10" s="1117" t="s">
        <v>762</v>
      </c>
      <c r="BB10" s="1117" t="s">
        <v>762</v>
      </c>
      <c r="BC10" s="1117" t="s">
        <v>762</v>
      </c>
      <c r="BD10" s="1117" t="s">
        <v>762</v>
      </c>
      <c r="BE10" s="1117" t="s">
        <v>762</v>
      </c>
      <c r="BF10" s="1117" t="s">
        <v>762</v>
      </c>
      <c r="BG10" s="1117" t="s">
        <v>762</v>
      </c>
      <c r="BH10" s="1117" t="s">
        <v>762</v>
      </c>
      <c r="BI10" s="1117" t="s">
        <v>762</v>
      </c>
      <c r="BJ10" s="1117" t="s">
        <v>762</v>
      </c>
      <c r="BK10" s="1117" t="s">
        <v>762</v>
      </c>
      <c r="BL10" s="1117" t="s">
        <v>762</v>
      </c>
      <c r="BM10" s="1117" t="s">
        <v>762</v>
      </c>
      <c r="BN10" s="1117" t="s">
        <v>762</v>
      </c>
      <c r="BO10" s="1117" t="s">
        <v>762</v>
      </c>
      <c r="BP10" s="1117" t="s">
        <v>762</v>
      </c>
      <c r="BQ10" s="1117" t="s">
        <v>762</v>
      </c>
      <c r="BR10" s="1117" t="s">
        <v>762</v>
      </c>
      <c r="BS10" s="1117" t="s">
        <v>762</v>
      </c>
    </row>
    <row r="11" spans="2:71" s="1416" customFormat="1" ht="20.399999999999999">
      <c r="B11" s="1122" t="s">
        <v>2284</v>
      </c>
      <c r="C11" s="1117" t="s">
        <v>2285</v>
      </c>
      <c r="D11" s="1118" t="s">
        <v>2286</v>
      </c>
      <c r="E11" s="1118" t="s">
        <v>2287</v>
      </c>
      <c r="F11" s="1118" t="s">
        <v>2288</v>
      </c>
      <c r="G11" s="1118" t="s">
        <v>2289</v>
      </c>
      <c r="H11" s="1118" t="s">
        <v>2290</v>
      </c>
      <c r="I11" s="1118" t="s">
        <v>2291</v>
      </c>
      <c r="J11" s="1117" t="s">
        <v>2292</v>
      </c>
      <c r="K11" s="1119" t="s">
        <v>2293</v>
      </c>
      <c r="L11" s="1118" t="s">
        <v>2294</v>
      </c>
      <c r="M11" s="1124" t="s">
        <v>2295</v>
      </c>
      <c r="N11" s="1125" t="s">
        <v>2296</v>
      </c>
      <c r="O11" s="1123" t="s">
        <v>2297</v>
      </c>
      <c r="P11" s="1125" t="s">
        <v>2298</v>
      </c>
      <c r="Q11" s="1123" t="s">
        <v>2299</v>
      </c>
      <c r="R11" s="1123" t="s">
        <v>2845</v>
      </c>
      <c r="S11" s="1117" t="s">
        <v>2300</v>
      </c>
      <c r="T11" s="1117" t="s">
        <v>2301</v>
      </c>
      <c r="U11" s="1118" t="s">
        <v>2302</v>
      </c>
      <c r="V11" s="1117" t="s">
        <v>2303</v>
      </c>
      <c r="W11" s="1117" t="s">
        <v>2304</v>
      </c>
      <c r="X11" s="1117" t="s">
        <v>2305</v>
      </c>
      <c r="Y11" s="1117" t="s">
        <v>2306</v>
      </c>
      <c r="Z11" s="1118" t="s">
        <v>2307</v>
      </c>
      <c r="AA11" s="1117" t="s">
        <v>2308</v>
      </c>
      <c r="AB11" s="1116" t="s">
        <v>2309</v>
      </c>
      <c r="AC11" s="1117" t="s">
        <v>2310</v>
      </c>
      <c r="AD11" s="1126" t="s">
        <v>2311</v>
      </c>
      <c r="AE11" s="1127" t="s">
        <v>2312</v>
      </c>
      <c r="AF11" s="1128" t="s">
        <v>2313</v>
      </c>
      <c r="AG11" s="1129" t="s">
        <v>2314</v>
      </c>
      <c r="AH11" s="1129" t="s">
        <v>2315</v>
      </c>
      <c r="AI11" s="1129" t="s">
        <v>2316</v>
      </c>
      <c r="AJ11" s="1129" t="s">
        <v>2317</v>
      </c>
      <c r="AK11" s="1129" t="s">
        <v>2318</v>
      </c>
      <c r="AL11" s="1129" t="s">
        <v>2834</v>
      </c>
      <c r="AM11" s="1129" t="s">
        <v>2319</v>
      </c>
      <c r="AN11" s="1129" t="s">
        <v>2320</v>
      </c>
      <c r="AO11" s="1129" t="s">
        <v>2321</v>
      </c>
      <c r="AP11" s="1129" t="s">
        <v>2322</v>
      </c>
      <c r="AQ11" s="1129" t="s">
        <v>2323</v>
      </c>
      <c r="AR11" s="1129" t="s">
        <v>2324</v>
      </c>
      <c r="AS11" s="1129" t="s">
        <v>2325</v>
      </c>
      <c r="AT11" s="1129" t="s">
        <v>2326</v>
      </c>
      <c r="AU11" s="1129" t="s">
        <v>2327</v>
      </c>
      <c r="AV11" s="1129" t="s">
        <v>2328</v>
      </c>
      <c r="AW11" s="1129" t="s">
        <v>2329</v>
      </c>
      <c r="AX11" s="1129" t="s">
        <v>2330</v>
      </c>
      <c r="AY11" s="1129" t="s">
        <v>2331</v>
      </c>
      <c r="AZ11" s="1129" t="s">
        <v>2332</v>
      </c>
      <c r="BA11" s="1129" t="s">
        <v>2333</v>
      </c>
      <c r="BB11" s="1129" t="s">
        <v>2334</v>
      </c>
      <c r="BC11" s="1129" t="s">
        <v>2335</v>
      </c>
      <c r="BD11" s="1129" t="s">
        <v>2336</v>
      </c>
      <c r="BE11" s="1129" t="s">
        <v>2337</v>
      </c>
      <c r="BF11" s="1129" t="s">
        <v>2835</v>
      </c>
      <c r="BG11" s="1129" t="s">
        <v>2338</v>
      </c>
      <c r="BH11" s="1129" t="s">
        <v>2339</v>
      </c>
      <c r="BI11" s="1129" t="s">
        <v>2340</v>
      </c>
      <c r="BJ11" s="1129" t="s">
        <v>2341</v>
      </c>
      <c r="BK11" s="1129" t="s">
        <v>2342</v>
      </c>
      <c r="BL11" s="1129" t="s">
        <v>2343</v>
      </c>
      <c r="BM11" s="1129" t="s">
        <v>2344</v>
      </c>
      <c r="BN11" s="1129" t="s">
        <v>2345</v>
      </c>
      <c r="BO11" s="1419" t="s">
        <v>2346</v>
      </c>
      <c r="BP11" s="1129" t="s">
        <v>2347</v>
      </c>
      <c r="BQ11" s="1129" t="s">
        <v>2696</v>
      </c>
      <c r="BR11" s="1129" t="s">
        <v>2846</v>
      </c>
      <c r="BS11" s="1129" t="s">
        <v>2847</v>
      </c>
    </row>
    <row r="12" spans="2:71" s="1416" customFormat="1">
      <c r="B12" s="1122" t="s">
        <v>2348</v>
      </c>
      <c r="C12" s="1117" t="s">
        <v>2349</v>
      </c>
      <c r="D12" s="1417" t="s">
        <v>2349</v>
      </c>
      <c r="E12" s="1417" t="s">
        <v>2349</v>
      </c>
      <c r="F12" s="1417" t="s">
        <v>2349</v>
      </c>
      <c r="G12" s="1417" t="s">
        <v>2349</v>
      </c>
      <c r="H12" s="1417" t="s">
        <v>2349</v>
      </c>
      <c r="I12" s="1417" t="s">
        <v>2349</v>
      </c>
      <c r="J12" s="1117" t="s">
        <v>2349</v>
      </c>
      <c r="K12" s="1417" t="s">
        <v>2349</v>
      </c>
      <c r="L12" s="1417" t="s">
        <v>2349</v>
      </c>
      <c r="M12" s="1417" t="s">
        <v>2349</v>
      </c>
      <c r="N12" s="1417" t="s">
        <v>2349</v>
      </c>
      <c r="O12" s="1417" t="s">
        <v>2349</v>
      </c>
      <c r="P12" s="1417" t="s">
        <v>2349</v>
      </c>
      <c r="Q12" s="1417" t="s">
        <v>2349</v>
      </c>
      <c r="R12" s="1417" t="s">
        <v>2349</v>
      </c>
      <c r="S12" s="1117" t="s">
        <v>2349</v>
      </c>
      <c r="T12" s="1117" t="s">
        <v>2349</v>
      </c>
      <c r="U12" s="1417" t="s">
        <v>2349</v>
      </c>
      <c r="V12" s="1117" t="s">
        <v>2349</v>
      </c>
      <c r="W12" s="1117" t="s">
        <v>2349</v>
      </c>
      <c r="X12" s="1117" t="s">
        <v>2349</v>
      </c>
      <c r="Y12" s="1117" t="s">
        <v>2349</v>
      </c>
      <c r="Z12" s="1417" t="s">
        <v>2349</v>
      </c>
      <c r="AA12" s="1117" t="s">
        <v>2349</v>
      </c>
      <c r="AB12" s="1417" t="s">
        <v>2349</v>
      </c>
      <c r="AC12" s="1117" t="s">
        <v>2349</v>
      </c>
      <c r="AD12" s="1417" t="s">
        <v>2349</v>
      </c>
      <c r="AE12" s="1417" t="s">
        <v>2349</v>
      </c>
      <c r="AF12" s="1417" t="s">
        <v>2349</v>
      </c>
      <c r="AG12" s="1417" t="s">
        <v>2349</v>
      </c>
      <c r="AH12" s="1417" t="s">
        <v>2349</v>
      </c>
      <c r="AI12" s="1417" t="s">
        <v>2349</v>
      </c>
      <c r="AJ12" s="1417" t="s">
        <v>2349</v>
      </c>
      <c r="AK12" s="1417" t="s">
        <v>2349</v>
      </c>
      <c r="AL12" s="1417" t="s">
        <v>2349</v>
      </c>
      <c r="AM12" s="1417" t="s">
        <v>2349</v>
      </c>
      <c r="AN12" s="1417" t="s">
        <v>2349</v>
      </c>
      <c r="AO12" s="1417" t="s">
        <v>2349</v>
      </c>
      <c r="AP12" s="1417" t="s">
        <v>2349</v>
      </c>
      <c r="AQ12" s="1417" t="s">
        <v>2349</v>
      </c>
      <c r="AR12" s="1417" t="s">
        <v>2349</v>
      </c>
      <c r="AS12" s="1417" t="s">
        <v>2349</v>
      </c>
      <c r="AT12" s="1417" t="s">
        <v>2349</v>
      </c>
      <c r="AU12" s="1417" t="s">
        <v>2349</v>
      </c>
      <c r="AV12" s="1417" t="s">
        <v>2349</v>
      </c>
      <c r="AW12" s="1417" t="s">
        <v>2349</v>
      </c>
      <c r="AX12" s="1417" t="s">
        <v>2349</v>
      </c>
      <c r="AY12" s="1417" t="s">
        <v>2349</v>
      </c>
      <c r="AZ12" s="1417" t="s">
        <v>2349</v>
      </c>
      <c r="BA12" s="1417" t="s">
        <v>2349</v>
      </c>
      <c r="BB12" s="1417" t="s">
        <v>2349</v>
      </c>
      <c r="BC12" s="1417" t="s">
        <v>2349</v>
      </c>
      <c r="BD12" s="1417" t="s">
        <v>2349</v>
      </c>
      <c r="BE12" s="1417" t="s">
        <v>2349</v>
      </c>
      <c r="BF12" s="1417" t="s">
        <v>2349</v>
      </c>
      <c r="BG12" s="1417" t="s">
        <v>2349</v>
      </c>
      <c r="BH12" s="1417" t="s">
        <v>2349</v>
      </c>
      <c r="BI12" s="1417" t="s">
        <v>2349</v>
      </c>
      <c r="BJ12" s="1417" t="s">
        <v>2349</v>
      </c>
      <c r="BK12" s="1417" t="s">
        <v>2349</v>
      </c>
      <c r="BL12" s="1417" t="s">
        <v>2349</v>
      </c>
      <c r="BM12" s="1417" t="s">
        <v>2349</v>
      </c>
      <c r="BN12" s="1417" t="s">
        <v>2349</v>
      </c>
      <c r="BO12" s="1417" t="s">
        <v>2349</v>
      </c>
      <c r="BP12" s="1417" t="s">
        <v>2349</v>
      </c>
      <c r="BQ12" s="1417" t="s">
        <v>2349</v>
      </c>
      <c r="BR12" s="1417" t="s">
        <v>2349</v>
      </c>
      <c r="BS12" s="1417" t="s">
        <v>2349</v>
      </c>
    </row>
    <row r="13" spans="2:71" s="1416" customFormat="1">
      <c r="B13" s="1116" t="s">
        <v>2693</v>
      </c>
      <c r="C13" s="1117" t="s">
        <v>919</v>
      </c>
      <c r="D13" s="1123" t="s">
        <v>2351</v>
      </c>
      <c r="E13" s="1123" t="s">
        <v>2351</v>
      </c>
      <c r="F13" s="1123" t="s">
        <v>2351</v>
      </c>
      <c r="G13" s="1123" t="s">
        <v>2351</v>
      </c>
      <c r="H13" s="1123" t="s">
        <v>2351</v>
      </c>
      <c r="I13" s="1123" t="s">
        <v>2351</v>
      </c>
      <c r="J13" s="1123" t="s">
        <v>2351</v>
      </c>
      <c r="K13" s="1130" t="s">
        <v>2351</v>
      </c>
      <c r="L13" s="1125" t="s">
        <v>2351</v>
      </c>
      <c r="M13" s="1124" t="s">
        <v>2350</v>
      </c>
      <c r="N13" s="1125" t="s">
        <v>2350</v>
      </c>
      <c r="O13" s="1123" t="s">
        <v>2350</v>
      </c>
      <c r="P13" s="1125" t="s">
        <v>2351</v>
      </c>
      <c r="Q13" s="1125" t="s">
        <v>2351</v>
      </c>
      <c r="R13" s="1125" t="s">
        <v>2351</v>
      </c>
      <c r="S13" s="1117" t="s">
        <v>2697</v>
      </c>
      <c r="T13" s="1117" t="s">
        <v>2697</v>
      </c>
      <c r="U13" s="1117" t="s">
        <v>2697</v>
      </c>
      <c r="V13" s="1117" t="s">
        <v>2697</v>
      </c>
      <c r="W13" s="1117" t="s">
        <v>2697</v>
      </c>
      <c r="X13" s="1117" t="s">
        <v>2697</v>
      </c>
      <c r="Y13" s="1117" t="s">
        <v>2697</v>
      </c>
      <c r="Z13" s="1117" t="s">
        <v>2697</v>
      </c>
      <c r="AA13" s="1117" t="s">
        <v>2697</v>
      </c>
      <c r="AB13" s="1117" t="s">
        <v>2697</v>
      </c>
      <c r="AC13" s="1117" t="s">
        <v>2697</v>
      </c>
      <c r="AD13" s="1117" t="s">
        <v>2697</v>
      </c>
      <c r="AE13" s="1117" t="s">
        <v>2697</v>
      </c>
      <c r="AF13" s="1117" t="s">
        <v>2697</v>
      </c>
      <c r="AG13" s="1118" t="s">
        <v>2350</v>
      </c>
      <c r="AH13" s="1118" t="s">
        <v>2350</v>
      </c>
      <c r="AI13" s="1118" t="s">
        <v>2350</v>
      </c>
      <c r="AJ13" s="1117" t="s">
        <v>2697</v>
      </c>
      <c r="AK13" s="1117" t="s">
        <v>2697</v>
      </c>
      <c r="AL13" s="1117" t="s">
        <v>2697</v>
      </c>
      <c r="AM13" s="1117" t="s">
        <v>2697</v>
      </c>
      <c r="AN13" s="1117" t="s">
        <v>2697</v>
      </c>
      <c r="AO13" s="1117" t="s">
        <v>2697</v>
      </c>
      <c r="AP13" s="1117" t="s">
        <v>2697</v>
      </c>
      <c r="AQ13" s="1117" t="s">
        <v>2697</v>
      </c>
      <c r="AR13" s="1117" t="s">
        <v>2697</v>
      </c>
      <c r="AS13" s="1117" t="s">
        <v>2697</v>
      </c>
      <c r="AT13" s="1117" t="s">
        <v>2697</v>
      </c>
      <c r="AU13" s="1117" t="s">
        <v>2697</v>
      </c>
      <c r="AV13" s="1117" t="s">
        <v>2697</v>
      </c>
      <c r="AW13" s="1117" t="s">
        <v>2697</v>
      </c>
      <c r="AX13" s="1117" t="s">
        <v>2697</v>
      </c>
      <c r="AY13" s="1117" t="s">
        <v>2697</v>
      </c>
      <c r="AZ13" s="1117" t="s">
        <v>2697</v>
      </c>
      <c r="BA13" s="1117" t="s">
        <v>2697</v>
      </c>
      <c r="BB13" s="1117" t="s">
        <v>2697</v>
      </c>
      <c r="BC13" s="1117" t="s">
        <v>2697</v>
      </c>
      <c r="BD13" s="1117" t="s">
        <v>2697</v>
      </c>
      <c r="BE13" s="1117" t="s">
        <v>2697</v>
      </c>
      <c r="BF13" s="1117" t="s">
        <v>2697</v>
      </c>
      <c r="BG13" s="1117" t="s">
        <v>2350</v>
      </c>
      <c r="BH13" s="1117" t="s">
        <v>2697</v>
      </c>
      <c r="BI13" s="1117" t="s">
        <v>2697</v>
      </c>
      <c r="BJ13" s="1117" t="s">
        <v>2697</v>
      </c>
      <c r="BK13" s="1117" t="s">
        <v>2697</v>
      </c>
      <c r="BL13" s="1117" t="s">
        <v>2697</v>
      </c>
      <c r="BM13" s="1117" t="s">
        <v>2697</v>
      </c>
      <c r="BN13" s="1117" t="s">
        <v>2697</v>
      </c>
      <c r="BO13" s="1117" t="s">
        <v>2697</v>
      </c>
      <c r="BP13" s="1117" t="s">
        <v>2697</v>
      </c>
      <c r="BQ13" s="1117" t="s">
        <v>2697</v>
      </c>
      <c r="BR13" s="1117" t="s">
        <v>2697</v>
      </c>
      <c r="BS13" s="1117" t="s">
        <v>2697</v>
      </c>
    </row>
    <row r="14" spans="2:71" s="1416" customFormat="1">
      <c r="B14" s="1119" t="s">
        <v>2352</v>
      </c>
      <c r="C14" s="1119" t="s">
        <v>2353</v>
      </c>
      <c r="D14" s="1124" t="s">
        <v>2251</v>
      </c>
      <c r="E14" s="1124" t="s">
        <v>2251</v>
      </c>
      <c r="F14" s="1124" t="s">
        <v>2251</v>
      </c>
      <c r="G14" s="1124" t="s">
        <v>2251</v>
      </c>
      <c r="H14" s="1124" t="s">
        <v>2251</v>
      </c>
      <c r="I14" s="1124" t="s">
        <v>2251</v>
      </c>
      <c r="J14" s="1418" t="s">
        <v>2251</v>
      </c>
      <c r="K14" s="1124" t="s">
        <v>2251</v>
      </c>
      <c r="L14" s="1124" t="s">
        <v>2251</v>
      </c>
      <c r="M14" s="1124" t="s">
        <v>2251</v>
      </c>
      <c r="N14" s="1124" t="s">
        <v>2251</v>
      </c>
      <c r="O14" s="1418" t="s">
        <v>2251</v>
      </c>
      <c r="P14" s="1124" t="s">
        <v>2251</v>
      </c>
      <c r="Q14" s="1124" t="s">
        <v>2251</v>
      </c>
      <c r="R14" s="1124" t="s">
        <v>2251</v>
      </c>
      <c r="S14" s="1418" t="s">
        <v>2251</v>
      </c>
      <c r="T14" s="1418" t="s">
        <v>2251</v>
      </c>
      <c r="U14" s="1418" t="s">
        <v>2251</v>
      </c>
      <c r="V14" s="1418" t="s">
        <v>2251</v>
      </c>
      <c r="W14" s="1418" t="s">
        <v>2251</v>
      </c>
      <c r="X14" s="1418" t="s">
        <v>2251</v>
      </c>
      <c r="Y14" s="1418" t="s">
        <v>2251</v>
      </c>
      <c r="Z14" s="1418" t="s">
        <v>2251</v>
      </c>
      <c r="AA14" s="1418" t="s">
        <v>2251</v>
      </c>
      <c r="AB14" s="1418" t="s">
        <v>2251</v>
      </c>
      <c r="AC14" s="1418" t="s">
        <v>2251</v>
      </c>
      <c r="AD14" s="1418" t="s">
        <v>2251</v>
      </c>
      <c r="AE14" s="1418" t="s">
        <v>2251</v>
      </c>
      <c r="AF14" s="1418" t="s">
        <v>2251</v>
      </c>
      <c r="AG14" s="1418" t="s">
        <v>2251</v>
      </c>
      <c r="AH14" s="1418" t="s">
        <v>2251</v>
      </c>
      <c r="AI14" s="1418" t="s">
        <v>2251</v>
      </c>
      <c r="AJ14" s="1418" t="s">
        <v>2251</v>
      </c>
      <c r="AK14" s="1418" t="s">
        <v>2251</v>
      </c>
      <c r="AL14" s="1418" t="s">
        <v>2251</v>
      </c>
      <c r="AM14" s="1418" t="s">
        <v>2251</v>
      </c>
      <c r="AN14" s="1418" t="s">
        <v>2251</v>
      </c>
      <c r="AO14" s="1418" t="s">
        <v>2251</v>
      </c>
      <c r="AP14" s="1418" t="s">
        <v>2251</v>
      </c>
      <c r="AQ14" s="1418" t="s">
        <v>2251</v>
      </c>
      <c r="AR14" s="1418" t="s">
        <v>2251</v>
      </c>
      <c r="AS14" s="1418" t="s">
        <v>2251</v>
      </c>
      <c r="AT14" s="1418" t="s">
        <v>2251</v>
      </c>
      <c r="AU14" s="1418" t="s">
        <v>2251</v>
      </c>
      <c r="AV14" s="1418" t="s">
        <v>2251</v>
      </c>
      <c r="AW14" s="1418" t="s">
        <v>2251</v>
      </c>
      <c r="AX14" s="1418" t="s">
        <v>2251</v>
      </c>
      <c r="AY14" s="1418" t="s">
        <v>2251</v>
      </c>
      <c r="AZ14" s="1418" t="s">
        <v>2251</v>
      </c>
      <c r="BA14" s="1418" t="s">
        <v>2251</v>
      </c>
      <c r="BB14" s="1418" t="s">
        <v>2251</v>
      </c>
      <c r="BC14" s="1418" t="s">
        <v>2251</v>
      </c>
      <c r="BD14" s="1418" t="s">
        <v>2251</v>
      </c>
      <c r="BE14" s="1418" t="s">
        <v>2251</v>
      </c>
      <c r="BF14" s="1418" t="s">
        <v>2251</v>
      </c>
      <c r="BG14" s="1418" t="s">
        <v>2251</v>
      </c>
      <c r="BH14" s="1418" t="s">
        <v>2251</v>
      </c>
      <c r="BI14" s="1418" t="s">
        <v>2251</v>
      </c>
      <c r="BJ14" s="1418" t="s">
        <v>2251</v>
      </c>
      <c r="BK14" s="1418" t="s">
        <v>2251</v>
      </c>
      <c r="BL14" s="1418" t="s">
        <v>2251</v>
      </c>
      <c r="BM14" s="1418" t="s">
        <v>2251</v>
      </c>
      <c r="BN14" s="1418" t="s">
        <v>2251</v>
      </c>
      <c r="BO14" s="1418" t="s">
        <v>2251</v>
      </c>
      <c r="BP14" s="1418" t="s">
        <v>2251</v>
      </c>
      <c r="BQ14" s="1418" t="s">
        <v>2251</v>
      </c>
      <c r="BR14" s="1418" t="s">
        <v>2251</v>
      </c>
      <c r="BS14" s="1418" t="s">
        <v>2251</v>
      </c>
    </row>
    <row r="15" spans="2:71" s="1416" customFormat="1">
      <c r="B15" s="1101" t="s">
        <v>2354</v>
      </c>
      <c r="C15" s="1119"/>
      <c r="D15" s="1119"/>
      <c r="E15" s="1119"/>
      <c r="F15" s="1119"/>
      <c r="G15" s="1119"/>
      <c r="H15" s="1119"/>
      <c r="I15" s="1119"/>
      <c r="J15" s="1116"/>
      <c r="K15" s="1119"/>
      <c r="L15" s="1119"/>
      <c r="M15" s="1119"/>
      <c r="N15" s="1119"/>
      <c r="O15" s="1116"/>
      <c r="P15" s="1119"/>
      <c r="Q15" s="1116"/>
      <c r="R15" s="1119"/>
      <c r="S15" s="1119"/>
      <c r="T15" s="1119"/>
      <c r="U15" s="1119"/>
      <c r="V15" s="1116"/>
      <c r="W15" s="1116"/>
      <c r="X15" s="1119"/>
      <c r="Y15" s="1119"/>
      <c r="Z15" s="1119"/>
      <c r="AA15" s="1116"/>
      <c r="AB15" s="1119"/>
      <c r="AC15" s="1119"/>
      <c r="AD15" s="1116"/>
      <c r="AE15" s="1119"/>
      <c r="AF15" s="1119"/>
      <c r="AG15" s="1117"/>
      <c r="AH15" s="1117"/>
      <c r="AI15" s="1117"/>
      <c r="AJ15" s="1117"/>
      <c r="AK15" s="1117"/>
      <c r="AL15" s="1117"/>
      <c r="AM15" s="1117"/>
      <c r="AN15" s="1117"/>
      <c r="AO15" s="1117"/>
      <c r="AP15" s="1117"/>
      <c r="AQ15" s="1117"/>
      <c r="AR15" s="1117"/>
      <c r="AS15" s="1117"/>
      <c r="AT15" s="1117"/>
      <c r="AU15" s="1117"/>
      <c r="AV15" s="1117"/>
      <c r="AW15" s="1117"/>
      <c r="AX15" s="1117"/>
      <c r="AY15" s="1117"/>
      <c r="AZ15" s="1117"/>
      <c r="BA15" s="1117"/>
      <c r="BB15" s="1117"/>
      <c r="BC15" s="1117"/>
      <c r="BD15" s="1117"/>
      <c r="BE15" s="1117"/>
      <c r="BF15" s="1117"/>
      <c r="BG15" s="1117"/>
      <c r="BH15" s="1117"/>
      <c r="BI15" s="1117"/>
      <c r="BJ15" s="1117"/>
      <c r="BK15" s="1117"/>
      <c r="BL15" s="1117"/>
      <c r="BM15" s="1117"/>
      <c r="BN15" s="1117"/>
      <c r="BO15" s="1117"/>
      <c r="BP15" s="1117"/>
      <c r="BQ15" s="1117"/>
      <c r="BR15" s="1117"/>
      <c r="BS15" s="1117"/>
    </row>
    <row r="16" spans="2:71" s="1416" customFormat="1">
      <c r="B16" s="1116" t="s">
        <v>2694</v>
      </c>
      <c r="C16" s="1117" t="s">
        <v>2355</v>
      </c>
      <c r="D16" s="1118" t="s">
        <v>1668</v>
      </c>
      <c r="E16" s="1118" t="s">
        <v>1668</v>
      </c>
      <c r="F16" s="1118" t="s">
        <v>1668</v>
      </c>
      <c r="G16" s="1118" t="s">
        <v>1668</v>
      </c>
      <c r="H16" s="1118" t="s">
        <v>1668</v>
      </c>
      <c r="I16" s="1118" t="s">
        <v>1668</v>
      </c>
      <c r="J16" s="1117" t="s">
        <v>1668</v>
      </c>
      <c r="K16" s="1119" t="s">
        <v>1668</v>
      </c>
      <c r="L16" s="1118" t="s">
        <v>1668</v>
      </c>
      <c r="M16" s="1119" t="s">
        <v>1668</v>
      </c>
      <c r="N16" s="1118" t="s">
        <v>1668</v>
      </c>
      <c r="O16" s="1118" t="s">
        <v>1668</v>
      </c>
      <c r="P16" s="1118" t="s">
        <v>1668</v>
      </c>
      <c r="Q16" s="1118" t="s">
        <v>1668</v>
      </c>
      <c r="R16" s="1118" t="s">
        <v>1668</v>
      </c>
      <c r="S16" s="1117" t="s">
        <v>2356</v>
      </c>
      <c r="T16" s="1117" t="s">
        <v>2356</v>
      </c>
      <c r="U16" s="1118" t="s">
        <v>2356</v>
      </c>
      <c r="V16" s="1117" t="s">
        <v>2356</v>
      </c>
      <c r="W16" s="1117" t="s">
        <v>2356</v>
      </c>
      <c r="X16" s="1117" t="s">
        <v>2356</v>
      </c>
      <c r="Y16" s="1117" t="s">
        <v>2356</v>
      </c>
      <c r="Z16" s="1118" t="s">
        <v>2356</v>
      </c>
      <c r="AA16" s="1117" t="s">
        <v>2356</v>
      </c>
      <c r="AB16" s="1116" t="s">
        <v>2356</v>
      </c>
      <c r="AC16" s="1117" t="s">
        <v>2356</v>
      </c>
      <c r="AD16" s="1117" t="s">
        <v>2356</v>
      </c>
      <c r="AE16" s="1119" t="s">
        <v>2356</v>
      </c>
      <c r="AF16" s="1119" t="s">
        <v>2356</v>
      </c>
      <c r="AG16" s="1117" t="s">
        <v>2356</v>
      </c>
      <c r="AH16" s="1117" t="s">
        <v>2356</v>
      </c>
      <c r="AI16" s="1117" t="s">
        <v>2356</v>
      </c>
      <c r="AJ16" s="1117" t="s">
        <v>2356</v>
      </c>
      <c r="AK16" s="1117" t="s">
        <v>2356</v>
      </c>
      <c r="AL16" s="1117" t="s">
        <v>2356</v>
      </c>
      <c r="AM16" s="1117" t="s">
        <v>2357</v>
      </c>
      <c r="AN16" s="1117" t="s">
        <v>2357</v>
      </c>
      <c r="AO16" s="1117" t="s">
        <v>2357</v>
      </c>
      <c r="AP16" s="1117" t="s">
        <v>2357</v>
      </c>
      <c r="AQ16" s="1117" t="s">
        <v>2357</v>
      </c>
      <c r="AR16" s="1117" t="s">
        <v>2357</v>
      </c>
      <c r="AS16" s="1117" t="s">
        <v>2357</v>
      </c>
      <c r="AT16" s="1117" t="s">
        <v>2357</v>
      </c>
      <c r="AU16" s="1117" t="s">
        <v>2357</v>
      </c>
      <c r="AV16" s="1117" t="s">
        <v>2357</v>
      </c>
      <c r="AW16" s="1117" t="s">
        <v>2357</v>
      </c>
      <c r="AX16" s="1117" t="s">
        <v>2357</v>
      </c>
      <c r="AY16" s="1117" t="s">
        <v>2357</v>
      </c>
      <c r="AZ16" s="1117" t="s">
        <v>2357</v>
      </c>
      <c r="BA16" s="1117" t="s">
        <v>2357</v>
      </c>
      <c r="BB16" s="1117" t="s">
        <v>2357</v>
      </c>
      <c r="BC16" s="1117" t="s">
        <v>2357</v>
      </c>
      <c r="BD16" s="1117" t="s">
        <v>2357</v>
      </c>
      <c r="BE16" s="1117" t="s">
        <v>2357</v>
      </c>
      <c r="BF16" s="1117" t="s">
        <v>2357</v>
      </c>
      <c r="BG16" s="1117" t="s">
        <v>2357</v>
      </c>
      <c r="BH16" s="1117" t="s">
        <v>2357</v>
      </c>
      <c r="BI16" s="1117" t="s">
        <v>2357</v>
      </c>
      <c r="BJ16" s="1117" t="s">
        <v>2357</v>
      </c>
      <c r="BK16" s="1117" t="s">
        <v>2357</v>
      </c>
      <c r="BL16" s="1117" t="s">
        <v>2357</v>
      </c>
      <c r="BM16" s="1117" t="s">
        <v>2357</v>
      </c>
      <c r="BN16" s="1117" t="s">
        <v>2357</v>
      </c>
      <c r="BO16" s="1117" t="s">
        <v>2357</v>
      </c>
      <c r="BP16" s="1117" t="s">
        <v>2357</v>
      </c>
      <c r="BQ16" s="1117" t="s">
        <v>2357</v>
      </c>
      <c r="BR16" s="1117" t="s">
        <v>2357</v>
      </c>
      <c r="BS16" s="1117" t="s">
        <v>2357</v>
      </c>
    </row>
    <row r="17" spans="2:74" s="1416" customFormat="1">
      <c r="B17" s="1116" t="s">
        <v>2695</v>
      </c>
      <c r="C17" s="1117" t="s">
        <v>2355</v>
      </c>
      <c r="D17" s="1118" t="s">
        <v>1668</v>
      </c>
      <c r="E17" s="1118" t="s">
        <v>1668</v>
      </c>
      <c r="F17" s="1118" t="s">
        <v>1668</v>
      </c>
      <c r="G17" s="1118" t="s">
        <v>1668</v>
      </c>
      <c r="H17" s="1118" t="s">
        <v>1668</v>
      </c>
      <c r="I17" s="1118" t="s">
        <v>1668</v>
      </c>
      <c r="J17" s="1117" t="s">
        <v>1668</v>
      </c>
      <c r="K17" s="1119" t="s">
        <v>1668</v>
      </c>
      <c r="L17" s="1118" t="s">
        <v>1668</v>
      </c>
      <c r="M17" s="1119" t="s">
        <v>1668</v>
      </c>
      <c r="N17" s="1118" t="s">
        <v>1668</v>
      </c>
      <c r="O17" s="1118" t="s">
        <v>1668</v>
      </c>
      <c r="P17" s="1118" t="s">
        <v>1668</v>
      </c>
      <c r="Q17" s="1118" t="s">
        <v>1668</v>
      </c>
      <c r="R17" s="1118" t="s">
        <v>1668</v>
      </c>
      <c r="S17" s="1117" t="s">
        <v>2356</v>
      </c>
      <c r="T17" s="1117" t="s">
        <v>2356</v>
      </c>
      <c r="U17" s="1118" t="s">
        <v>2356</v>
      </c>
      <c r="V17" s="1117" t="s">
        <v>2356</v>
      </c>
      <c r="W17" s="1117" t="s">
        <v>2356</v>
      </c>
      <c r="X17" s="1117" t="s">
        <v>2356</v>
      </c>
      <c r="Y17" s="1117" t="s">
        <v>2356</v>
      </c>
      <c r="Z17" s="1118" t="s">
        <v>2356</v>
      </c>
      <c r="AA17" s="1117" t="s">
        <v>2356</v>
      </c>
      <c r="AB17" s="1116" t="s">
        <v>2356</v>
      </c>
      <c r="AC17" s="1117" t="s">
        <v>2356</v>
      </c>
      <c r="AD17" s="1117" t="s">
        <v>2356</v>
      </c>
      <c r="AE17" s="1118" t="s">
        <v>2356</v>
      </c>
      <c r="AF17" s="1118" t="s">
        <v>2356</v>
      </c>
      <c r="AG17" s="1117" t="s">
        <v>2356</v>
      </c>
      <c r="AH17" s="1117" t="s">
        <v>2356</v>
      </c>
      <c r="AI17" s="1117" t="s">
        <v>2356</v>
      </c>
      <c r="AJ17" s="1117" t="s">
        <v>2356</v>
      </c>
      <c r="AK17" s="1117" t="s">
        <v>2356</v>
      </c>
      <c r="AL17" s="1117" t="s">
        <v>2356</v>
      </c>
      <c r="AM17" s="1117" t="s">
        <v>2698</v>
      </c>
      <c r="AN17" s="1117" t="s">
        <v>2698</v>
      </c>
      <c r="AO17" s="1117" t="s">
        <v>2698</v>
      </c>
      <c r="AP17" s="1117" t="s">
        <v>2698</v>
      </c>
      <c r="AQ17" s="1117" t="s">
        <v>2698</v>
      </c>
      <c r="AR17" s="1117" t="s">
        <v>2698</v>
      </c>
      <c r="AS17" s="1117" t="s">
        <v>2698</v>
      </c>
      <c r="AT17" s="1117" t="s">
        <v>2698</v>
      </c>
      <c r="AU17" s="1117" t="s">
        <v>2698</v>
      </c>
      <c r="AV17" s="1117" t="s">
        <v>2698</v>
      </c>
      <c r="AW17" s="1117" t="s">
        <v>2698</v>
      </c>
      <c r="AX17" s="1117" t="s">
        <v>2698</v>
      </c>
      <c r="AY17" s="1117" t="s">
        <v>2698</v>
      </c>
      <c r="AZ17" s="1117" t="s">
        <v>2698</v>
      </c>
      <c r="BA17" s="1117" t="s">
        <v>2698</v>
      </c>
      <c r="BB17" s="1117" t="s">
        <v>2698</v>
      </c>
      <c r="BC17" s="1117" t="s">
        <v>2698</v>
      </c>
      <c r="BD17" s="1117" t="s">
        <v>2698</v>
      </c>
      <c r="BE17" s="1117" t="s">
        <v>2698</v>
      </c>
      <c r="BF17" s="1117" t="s">
        <v>2698</v>
      </c>
      <c r="BG17" s="1117" t="s">
        <v>2698</v>
      </c>
      <c r="BH17" s="1117" t="s">
        <v>2698</v>
      </c>
      <c r="BI17" s="1117" t="s">
        <v>2698</v>
      </c>
      <c r="BJ17" s="1117" t="s">
        <v>2698</v>
      </c>
      <c r="BK17" s="1117" t="s">
        <v>2698</v>
      </c>
      <c r="BL17" s="1117" t="s">
        <v>2698</v>
      </c>
      <c r="BM17" s="1117" t="s">
        <v>2698</v>
      </c>
      <c r="BN17" s="1117" t="s">
        <v>2698</v>
      </c>
      <c r="BO17" s="1117" t="s">
        <v>2698</v>
      </c>
      <c r="BP17" s="1117" t="s">
        <v>2698</v>
      </c>
      <c r="BQ17" s="1117" t="s">
        <v>2698</v>
      </c>
      <c r="BR17" s="1117" t="s">
        <v>2698</v>
      </c>
      <c r="BS17" s="1117" t="s">
        <v>2698</v>
      </c>
    </row>
    <row r="18" spans="2:74" s="1416" customFormat="1">
      <c r="B18" s="1116" t="s">
        <v>2358</v>
      </c>
      <c r="C18" s="1129" t="s">
        <v>2359</v>
      </c>
      <c r="D18" s="1419" t="s">
        <v>2359</v>
      </c>
      <c r="E18" s="1419" t="s">
        <v>2359</v>
      </c>
      <c r="F18" s="1419" t="s">
        <v>2359</v>
      </c>
      <c r="G18" s="1419" t="s">
        <v>2359</v>
      </c>
      <c r="H18" s="1419" t="s">
        <v>2359</v>
      </c>
      <c r="I18" s="1419" t="s">
        <v>2359</v>
      </c>
      <c r="J18" s="1129" t="s">
        <v>2359</v>
      </c>
      <c r="K18" s="1419" t="s">
        <v>2359</v>
      </c>
      <c r="L18" s="1419" t="s">
        <v>2359</v>
      </c>
      <c r="M18" s="1419" t="s">
        <v>2359</v>
      </c>
      <c r="N18" s="1419" t="s">
        <v>2359</v>
      </c>
      <c r="O18" s="1419" t="s">
        <v>2359</v>
      </c>
      <c r="P18" s="1419" t="s">
        <v>2359</v>
      </c>
      <c r="Q18" s="1419" t="s">
        <v>2359</v>
      </c>
      <c r="R18" s="1419" t="s">
        <v>2359</v>
      </c>
      <c r="S18" s="1129" t="s">
        <v>2359</v>
      </c>
      <c r="T18" s="1129" t="s">
        <v>2359</v>
      </c>
      <c r="U18" s="1419" t="s">
        <v>2359</v>
      </c>
      <c r="V18" s="1129" t="s">
        <v>2359</v>
      </c>
      <c r="W18" s="1129" t="s">
        <v>2359</v>
      </c>
      <c r="X18" s="1129" t="s">
        <v>2359</v>
      </c>
      <c r="Y18" s="1129" t="s">
        <v>2359</v>
      </c>
      <c r="Z18" s="1419" t="s">
        <v>2359</v>
      </c>
      <c r="AA18" s="1129" t="s">
        <v>2359</v>
      </c>
      <c r="AB18" s="1419" t="s">
        <v>2359</v>
      </c>
      <c r="AC18" s="1129" t="s">
        <v>2359</v>
      </c>
      <c r="AD18" s="1129" t="s">
        <v>2359</v>
      </c>
      <c r="AE18" s="1419" t="s">
        <v>2359</v>
      </c>
      <c r="AF18" s="1419" t="s">
        <v>2359</v>
      </c>
      <c r="AG18" s="1129" t="s">
        <v>2359</v>
      </c>
      <c r="AH18" s="1129" t="s">
        <v>2359</v>
      </c>
      <c r="AI18" s="1129" t="s">
        <v>2359</v>
      </c>
      <c r="AJ18" s="1129" t="s">
        <v>2359</v>
      </c>
      <c r="AK18" s="1129" t="s">
        <v>2359</v>
      </c>
      <c r="AL18" s="1129" t="s">
        <v>2359</v>
      </c>
      <c r="AM18" s="1129" t="s">
        <v>2359</v>
      </c>
      <c r="AN18" s="1129" t="s">
        <v>2359</v>
      </c>
      <c r="AO18" s="1129" t="s">
        <v>2359</v>
      </c>
      <c r="AP18" s="1129" t="s">
        <v>2359</v>
      </c>
      <c r="AQ18" s="1129" t="s">
        <v>2359</v>
      </c>
      <c r="AR18" s="1129" t="s">
        <v>2359</v>
      </c>
      <c r="AS18" s="1129" t="s">
        <v>2359</v>
      </c>
      <c r="AT18" s="1129" t="s">
        <v>2359</v>
      </c>
      <c r="AU18" s="1129" t="s">
        <v>2359</v>
      </c>
      <c r="AV18" s="1129" t="s">
        <v>2359</v>
      </c>
      <c r="AW18" s="1129" t="s">
        <v>2359</v>
      </c>
      <c r="AX18" s="1129" t="s">
        <v>2359</v>
      </c>
      <c r="AY18" s="1129" t="s">
        <v>2359</v>
      </c>
      <c r="AZ18" s="1129" t="s">
        <v>2359</v>
      </c>
      <c r="BA18" s="1129" t="s">
        <v>2359</v>
      </c>
      <c r="BB18" s="1129" t="s">
        <v>2359</v>
      </c>
      <c r="BC18" s="1129" t="s">
        <v>2359</v>
      </c>
      <c r="BD18" s="1129" t="s">
        <v>2359</v>
      </c>
      <c r="BE18" s="1129" t="s">
        <v>2359</v>
      </c>
      <c r="BF18" s="1129" t="s">
        <v>2359</v>
      </c>
      <c r="BG18" s="1129" t="s">
        <v>2359</v>
      </c>
      <c r="BH18" s="1129" t="s">
        <v>2359</v>
      </c>
      <c r="BI18" s="1129" t="s">
        <v>2359</v>
      </c>
      <c r="BJ18" s="1129" t="s">
        <v>2359</v>
      </c>
      <c r="BK18" s="1129" t="s">
        <v>2359</v>
      </c>
      <c r="BL18" s="1129" t="s">
        <v>2359</v>
      </c>
      <c r="BM18" s="1129" t="s">
        <v>2359</v>
      </c>
      <c r="BN18" s="1129" t="s">
        <v>2359</v>
      </c>
      <c r="BO18" s="1129" t="s">
        <v>2359</v>
      </c>
      <c r="BP18" s="1129" t="s">
        <v>2359</v>
      </c>
      <c r="BQ18" s="1129" t="s">
        <v>2359</v>
      </c>
      <c r="BR18" s="1129" t="s">
        <v>2359</v>
      </c>
      <c r="BS18" s="1129" t="s">
        <v>2359</v>
      </c>
    </row>
    <row r="19" spans="2:74" s="1416" customFormat="1" ht="36.75" customHeight="1">
      <c r="B19" s="1116" t="s">
        <v>2360</v>
      </c>
      <c r="C19" s="1129" t="s">
        <v>2361</v>
      </c>
      <c r="D19" s="1131" t="s">
        <v>2362</v>
      </c>
      <c r="E19" s="1131" t="s">
        <v>2362</v>
      </c>
      <c r="F19" s="1131" t="s">
        <v>2362</v>
      </c>
      <c r="G19" s="1131" t="s">
        <v>2362</v>
      </c>
      <c r="H19" s="1131" t="s">
        <v>2362</v>
      </c>
      <c r="I19" s="1131" t="s">
        <v>2362</v>
      </c>
      <c r="J19" s="1420" t="s">
        <v>2362</v>
      </c>
      <c r="K19" s="1420" t="s">
        <v>2362</v>
      </c>
      <c r="L19" s="1131" t="s">
        <v>2362</v>
      </c>
      <c r="M19" s="1420" t="s">
        <v>2362</v>
      </c>
      <c r="N19" s="1131" t="s">
        <v>2362</v>
      </c>
      <c r="O19" s="1131" t="s">
        <v>2362</v>
      </c>
      <c r="P19" s="1131" t="s">
        <v>2362</v>
      </c>
      <c r="Q19" s="1131" t="s">
        <v>2362</v>
      </c>
      <c r="R19" s="1131" t="s">
        <v>2362</v>
      </c>
      <c r="S19" s="1129" t="s">
        <v>2363</v>
      </c>
      <c r="T19" s="1129" t="s">
        <v>2363</v>
      </c>
      <c r="U19" s="1419" t="s">
        <v>2363</v>
      </c>
      <c r="V19" s="1129" t="s">
        <v>2363</v>
      </c>
      <c r="W19" s="1129" t="s">
        <v>2363</v>
      </c>
      <c r="X19" s="1129" t="s">
        <v>2363</v>
      </c>
      <c r="Y19" s="1129" t="s">
        <v>2363</v>
      </c>
      <c r="Z19" s="1419" t="s">
        <v>2363</v>
      </c>
      <c r="AA19" s="1129" t="s">
        <v>2363</v>
      </c>
      <c r="AB19" s="1419" t="s">
        <v>2363</v>
      </c>
      <c r="AC19" s="1129" t="s">
        <v>2363</v>
      </c>
      <c r="AD19" s="1129" t="s">
        <v>2363</v>
      </c>
      <c r="AE19" s="1129" t="s">
        <v>2363</v>
      </c>
      <c r="AF19" s="1129" t="s">
        <v>2363</v>
      </c>
      <c r="AG19" s="1129" t="s">
        <v>2363</v>
      </c>
      <c r="AH19" s="1129" t="s">
        <v>2363</v>
      </c>
      <c r="AI19" s="1129" t="s">
        <v>2363</v>
      </c>
      <c r="AJ19" s="1129" t="s">
        <v>2363</v>
      </c>
      <c r="AK19" s="1129" t="s">
        <v>2363</v>
      </c>
      <c r="AL19" s="1129" t="s">
        <v>2363</v>
      </c>
      <c r="AM19" s="1129" t="s">
        <v>2364</v>
      </c>
      <c r="AN19" s="1129" t="s">
        <v>2364</v>
      </c>
      <c r="AO19" s="1129" t="s">
        <v>2364</v>
      </c>
      <c r="AP19" s="1129" t="s">
        <v>2364</v>
      </c>
      <c r="AQ19" s="1129" t="s">
        <v>2364</v>
      </c>
      <c r="AR19" s="1129" t="s">
        <v>2364</v>
      </c>
      <c r="AS19" s="1129" t="s">
        <v>2364</v>
      </c>
      <c r="AT19" s="1129" t="s">
        <v>2364</v>
      </c>
      <c r="AU19" s="1129" t="s">
        <v>2364</v>
      </c>
      <c r="AV19" s="1129" t="s">
        <v>2364</v>
      </c>
      <c r="AW19" s="1129" t="s">
        <v>2364</v>
      </c>
      <c r="AX19" s="1129" t="s">
        <v>2364</v>
      </c>
      <c r="AY19" s="1129" t="s">
        <v>2364</v>
      </c>
      <c r="AZ19" s="1129" t="s">
        <v>2364</v>
      </c>
      <c r="BA19" s="1129" t="s">
        <v>2364</v>
      </c>
      <c r="BB19" s="1129" t="s">
        <v>2364</v>
      </c>
      <c r="BC19" s="1129" t="s">
        <v>2364</v>
      </c>
      <c r="BD19" s="1129" t="s">
        <v>2364</v>
      </c>
      <c r="BE19" s="1129" t="s">
        <v>2364</v>
      </c>
      <c r="BF19" s="1129" t="s">
        <v>2364</v>
      </c>
      <c r="BG19" s="1129" t="s">
        <v>2364</v>
      </c>
      <c r="BH19" s="1129" t="s">
        <v>2365</v>
      </c>
      <c r="BI19" s="1129" t="s">
        <v>2365</v>
      </c>
      <c r="BJ19" s="1129" t="s">
        <v>2365</v>
      </c>
      <c r="BK19" s="1129" t="s">
        <v>2365</v>
      </c>
      <c r="BL19" s="1129" t="s">
        <v>2365</v>
      </c>
      <c r="BM19" s="1129" t="s">
        <v>2365</v>
      </c>
      <c r="BN19" s="1129" t="s">
        <v>2365</v>
      </c>
      <c r="BO19" s="1129" t="s">
        <v>2365</v>
      </c>
      <c r="BP19" s="1129" t="s">
        <v>2365</v>
      </c>
      <c r="BQ19" s="1129" t="s">
        <v>2365</v>
      </c>
      <c r="BR19" s="1129" t="s">
        <v>2365</v>
      </c>
      <c r="BS19" s="1129" t="s">
        <v>2365</v>
      </c>
    </row>
    <row r="20" spans="2:74" s="1416" customFormat="1">
      <c r="B20" s="1122" t="s">
        <v>2702</v>
      </c>
      <c r="C20" s="1870">
        <v>37594.917000000001</v>
      </c>
      <c r="D20" s="1871">
        <v>650</v>
      </c>
      <c r="E20" s="1871">
        <v>817</v>
      </c>
      <c r="F20" s="1871">
        <v>1100</v>
      </c>
      <c r="G20" s="1871">
        <v>961</v>
      </c>
      <c r="H20" s="1871">
        <v>2750</v>
      </c>
      <c r="I20" s="1871">
        <v>500</v>
      </c>
      <c r="J20" s="1870">
        <v>950</v>
      </c>
      <c r="K20" s="1872">
        <v>600</v>
      </c>
      <c r="L20" s="2075">
        <v>2300</v>
      </c>
      <c r="M20" s="1872">
        <v>300</v>
      </c>
      <c r="N20" s="1871">
        <v>100</v>
      </c>
      <c r="O20" s="1870">
        <v>100</v>
      </c>
      <c r="P20" s="2075">
        <v>2044</v>
      </c>
      <c r="Q20" s="2076">
        <v>1124</v>
      </c>
      <c r="R20" s="2076">
        <v>7383</v>
      </c>
      <c r="S20" s="1870">
        <v>2500</v>
      </c>
      <c r="T20" s="1870">
        <v>2350</v>
      </c>
      <c r="U20" s="2077">
        <v>450</v>
      </c>
      <c r="V20" s="2078">
        <v>2500</v>
      </c>
      <c r="W20" s="2078">
        <v>1100</v>
      </c>
      <c r="X20" s="1870">
        <v>650</v>
      </c>
      <c r="Y20" s="1870">
        <v>1543</v>
      </c>
      <c r="Z20" s="1871">
        <v>1646</v>
      </c>
      <c r="AA20" s="1870">
        <v>514</v>
      </c>
      <c r="AB20" s="1874">
        <v>720</v>
      </c>
      <c r="AC20" s="1870">
        <v>514</v>
      </c>
      <c r="AD20" s="1870">
        <v>8835</v>
      </c>
      <c r="AE20" s="1871">
        <v>652</v>
      </c>
      <c r="AF20" s="2079">
        <v>905</v>
      </c>
      <c r="AG20" s="1876">
        <v>350</v>
      </c>
      <c r="AH20" s="1876">
        <v>150</v>
      </c>
      <c r="AI20" s="1876">
        <v>150</v>
      </c>
      <c r="AJ20" s="1870">
        <v>1955</v>
      </c>
      <c r="AK20" s="1870">
        <v>5890</v>
      </c>
      <c r="AL20" s="1870">
        <v>1412</v>
      </c>
      <c r="AM20" s="1870">
        <v>11353</v>
      </c>
      <c r="AN20" s="1870">
        <v>11353</v>
      </c>
      <c r="AO20" s="1870">
        <v>8515</v>
      </c>
      <c r="AP20" s="1870">
        <v>11780</v>
      </c>
      <c r="AQ20" s="1870">
        <v>2028</v>
      </c>
      <c r="AR20" s="1870">
        <v>1000</v>
      </c>
      <c r="AS20" s="1870">
        <v>1100</v>
      </c>
      <c r="AT20" s="1870">
        <v>884</v>
      </c>
      <c r="AU20" s="1870">
        <v>1029</v>
      </c>
      <c r="AV20" s="1870">
        <v>2058</v>
      </c>
      <c r="AW20" s="1870">
        <v>10667</v>
      </c>
      <c r="AX20" s="1870">
        <v>10218</v>
      </c>
      <c r="AY20" s="1870">
        <v>724</v>
      </c>
      <c r="AZ20" s="1870">
        <v>11780</v>
      </c>
      <c r="BA20" s="1870">
        <v>434</v>
      </c>
      <c r="BB20" s="1870">
        <v>1757</v>
      </c>
      <c r="BC20" s="2071">
        <v>11780</v>
      </c>
      <c r="BD20" s="1870">
        <v>702</v>
      </c>
      <c r="BE20" s="1870">
        <v>8835</v>
      </c>
      <c r="BF20" s="2071">
        <v>11780</v>
      </c>
      <c r="BG20" s="1870">
        <v>800</v>
      </c>
      <c r="BH20" s="2071">
        <v>11780</v>
      </c>
      <c r="BI20" s="1870">
        <v>1235</v>
      </c>
      <c r="BJ20" s="2071">
        <v>11780</v>
      </c>
      <c r="BK20" s="1870">
        <v>14725</v>
      </c>
      <c r="BL20" s="1870">
        <v>2510</v>
      </c>
      <c r="BM20" s="1870">
        <v>10667</v>
      </c>
      <c r="BN20" s="1870">
        <v>8835</v>
      </c>
      <c r="BO20" s="1870">
        <v>2761</v>
      </c>
      <c r="BP20" s="1870">
        <v>1500</v>
      </c>
      <c r="BQ20" s="1870">
        <v>1255</v>
      </c>
      <c r="BR20" s="1870">
        <v>3974</v>
      </c>
      <c r="BS20" s="1870">
        <v>13056</v>
      </c>
      <c r="BT20" s="2073"/>
      <c r="BV20" s="2080"/>
    </row>
    <row r="21" spans="2:74" s="1416" customFormat="1" ht="20.399999999999999">
      <c r="B21" s="1122" t="s">
        <v>2701</v>
      </c>
      <c r="C21" s="1876" t="s">
        <v>2357</v>
      </c>
      <c r="D21" s="1875" t="s">
        <v>2366</v>
      </c>
      <c r="E21" s="1875" t="s">
        <v>2367</v>
      </c>
      <c r="F21" s="1875" t="s">
        <v>2368</v>
      </c>
      <c r="G21" s="1875" t="s">
        <v>2369</v>
      </c>
      <c r="H21" s="1875" t="s">
        <v>2370</v>
      </c>
      <c r="I21" s="1871" t="s">
        <v>2371</v>
      </c>
      <c r="J21" s="1870" t="s">
        <v>2372</v>
      </c>
      <c r="K21" s="1872" t="s">
        <v>2373</v>
      </c>
      <c r="L21" s="1871" t="s">
        <v>2374</v>
      </c>
      <c r="M21" s="1872" t="s">
        <v>2376</v>
      </c>
      <c r="N21" s="1871" t="s">
        <v>2375</v>
      </c>
      <c r="O21" s="1876" t="s">
        <v>2375</v>
      </c>
      <c r="P21" s="1871" t="s">
        <v>2758</v>
      </c>
      <c r="Q21" s="1876" t="s">
        <v>2759</v>
      </c>
      <c r="R21" s="1876" t="s">
        <v>2377</v>
      </c>
      <c r="S21" s="1876" t="s">
        <v>2378</v>
      </c>
      <c r="T21" s="1877" t="s">
        <v>2379</v>
      </c>
      <c r="U21" s="1875" t="s">
        <v>2380</v>
      </c>
      <c r="V21" s="1876" t="s">
        <v>2378</v>
      </c>
      <c r="W21" s="1876" t="s">
        <v>2368</v>
      </c>
      <c r="X21" s="1876" t="s">
        <v>2381</v>
      </c>
      <c r="Y21" s="1877" t="s">
        <v>2382</v>
      </c>
      <c r="Z21" s="1878" t="s">
        <v>2383</v>
      </c>
      <c r="AA21" s="1876" t="s">
        <v>2384</v>
      </c>
      <c r="AB21" s="1874" t="s">
        <v>2385</v>
      </c>
      <c r="AC21" s="1870" t="s">
        <v>2384</v>
      </c>
      <c r="AD21" s="1873" t="s">
        <v>2386</v>
      </c>
      <c r="AE21" s="1879" t="s">
        <v>2387</v>
      </c>
      <c r="AF21" s="1875" t="s">
        <v>2388</v>
      </c>
      <c r="AG21" s="1876" t="s">
        <v>2389</v>
      </c>
      <c r="AH21" s="1876" t="s">
        <v>2390</v>
      </c>
      <c r="AI21" s="1876" t="s">
        <v>2390</v>
      </c>
      <c r="AJ21" s="1876" t="s">
        <v>2391</v>
      </c>
      <c r="AK21" s="1876" t="s">
        <v>2392</v>
      </c>
      <c r="AL21" s="2069" t="s">
        <v>2913</v>
      </c>
      <c r="AM21" s="1931" t="s">
        <v>2692</v>
      </c>
      <c r="AN21" s="1889" t="s">
        <v>2691</v>
      </c>
      <c r="AO21" s="1889" t="s">
        <v>2690</v>
      </c>
      <c r="AP21" s="1889" t="s">
        <v>2689</v>
      </c>
      <c r="AQ21" s="1889" t="s">
        <v>2688</v>
      </c>
      <c r="AR21" s="1889" t="s">
        <v>2393</v>
      </c>
      <c r="AS21" s="1889" t="s">
        <v>2368</v>
      </c>
      <c r="AT21" s="1889" t="s">
        <v>2687</v>
      </c>
      <c r="AU21" s="1889" t="s">
        <v>2686</v>
      </c>
      <c r="AV21" s="1889" t="s">
        <v>2685</v>
      </c>
      <c r="AW21" s="1889" t="s">
        <v>2684</v>
      </c>
      <c r="AX21" s="1889" t="s">
        <v>2683</v>
      </c>
      <c r="AY21" s="1889" t="s">
        <v>2682</v>
      </c>
      <c r="AZ21" s="1889" t="s">
        <v>2681</v>
      </c>
      <c r="BA21" s="1889" t="s">
        <v>2680</v>
      </c>
      <c r="BB21" s="1889" t="s">
        <v>2679</v>
      </c>
      <c r="BC21" s="1889" t="s">
        <v>2678</v>
      </c>
      <c r="BD21" s="1889" t="s">
        <v>2677</v>
      </c>
      <c r="BE21" s="1889" t="s">
        <v>2676</v>
      </c>
      <c r="BF21" s="1889" t="s">
        <v>2914</v>
      </c>
      <c r="BG21" s="1889" t="s">
        <v>2394</v>
      </c>
      <c r="BH21" s="1889" t="s">
        <v>2675</v>
      </c>
      <c r="BI21" s="1889" t="s">
        <v>2674</v>
      </c>
      <c r="BJ21" s="1889" t="s">
        <v>2673</v>
      </c>
      <c r="BK21" s="1889" t="s">
        <v>2672</v>
      </c>
      <c r="BL21" s="1889" t="s">
        <v>2671</v>
      </c>
      <c r="BM21" s="1889" t="s">
        <v>2669</v>
      </c>
      <c r="BN21" s="1889" t="s">
        <v>2670</v>
      </c>
      <c r="BO21" s="1889" t="s">
        <v>2668</v>
      </c>
      <c r="BP21" s="1889" t="s">
        <v>2395</v>
      </c>
      <c r="BQ21" s="1889" t="s">
        <v>2848</v>
      </c>
      <c r="BR21" s="1889" t="s">
        <v>2916</v>
      </c>
      <c r="BS21" s="1889" t="s">
        <v>2915</v>
      </c>
      <c r="BT21" s="2073"/>
      <c r="BV21" s="2025"/>
    </row>
    <row r="22" spans="2:74" s="1416" customFormat="1">
      <c r="B22" s="1116" t="s">
        <v>2396</v>
      </c>
      <c r="C22" s="1876" t="s">
        <v>2397</v>
      </c>
      <c r="D22" s="1875">
        <v>100</v>
      </c>
      <c r="E22" s="1875">
        <v>100</v>
      </c>
      <c r="F22" s="1875">
        <v>100</v>
      </c>
      <c r="G22" s="1875">
        <v>100</v>
      </c>
      <c r="H22" s="1875">
        <v>100</v>
      </c>
      <c r="I22" s="1875">
        <v>99.97</v>
      </c>
      <c r="J22" s="1876">
        <v>100</v>
      </c>
      <c r="K22" s="1880">
        <v>100</v>
      </c>
      <c r="L22" s="1875">
        <v>100</v>
      </c>
      <c r="M22" s="1880">
        <v>100</v>
      </c>
      <c r="N22" s="1875">
        <v>100</v>
      </c>
      <c r="O22" s="1876">
        <v>100</v>
      </c>
      <c r="P22" s="1876">
        <v>100</v>
      </c>
      <c r="Q22" s="1876">
        <v>100</v>
      </c>
      <c r="R22" s="1876">
        <v>100</v>
      </c>
      <c r="S22" s="1876">
        <v>100</v>
      </c>
      <c r="T22" s="1875">
        <v>100</v>
      </c>
      <c r="U22" s="1876">
        <v>99.992000000000004</v>
      </c>
      <c r="V22" s="1876">
        <v>100</v>
      </c>
      <c r="W22" s="1875">
        <v>100</v>
      </c>
      <c r="X22" s="1876">
        <v>100</v>
      </c>
      <c r="Y22" s="1877">
        <v>100</v>
      </c>
      <c r="Z22" s="1878">
        <v>100</v>
      </c>
      <c r="AA22" s="1876">
        <v>100</v>
      </c>
      <c r="AB22" s="1881">
        <v>100</v>
      </c>
      <c r="AC22" s="1877">
        <v>100</v>
      </c>
      <c r="AD22" s="1877">
        <v>99.882999999999996</v>
      </c>
      <c r="AE22" s="1877">
        <v>100</v>
      </c>
      <c r="AF22" s="1876">
        <v>100</v>
      </c>
      <c r="AG22" s="1876">
        <v>100</v>
      </c>
      <c r="AH22" s="1876">
        <v>100</v>
      </c>
      <c r="AI22" s="1876">
        <v>100</v>
      </c>
      <c r="AJ22" s="1876">
        <v>100</v>
      </c>
      <c r="AK22" s="1876">
        <v>99.751999999999995</v>
      </c>
      <c r="AL22" s="1876">
        <v>100</v>
      </c>
      <c r="AM22" s="1876">
        <v>100</v>
      </c>
      <c r="AN22" s="1876">
        <v>100</v>
      </c>
      <c r="AO22" s="1876">
        <v>100</v>
      </c>
      <c r="AP22" s="1876">
        <v>99.558000000000007</v>
      </c>
      <c r="AQ22" s="1876">
        <v>100</v>
      </c>
      <c r="AR22" s="1876">
        <v>100</v>
      </c>
      <c r="AS22" s="1876">
        <v>99.903999999999996</v>
      </c>
      <c r="AT22" s="1876">
        <v>99.68</v>
      </c>
      <c r="AU22" s="1876">
        <v>100</v>
      </c>
      <c r="AV22" s="1876">
        <v>100</v>
      </c>
      <c r="AW22" s="1876">
        <v>99.944000000000003</v>
      </c>
      <c r="AX22" s="1876">
        <v>100</v>
      </c>
      <c r="AY22" s="1876">
        <v>100</v>
      </c>
      <c r="AZ22" s="1876">
        <v>99.734999999999999</v>
      </c>
      <c r="BA22" s="1876">
        <v>100</v>
      </c>
      <c r="BB22" s="1876">
        <v>100</v>
      </c>
      <c r="BC22" s="1876">
        <v>99.882000000000005</v>
      </c>
      <c r="BD22" s="1876">
        <v>100</v>
      </c>
      <c r="BE22" s="1876">
        <v>99.820999999999998</v>
      </c>
      <c r="BF22" s="1876">
        <v>99.68</v>
      </c>
      <c r="BG22" s="1876">
        <v>98.97</v>
      </c>
      <c r="BH22" s="1876">
        <v>99.870999999999995</v>
      </c>
      <c r="BI22" s="1876">
        <v>100</v>
      </c>
      <c r="BJ22" s="1876">
        <v>99.748000000000005</v>
      </c>
      <c r="BK22" s="1876">
        <v>99.811000000000007</v>
      </c>
      <c r="BL22" s="1876">
        <v>100</v>
      </c>
      <c r="BM22" s="1876">
        <v>99.77</v>
      </c>
      <c r="BN22" s="1876">
        <v>99.644000000000005</v>
      </c>
      <c r="BO22" s="1876">
        <v>100</v>
      </c>
      <c r="BP22" s="1876">
        <v>100</v>
      </c>
      <c r="BQ22" s="1876">
        <v>100</v>
      </c>
      <c r="BR22" s="1876">
        <v>100</v>
      </c>
      <c r="BS22" s="1876">
        <v>100</v>
      </c>
      <c r="BT22" s="2073"/>
      <c r="BV22" s="2025"/>
    </row>
    <row r="23" spans="2:74" s="1416" customFormat="1">
      <c r="B23" s="1116" t="s">
        <v>2398</v>
      </c>
      <c r="C23" s="1876" t="s">
        <v>2357</v>
      </c>
      <c r="D23" s="1875">
        <v>100</v>
      </c>
      <c r="E23" s="1875">
        <v>100</v>
      </c>
      <c r="F23" s="1875">
        <v>100</v>
      </c>
      <c r="G23" s="1875">
        <v>100</v>
      </c>
      <c r="H23" s="1875">
        <v>100</v>
      </c>
      <c r="I23" s="1875">
        <v>100</v>
      </c>
      <c r="J23" s="1876">
        <v>100</v>
      </c>
      <c r="K23" s="1880">
        <v>100</v>
      </c>
      <c r="L23" s="1875">
        <v>100</v>
      </c>
      <c r="M23" s="1880">
        <v>100</v>
      </c>
      <c r="N23" s="1875">
        <v>100</v>
      </c>
      <c r="O23" s="1876">
        <v>100</v>
      </c>
      <c r="P23" s="1876">
        <v>100</v>
      </c>
      <c r="Q23" s="1876">
        <v>100</v>
      </c>
      <c r="R23" s="1876">
        <v>100</v>
      </c>
      <c r="S23" s="1876">
        <v>100</v>
      </c>
      <c r="T23" s="1875">
        <v>100</v>
      </c>
      <c r="U23" s="1876">
        <v>100</v>
      </c>
      <c r="V23" s="1877">
        <v>100</v>
      </c>
      <c r="W23" s="1875">
        <v>100</v>
      </c>
      <c r="X23" s="1877">
        <v>100</v>
      </c>
      <c r="Y23" s="1877">
        <v>100</v>
      </c>
      <c r="Z23" s="1878">
        <v>100</v>
      </c>
      <c r="AA23" s="1876">
        <v>100</v>
      </c>
      <c r="AB23" s="1881">
        <v>100</v>
      </c>
      <c r="AC23" s="1877">
        <v>100</v>
      </c>
      <c r="AD23" s="1877">
        <v>100</v>
      </c>
      <c r="AE23" s="1877">
        <v>100</v>
      </c>
      <c r="AF23" s="1876">
        <v>100</v>
      </c>
      <c r="AG23" s="1876">
        <v>100</v>
      </c>
      <c r="AH23" s="1876">
        <v>100</v>
      </c>
      <c r="AI23" s="1876">
        <v>100</v>
      </c>
      <c r="AJ23" s="1876">
        <v>100</v>
      </c>
      <c r="AK23" s="1876">
        <v>100</v>
      </c>
      <c r="AL23" s="1876">
        <v>100</v>
      </c>
      <c r="AM23" s="1876">
        <v>100</v>
      </c>
      <c r="AN23" s="1876">
        <v>100</v>
      </c>
      <c r="AO23" s="1876">
        <v>100</v>
      </c>
      <c r="AP23" s="1876">
        <v>100</v>
      </c>
      <c r="AQ23" s="1876">
        <v>100</v>
      </c>
      <c r="AR23" s="1876">
        <v>100</v>
      </c>
      <c r="AS23" s="1876">
        <v>100</v>
      </c>
      <c r="AT23" s="1876">
        <v>100</v>
      </c>
      <c r="AU23" s="1876">
        <v>100</v>
      </c>
      <c r="AV23" s="1876">
        <v>100</v>
      </c>
      <c r="AW23" s="1876">
        <v>100</v>
      </c>
      <c r="AX23" s="1876">
        <v>100</v>
      </c>
      <c r="AY23" s="1876">
        <v>100</v>
      </c>
      <c r="AZ23" s="1876">
        <v>100</v>
      </c>
      <c r="BA23" s="1876">
        <v>100</v>
      </c>
      <c r="BB23" s="1876">
        <v>100</v>
      </c>
      <c r="BC23" s="1876">
        <v>100</v>
      </c>
      <c r="BD23" s="1876">
        <v>100</v>
      </c>
      <c r="BE23" s="1876">
        <v>100</v>
      </c>
      <c r="BF23" s="1876">
        <v>100</v>
      </c>
      <c r="BG23" s="1876">
        <v>100</v>
      </c>
      <c r="BH23" s="1876">
        <v>100</v>
      </c>
      <c r="BI23" s="1876">
        <v>100</v>
      </c>
      <c r="BJ23" s="1876">
        <v>100</v>
      </c>
      <c r="BK23" s="1876">
        <v>100</v>
      </c>
      <c r="BL23" s="1876">
        <v>100</v>
      </c>
      <c r="BM23" s="1876">
        <v>100</v>
      </c>
      <c r="BN23" s="1876">
        <v>100</v>
      </c>
      <c r="BO23" s="1876">
        <v>100</v>
      </c>
      <c r="BP23" s="1876">
        <v>100</v>
      </c>
      <c r="BQ23" s="1876">
        <v>100</v>
      </c>
      <c r="BR23" s="1876">
        <v>100</v>
      </c>
      <c r="BS23" s="1876">
        <v>100</v>
      </c>
      <c r="BT23" s="2073"/>
      <c r="BV23" s="2025"/>
    </row>
    <row r="24" spans="2:74" s="1416" customFormat="1" ht="20.399999999999999">
      <c r="B24" s="1116" t="s">
        <v>2399</v>
      </c>
      <c r="C24" s="1117" t="s">
        <v>2400</v>
      </c>
      <c r="D24" s="1131" t="s">
        <v>481</v>
      </c>
      <c r="E24" s="1131" t="s">
        <v>481</v>
      </c>
      <c r="F24" s="1131" t="s">
        <v>481</v>
      </c>
      <c r="G24" s="1131" t="s">
        <v>481</v>
      </c>
      <c r="H24" s="1131" t="s">
        <v>481</v>
      </c>
      <c r="I24" s="1131" t="s">
        <v>481</v>
      </c>
      <c r="J24" s="1129" t="s">
        <v>481</v>
      </c>
      <c r="K24" s="1132" t="s">
        <v>481</v>
      </c>
      <c r="L24" s="1131" t="s">
        <v>481</v>
      </c>
      <c r="M24" s="1132" t="s">
        <v>481</v>
      </c>
      <c r="N24" s="1131" t="s">
        <v>481</v>
      </c>
      <c r="O24" s="1129" t="s">
        <v>481</v>
      </c>
      <c r="P24" s="1129" t="s">
        <v>481</v>
      </c>
      <c r="Q24" s="1129" t="s">
        <v>481</v>
      </c>
      <c r="R24" s="1129" t="s">
        <v>481</v>
      </c>
      <c r="S24" s="1135" t="s">
        <v>2401</v>
      </c>
      <c r="T24" s="1135" t="s">
        <v>2401</v>
      </c>
      <c r="U24" s="1135" t="s">
        <v>2402</v>
      </c>
      <c r="V24" s="1135" t="s">
        <v>2401</v>
      </c>
      <c r="W24" s="1135" t="s">
        <v>2401</v>
      </c>
      <c r="X24" s="1135" t="s">
        <v>2402</v>
      </c>
      <c r="Y24" s="1135" t="s">
        <v>2401</v>
      </c>
      <c r="Z24" s="1135" t="s">
        <v>2401</v>
      </c>
      <c r="AA24" s="1135" t="s">
        <v>2401</v>
      </c>
      <c r="AB24" s="1135" t="s">
        <v>2401</v>
      </c>
      <c r="AC24" s="1135" t="s">
        <v>2401</v>
      </c>
      <c r="AD24" s="1135" t="s">
        <v>2401</v>
      </c>
      <c r="AE24" s="1135" t="s">
        <v>2401</v>
      </c>
      <c r="AF24" s="1135" t="s">
        <v>2401</v>
      </c>
      <c r="AG24" s="1135" t="s">
        <v>2401</v>
      </c>
      <c r="AH24" s="1135" t="s">
        <v>2401</v>
      </c>
      <c r="AI24" s="1135" t="s">
        <v>2401</v>
      </c>
      <c r="AJ24" s="1135" t="s">
        <v>2401</v>
      </c>
      <c r="AK24" s="1135" t="s">
        <v>2401</v>
      </c>
      <c r="AL24" s="1135" t="s">
        <v>2401</v>
      </c>
      <c r="AM24" s="1135" t="s">
        <v>2401</v>
      </c>
      <c r="AN24" s="1135" t="s">
        <v>2401</v>
      </c>
      <c r="AO24" s="1135" t="s">
        <v>2401</v>
      </c>
      <c r="AP24" s="1135" t="s">
        <v>2401</v>
      </c>
      <c r="AQ24" s="1135" t="s">
        <v>2401</v>
      </c>
      <c r="AR24" s="1135" t="s">
        <v>2401</v>
      </c>
      <c r="AS24" s="1135" t="s">
        <v>2402</v>
      </c>
      <c r="AT24" s="1135" t="s">
        <v>2401</v>
      </c>
      <c r="AU24" s="1135" t="s">
        <v>2401</v>
      </c>
      <c r="AV24" s="1135" t="s">
        <v>2401</v>
      </c>
      <c r="AW24" s="1135" t="s">
        <v>2401</v>
      </c>
      <c r="AX24" s="1135" t="s">
        <v>2401</v>
      </c>
      <c r="AY24" s="1135" t="s">
        <v>2401</v>
      </c>
      <c r="AZ24" s="1135" t="s">
        <v>2401</v>
      </c>
      <c r="BA24" s="1135" t="s">
        <v>2401</v>
      </c>
      <c r="BB24" s="1135" t="s">
        <v>2401</v>
      </c>
      <c r="BC24" s="1135" t="s">
        <v>2401</v>
      </c>
      <c r="BD24" s="1135" t="s">
        <v>2401</v>
      </c>
      <c r="BE24" s="1135" t="s">
        <v>2401</v>
      </c>
      <c r="BF24" s="1135" t="s">
        <v>2401</v>
      </c>
      <c r="BG24" s="1135" t="s">
        <v>2402</v>
      </c>
      <c r="BH24" s="1135" t="s">
        <v>2401</v>
      </c>
      <c r="BI24" s="1135" t="s">
        <v>2401</v>
      </c>
      <c r="BJ24" s="1135" t="s">
        <v>2401</v>
      </c>
      <c r="BK24" s="1135" t="s">
        <v>2401</v>
      </c>
      <c r="BL24" s="1135" t="s">
        <v>2401</v>
      </c>
      <c r="BM24" s="1135" t="s">
        <v>2401</v>
      </c>
      <c r="BN24" s="1135" t="s">
        <v>2401</v>
      </c>
      <c r="BO24" s="1135" t="s">
        <v>2401</v>
      </c>
      <c r="BP24" s="1135" t="s">
        <v>2401</v>
      </c>
      <c r="BQ24" s="1135" t="s">
        <v>2401</v>
      </c>
      <c r="BR24" s="1135" t="s">
        <v>2401</v>
      </c>
      <c r="BS24" s="1135" t="s">
        <v>2401</v>
      </c>
      <c r="BV24" s="2025"/>
    </row>
    <row r="25" spans="2:74" s="1416" customFormat="1">
      <c r="B25" s="1116" t="s">
        <v>2403</v>
      </c>
      <c r="C25" s="1117" t="s">
        <v>2357</v>
      </c>
      <c r="D25" s="1137">
        <v>45183</v>
      </c>
      <c r="E25" s="1137">
        <v>45183</v>
      </c>
      <c r="F25" s="1137">
        <v>45183</v>
      </c>
      <c r="G25" s="1137">
        <v>45183</v>
      </c>
      <c r="H25" s="1137">
        <v>44791</v>
      </c>
      <c r="I25" s="1137">
        <v>44791</v>
      </c>
      <c r="J25" s="1136">
        <v>44869</v>
      </c>
      <c r="K25" s="1138">
        <v>44869</v>
      </c>
      <c r="L25" s="1137" t="s">
        <v>2849</v>
      </c>
      <c r="M25" s="1138" t="s">
        <v>2404</v>
      </c>
      <c r="N25" s="1137">
        <v>44071</v>
      </c>
      <c r="O25" s="1136" t="s">
        <v>2405</v>
      </c>
      <c r="P25" s="1136" t="s">
        <v>2850</v>
      </c>
      <c r="Q25" s="1136" t="s">
        <v>2850</v>
      </c>
      <c r="R25" s="1136" t="s">
        <v>2406</v>
      </c>
      <c r="S25" s="1136" t="s">
        <v>2407</v>
      </c>
      <c r="T25" s="1136">
        <v>44517</v>
      </c>
      <c r="U25" s="1137">
        <v>44517</v>
      </c>
      <c r="V25" s="1136" t="s">
        <v>2408</v>
      </c>
      <c r="W25" s="1136" t="s">
        <v>2851</v>
      </c>
      <c r="X25" s="1139" t="s">
        <v>2851</v>
      </c>
      <c r="Y25" s="1139" t="s">
        <v>2407</v>
      </c>
      <c r="Z25" s="1140">
        <v>44517</v>
      </c>
      <c r="AA25" s="1136">
        <v>44517</v>
      </c>
      <c r="AB25" s="1141" t="s">
        <v>2851</v>
      </c>
      <c r="AC25" s="1139" t="s">
        <v>2851</v>
      </c>
      <c r="AD25" s="1136">
        <v>44893</v>
      </c>
      <c r="AE25" s="1137">
        <v>44798</v>
      </c>
      <c r="AF25" s="1137" t="s">
        <v>2852</v>
      </c>
      <c r="AG25" s="1137" t="s">
        <v>2404</v>
      </c>
      <c r="AH25" s="1137">
        <v>44071</v>
      </c>
      <c r="AI25" s="1137" t="s">
        <v>2405</v>
      </c>
      <c r="AJ25" s="1137" t="s">
        <v>2409</v>
      </c>
      <c r="AK25" s="1137" t="s">
        <v>2410</v>
      </c>
      <c r="AL25" s="1137" t="s">
        <v>2832</v>
      </c>
      <c r="AM25" s="1137">
        <v>44090</v>
      </c>
      <c r="AN25" s="1137" t="s">
        <v>2853</v>
      </c>
      <c r="AO25" s="1137">
        <v>44469</v>
      </c>
      <c r="AP25" s="1137" t="s">
        <v>2854</v>
      </c>
      <c r="AQ25" s="1137" t="s">
        <v>2855</v>
      </c>
      <c r="AR25" s="1137" t="s">
        <v>2856</v>
      </c>
      <c r="AS25" s="1137" t="s">
        <v>2856</v>
      </c>
      <c r="AT25" s="1137" t="s">
        <v>2857</v>
      </c>
      <c r="AU25" s="1137">
        <v>44806</v>
      </c>
      <c r="AV25" s="1137">
        <v>44806</v>
      </c>
      <c r="AW25" s="1137">
        <v>44790</v>
      </c>
      <c r="AX25" s="1137" t="s">
        <v>2858</v>
      </c>
      <c r="AY25" s="1137" t="s">
        <v>2859</v>
      </c>
      <c r="AZ25" s="1137" t="s">
        <v>2860</v>
      </c>
      <c r="BA25" s="1137" t="s">
        <v>2861</v>
      </c>
      <c r="BB25" s="1137" t="s">
        <v>2862</v>
      </c>
      <c r="BC25" s="1137" t="s">
        <v>2863</v>
      </c>
      <c r="BD25" s="1137">
        <v>45177</v>
      </c>
      <c r="BE25" s="1137">
        <v>45231</v>
      </c>
      <c r="BF25" s="1137">
        <v>45625</v>
      </c>
      <c r="BG25" s="1137">
        <v>44446</v>
      </c>
      <c r="BH25" s="1137" t="s">
        <v>2864</v>
      </c>
      <c r="BI25" s="1137" t="s">
        <v>2865</v>
      </c>
      <c r="BJ25" s="1137" t="s">
        <v>2866</v>
      </c>
      <c r="BK25" s="1137">
        <v>44825</v>
      </c>
      <c r="BL25" s="1137" t="s">
        <v>2867</v>
      </c>
      <c r="BM25" s="1137">
        <v>44656</v>
      </c>
      <c r="BN25" s="1137" t="s">
        <v>2868</v>
      </c>
      <c r="BO25" s="1137" t="s">
        <v>2869</v>
      </c>
      <c r="BP25" s="1137" t="s">
        <v>2870</v>
      </c>
      <c r="BQ25" s="1137">
        <v>45540</v>
      </c>
      <c r="BR25" s="1137">
        <v>45601</v>
      </c>
      <c r="BS25" s="1137">
        <v>45601</v>
      </c>
    </row>
    <row r="26" spans="2:74" s="1416" customFormat="1">
      <c r="B26" s="1116" t="s">
        <v>2411</v>
      </c>
      <c r="C26" s="1117" t="s">
        <v>2412</v>
      </c>
      <c r="D26" s="1118" t="s">
        <v>2412</v>
      </c>
      <c r="E26" s="1118" t="s">
        <v>2412</v>
      </c>
      <c r="F26" s="1118" t="s">
        <v>2412</v>
      </c>
      <c r="G26" s="1118" t="s">
        <v>2412</v>
      </c>
      <c r="H26" s="1118" t="s">
        <v>2412</v>
      </c>
      <c r="I26" s="1118" t="s">
        <v>2412</v>
      </c>
      <c r="J26" s="1117" t="s">
        <v>2412</v>
      </c>
      <c r="K26" s="1119" t="s">
        <v>2412</v>
      </c>
      <c r="L26" s="1118" t="s">
        <v>2412</v>
      </c>
      <c r="M26" s="1119" t="s">
        <v>2412</v>
      </c>
      <c r="N26" s="1118" t="s">
        <v>2412</v>
      </c>
      <c r="O26" s="1117" t="s">
        <v>2412</v>
      </c>
      <c r="P26" s="1117" t="s">
        <v>2412</v>
      </c>
      <c r="Q26" s="1117" t="s">
        <v>2412</v>
      </c>
      <c r="R26" s="1117" t="s">
        <v>2412</v>
      </c>
      <c r="S26" s="1117" t="s">
        <v>2413</v>
      </c>
      <c r="T26" s="1117" t="s">
        <v>2413</v>
      </c>
      <c r="U26" s="1118" t="s">
        <v>2413</v>
      </c>
      <c r="V26" s="1117" t="s">
        <v>2413</v>
      </c>
      <c r="W26" s="1117" t="s">
        <v>2413</v>
      </c>
      <c r="X26" s="1121" t="s">
        <v>2413</v>
      </c>
      <c r="Y26" s="1121" t="s">
        <v>2413</v>
      </c>
      <c r="Z26" s="1120" t="s">
        <v>2413</v>
      </c>
      <c r="AA26" s="1117" t="s">
        <v>2413</v>
      </c>
      <c r="AB26" s="1116" t="s">
        <v>2413</v>
      </c>
      <c r="AC26" s="1121" t="s">
        <v>2413</v>
      </c>
      <c r="AD26" s="1117" t="s">
        <v>2413</v>
      </c>
      <c r="AE26" s="1118" t="s">
        <v>2413</v>
      </c>
      <c r="AF26" s="1118" t="s">
        <v>2413</v>
      </c>
      <c r="AG26" s="1117" t="s">
        <v>2413</v>
      </c>
      <c r="AH26" s="1117" t="s">
        <v>2413</v>
      </c>
      <c r="AI26" s="1117" t="s">
        <v>2413</v>
      </c>
      <c r="AJ26" s="1117" t="s">
        <v>2413</v>
      </c>
      <c r="AK26" s="1117" t="s">
        <v>2413</v>
      </c>
      <c r="AL26" s="1117" t="s">
        <v>2413</v>
      </c>
      <c r="AM26" s="1117" t="s">
        <v>2413</v>
      </c>
      <c r="AN26" s="1117" t="s">
        <v>2413</v>
      </c>
      <c r="AO26" s="1117" t="s">
        <v>2413</v>
      </c>
      <c r="AP26" s="1117" t="s">
        <v>2413</v>
      </c>
      <c r="AQ26" s="1117" t="s">
        <v>2413</v>
      </c>
      <c r="AR26" s="1117" t="s">
        <v>2413</v>
      </c>
      <c r="AS26" s="1117" t="s">
        <v>2413</v>
      </c>
      <c r="AT26" s="1117" t="s">
        <v>2413</v>
      </c>
      <c r="AU26" s="1117" t="s">
        <v>2413</v>
      </c>
      <c r="AV26" s="1117" t="s">
        <v>2413</v>
      </c>
      <c r="AW26" s="1117" t="s">
        <v>2413</v>
      </c>
      <c r="AX26" s="1117" t="s">
        <v>2413</v>
      </c>
      <c r="AY26" s="1117" t="s">
        <v>2413</v>
      </c>
      <c r="AZ26" s="1117" t="s">
        <v>2413</v>
      </c>
      <c r="BA26" s="1117" t="s">
        <v>2413</v>
      </c>
      <c r="BB26" s="1117" t="s">
        <v>2413</v>
      </c>
      <c r="BC26" s="1117" t="s">
        <v>2413</v>
      </c>
      <c r="BD26" s="1117" t="s">
        <v>2413</v>
      </c>
      <c r="BE26" s="1117" t="s">
        <v>2413</v>
      </c>
      <c r="BF26" s="1117" t="s">
        <v>2413</v>
      </c>
      <c r="BG26" s="1117" t="s">
        <v>2413</v>
      </c>
      <c r="BH26" s="1117" t="s">
        <v>2413</v>
      </c>
      <c r="BI26" s="1117" t="s">
        <v>2413</v>
      </c>
      <c r="BJ26" s="1117" t="s">
        <v>2413</v>
      </c>
      <c r="BK26" s="1117" t="s">
        <v>2413</v>
      </c>
      <c r="BL26" s="1117" t="s">
        <v>2413</v>
      </c>
      <c r="BM26" s="1117" t="s">
        <v>2413</v>
      </c>
      <c r="BN26" s="1117" t="s">
        <v>2413</v>
      </c>
      <c r="BO26" s="1117" t="s">
        <v>2413</v>
      </c>
      <c r="BP26" s="1117" t="s">
        <v>2413</v>
      </c>
      <c r="BQ26" s="1117" t="s">
        <v>2413</v>
      </c>
      <c r="BR26" s="1117" t="s">
        <v>2413</v>
      </c>
      <c r="BS26" s="1117" t="s">
        <v>2413</v>
      </c>
    </row>
    <row r="27" spans="2:74" s="1416" customFormat="1" ht="30.6">
      <c r="B27" s="1116" t="s">
        <v>2414</v>
      </c>
      <c r="C27" s="1421" t="s">
        <v>2415</v>
      </c>
      <c r="D27" s="1273" t="s">
        <v>2415</v>
      </c>
      <c r="E27" s="1273" t="s">
        <v>2415</v>
      </c>
      <c r="F27" s="1273" t="s">
        <v>2415</v>
      </c>
      <c r="G27" s="1273" t="s">
        <v>2415</v>
      </c>
      <c r="H27" s="1273" t="s">
        <v>2415</v>
      </c>
      <c r="I27" s="1273" t="s">
        <v>2415</v>
      </c>
      <c r="J27" s="1421" t="s">
        <v>2415</v>
      </c>
      <c r="K27" s="1421" t="s">
        <v>2415</v>
      </c>
      <c r="L27" s="1273" t="s">
        <v>2415</v>
      </c>
      <c r="M27" s="1421" t="s">
        <v>2415</v>
      </c>
      <c r="N27" s="1273" t="s">
        <v>2415</v>
      </c>
      <c r="O27" s="1273" t="s">
        <v>2415</v>
      </c>
      <c r="P27" s="1273" t="s">
        <v>2415</v>
      </c>
      <c r="Q27" s="1273" t="s">
        <v>2415</v>
      </c>
      <c r="R27" s="1273" t="s">
        <v>2415</v>
      </c>
      <c r="S27" s="1286" t="s">
        <v>2416</v>
      </c>
      <c r="T27" s="1136" t="s">
        <v>2871</v>
      </c>
      <c r="U27" s="1136" t="s">
        <v>2871</v>
      </c>
      <c r="V27" s="1136">
        <v>48323</v>
      </c>
      <c r="W27" s="1287" t="s">
        <v>2417</v>
      </c>
      <c r="X27" s="1287" t="s">
        <v>2417</v>
      </c>
      <c r="Y27" s="1286" t="s">
        <v>2416</v>
      </c>
      <c r="Z27" s="1136" t="s">
        <v>2871</v>
      </c>
      <c r="AA27" s="1136" t="s">
        <v>2871</v>
      </c>
      <c r="AB27" s="1288" t="s">
        <v>2417</v>
      </c>
      <c r="AC27" s="1287" t="s">
        <v>2417</v>
      </c>
      <c r="AD27" s="1136" t="s">
        <v>2872</v>
      </c>
      <c r="AE27" s="1700" t="s">
        <v>2418</v>
      </c>
      <c r="AF27" s="1700" t="s">
        <v>2419</v>
      </c>
      <c r="AG27" s="1136" t="s">
        <v>2420</v>
      </c>
      <c r="AH27" s="1136">
        <v>47723</v>
      </c>
      <c r="AI27" s="1136" t="s">
        <v>2421</v>
      </c>
      <c r="AJ27" s="1136">
        <v>48803</v>
      </c>
      <c r="AK27" s="1136">
        <v>48835</v>
      </c>
      <c r="AL27" s="1136" t="s">
        <v>2833</v>
      </c>
      <c r="AM27" s="1136">
        <v>46281</v>
      </c>
      <c r="AN27" s="1136" t="s">
        <v>2873</v>
      </c>
      <c r="AO27" s="1136" t="s">
        <v>2874</v>
      </c>
      <c r="AP27" s="1136" t="s">
        <v>2422</v>
      </c>
      <c r="AQ27" s="1136" t="s">
        <v>2875</v>
      </c>
      <c r="AR27" s="1136" t="s">
        <v>2423</v>
      </c>
      <c r="AS27" s="1136" t="s">
        <v>2423</v>
      </c>
      <c r="AT27" s="1136" t="s">
        <v>2876</v>
      </c>
      <c r="AU27" s="1286" t="s">
        <v>2877</v>
      </c>
      <c r="AV27" s="1286" t="s">
        <v>2877</v>
      </c>
      <c r="AW27" s="1136">
        <v>46616</v>
      </c>
      <c r="AX27" s="1129" t="s">
        <v>2424</v>
      </c>
      <c r="AY27" s="1136" t="s">
        <v>2878</v>
      </c>
      <c r="AZ27" s="1136" t="s">
        <v>2879</v>
      </c>
      <c r="BA27" s="1136" t="s">
        <v>2880</v>
      </c>
      <c r="BB27" s="1136" t="s">
        <v>2881</v>
      </c>
      <c r="BC27" s="1136" t="s">
        <v>2882</v>
      </c>
      <c r="BD27" s="1136">
        <v>47369</v>
      </c>
      <c r="BE27" s="1136">
        <v>47423</v>
      </c>
      <c r="BF27" s="1136">
        <v>47816</v>
      </c>
      <c r="BG27" s="1136">
        <v>46637</v>
      </c>
      <c r="BH27" s="1136" t="s">
        <v>2883</v>
      </c>
      <c r="BI27" s="1136" t="s">
        <v>2884</v>
      </c>
      <c r="BJ27" s="1136" t="s">
        <v>2885</v>
      </c>
      <c r="BK27" s="1136">
        <v>46651</v>
      </c>
      <c r="BL27" s="1136" t="s">
        <v>2886</v>
      </c>
      <c r="BM27" s="1136" t="s">
        <v>2887</v>
      </c>
      <c r="BN27" s="1136" t="s">
        <v>2888</v>
      </c>
      <c r="BO27" s="1136" t="s">
        <v>2889</v>
      </c>
      <c r="BP27" s="1136" t="s">
        <v>2890</v>
      </c>
      <c r="BQ27" s="1136" t="s">
        <v>2891</v>
      </c>
      <c r="BR27" s="1136" t="s">
        <v>2892</v>
      </c>
      <c r="BS27" s="2074" t="s">
        <v>2892</v>
      </c>
    </row>
    <row r="28" spans="2:74" s="1416" customFormat="1">
      <c r="B28" s="1116" t="s">
        <v>2425</v>
      </c>
      <c r="C28" s="1117" t="s">
        <v>2252</v>
      </c>
      <c r="D28" s="1118"/>
      <c r="E28" s="1118"/>
      <c r="F28" s="1118"/>
      <c r="G28" s="1118"/>
      <c r="H28" s="1118"/>
      <c r="I28" s="1118"/>
      <c r="J28" s="1117"/>
      <c r="K28" s="1119"/>
      <c r="L28" s="1118"/>
      <c r="M28" s="1119"/>
      <c r="N28" s="1118"/>
      <c r="O28" s="1117"/>
      <c r="P28" s="1117"/>
      <c r="Q28" s="1117"/>
      <c r="R28" s="1117"/>
      <c r="S28" s="1117"/>
      <c r="T28" s="1117"/>
      <c r="U28" s="1118"/>
      <c r="V28" s="1117"/>
      <c r="W28" s="1117"/>
      <c r="X28" s="1117"/>
      <c r="Y28" s="1117"/>
      <c r="Z28" s="1118"/>
      <c r="AA28" s="1117"/>
      <c r="AB28" s="1116"/>
      <c r="AC28" s="1117"/>
      <c r="AD28" s="1117"/>
      <c r="AE28" s="1118"/>
      <c r="AF28" s="1118"/>
      <c r="AG28" s="1117"/>
      <c r="AH28" s="1117"/>
      <c r="AI28" s="1117"/>
      <c r="AJ28" s="1117"/>
      <c r="AK28" s="1117"/>
      <c r="AL28" s="1117"/>
      <c r="AM28" s="1286"/>
      <c r="AN28" s="1117"/>
      <c r="AO28" s="1117"/>
      <c r="AP28" s="1117"/>
      <c r="AQ28" s="1117"/>
      <c r="AR28" s="1117"/>
      <c r="AS28" s="1117"/>
      <c r="AT28" s="1117"/>
      <c r="AU28" s="1117">
        <v>2026</v>
      </c>
      <c r="AV28" s="1117">
        <v>2026</v>
      </c>
      <c r="AW28" s="1117"/>
      <c r="AX28" s="1117"/>
      <c r="AY28" s="1117"/>
      <c r="AZ28" s="1117"/>
      <c r="BA28" s="1117"/>
      <c r="BB28" s="1117"/>
      <c r="BC28" s="1117"/>
      <c r="BD28" s="1117"/>
      <c r="BE28" s="1117"/>
      <c r="BF28" s="1117"/>
      <c r="BG28" s="1117"/>
      <c r="BH28" s="1117"/>
      <c r="BI28" s="1117"/>
      <c r="BJ28" s="1117"/>
      <c r="BK28" s="1117"/>
      <c r="BL28" s="1117"/>
      <c r="BM28" s="1117"/>
      <c r="BN28" s="1117"/>
      <c r="BO28" s="1117"/>
      <c r="BP28" s="1117"/>
      <c r="BQ28" s="1117"/>
      <c r="BR28" s="1117"/>
      <c r="BS28" s="1117"/>
    </row>
    <row r="29" spans="2:74" s="1416" customFormat="1">
      <c r="B29" s="1116" t="s">
        <v>2426</v>
      </c>
      <c r="C29" s="1117" t="s">
        <v>2357</v>
      </c>
      <c r="D29" s="1289" t="s">
        <v>2251</v>
      </c>
      <c r="E29" s="1289" t="s">
        <v>2251</v>
      </c>
      <c r="F29" s="1289" t="s">
        <v>2251</v>
      </c>
      <c r="G29" s="1289" t="s">
        <v>2251</v>
      </c>
      <c r="H29" s="1289" t="s">
        <v>2251</v>
      </c>
      <c r="I29" s="1289" t="s">
        <v>2251</v>
      </c>
      <c r="J29" s="1290" t="s">
        <v>2251</v>
      </c>
      <c r="K29" s="1291" t="s">
        <v>2251</v>
      </c>
      <c r="L29" s="1289" t="s">
        <v>2251</v>
      </c>
      <c r="M29" s="1291" t="s">
        <v>2251</v>
      </c>
      <c r="N29" s="1289" t="s">
        <v>2251</v>
      </c>
      <c r="O29" s="1290" t="s">
        <v>2251</v>
      </c>
      <c r="P29" s="1290" t="s">
        <v>2251</v>
      </c>
      <c r="Q29" s="1290" t="s">
        <v>2251</v>
      </c>
      <c r="R29" s="1290" t="s">
        <v>2251</v>
      </c>
      <c r="S29" s="1292" t="s">
        <v>2251</v>
      </c>
      <c r="T29" s="1129" t="s">
        <v>2251</v>
      </c>
      <c r="U29" s="1131" t="s">
        <v>2251</v>
      </c>
      <c r="V29" s="1129" t="s">
        <v>2251</v>
      </c>
      <c r="W29" s="1129" t="s">
        <v>2251</v>
      </c>
      <c r="X29" s="1293" t="s">
        <v>2251</v>
      </c>
      <c r="Y29" s="1293" t="s">
        <v>2251</v>
      </c>
      <c r="Z29" s="1294" t="s">
        <v>2251</v>
      </c>
      <c r="AA29" s="1129" t="s">
        <v>2251</v>
      </c>
      <c r="AB29" s="1122" t="s">
        <v>2251</v>
      </c>
      <c r="AC29" s="1295" t="s">
        <v>2251</v>
      </c>
      <c r="AD29" s="1292" t="s">
        <v>2251</v>
      </c>
      <c r="AE29" s="1296" t="s">
        <v>2251</v>
      </c>
      <c r="AF29" s="1296" t="s">
        <v>2251</v>
      </c>
      <c r="AG29" s="1287" t="s">
        <v>2251</v>
      </c>
      <c r="AH29" s="1869" t="s">
        <v>2251</v>
      </c>
      <c r="AI29" s="1869" t="s">
        <v>2251</v>
      </c>
      <c r="AJ29" s="1869" t="s">
        <v>2251</v>
      </c>
      <c r="AK29" s="1869" t="s">
        <v>2251</v>
      </c>
      <c r="AL29" s="1869" t="s">
        <v>2251</v>
      </c>
      <c r="AM29" s="1869" t="s">
        <v>2251</v>
      </c>
      <c r="AN29" s="1869" t="s">
        <v>2251</v>
      </c>
      <c r="AO29" s="1869" t="s">
        <v>2251</v>
      </c>
      <c r="AP29" s="1869" t="s">
        <v>2251</v>
      </c>
      <c r="AQ29" s="1869" t="s">
        <v>2251</v>
      </c>
      <c r="AR29" s="1869" t="s">
        <v>2251</v>
      </c>
      <c r="AS29" s="1869" t="s">
        <v>2251</v>
      </c>
      <c r="AT29" s="1869" t="s">
        <v>2252</v>
      </c>
      <c r="AU29" s="1869" t="s">
        <v>2251</v>
      </c>
      <c r="AV29" s="1869" t="s">
        <v>2251</v>
      </c>
      <c r="AW29" s="1869" t="s">
        <v>2251</v>
      </c>
      <c r="AX29" s="1869" t="s">
        <v>2251</v>
      </c>
      <c r="AY29" s="1869" t="s">
        <v>2251</v>
      </c>
      <c r="AZ29" s="1869" t="s">
        <v>2251</v>
      </c>
      <c r="BA29" s="1869" t="s">
        <v>2251</v>
      </c>
      <c r="BB29" s="1869" t="s">
        <v>2251</v>
      </c>
      <c r="BC29" s="1869" t="s">
        <v>2251</v>
      </c>
      <c r="BD29" s="1869" t="s">
        <v>2251</v>
      </c>
      <c r="BE29" s="1869" t="s">
        <v>2251</v>
      </c>
      <c r="BF29" s="1869" t="s">
        <v>2251</v>
      </c>
      <c r="BG29" s="1869" t="s">
        <v>2251</v>
      </c>
      <c r="BH29" s="1869" t="s">
        <v>2251</v>
      </c>
      <c r="BI29" s="1869" t="s">
        <v>2251</v>
      </c>
      <c r="BJ29" s="1869" t="s">
        <v>2251</v>
      </c>
      <c r="BK29" s="1869" t="s">
        <v>2251</v>
      </c>
      <c r="BL29" s="1869" t="s">
        <v>2251</v>
      </c>
      <c r="BM29" s="1869" t="s">
        <v>2251</v>
      </c>
      <c r="BN29" s="1869" t="s">
        <v>2251</v>
      </c>
      <c r="BO29" s="1869" t="s">
        <v>2251</v>
      </c>
      <c r="BP29" s="1869" t="s">
        <v>2251</v>
      </c>
      <c r="BQ29" s="1869" t="s">
        <v>2251</v>
      </c>
      <c r="BR29" s="1136" t="s">
        <v>2251</v>
      </c>
      <c r="BS29" s="1136" t="s">
        <v>2251</v>
      </c>
      <c r="BV29" s="2026"/>
    </row>
    <row r="30" spans="2:74" s="1416" customFormat="1" ht="46.5" customHeight="1">
      <c r="B30" s="1116" t="s">
        <v>2427</v>
      </c>
      <c r="C30" s="1117" t="s">
        <v>2357</v>
      </c>
      <c r="D30" s="1131" t="s">
        <v>2703</v>
      </c>
      <c r="E30" s="1131" t="s">
        <v>2704</v>
      </c>
      <c r="F30" s="1131" t="s">
        <v>2704</v>
      </c>
      <c r="G30" s="1131" t="s">
        <v>2704</v>
      </c>
      <c r="H30" s="1131" t="s">
        <v>2705</v>
      </c>
      <c r="I30" s="1131" t="s">
        <v>2705</v>
      </c>
      <c r="J30" s="1129" t="s">
        <v>2706</v>
      </c>
      <c r="K30" s="1132" t="s">
        <v>2706</v>
      </c>
      <c r="L30" s="1131" t="s">
        <v>2707</v>
      </c>
      <c r="M30" s="1132" t="s">
        <v>2708</v>
      </c>
      <c r="N30" s="1131" t="s">
        <v>2709</v>
      </c>
      <c r="O30" s="1129" t="s">
        <v>2710</v>
      </c>
      <c r="P30" s="1409" t="s">
        <v>2711</v>
      </c>
      <c r="Q30" s="1409" t="s">
        <v>2711</v>
      </c>
      <c r="R30" s="1129" t="s">
        <v>2712</v>
      </c>
      <c r="S30" s="1129" t="s">
        <v>2713</v>
      </c>
      <c r="T30" s="1129" t="s">
        <v>2714</v>
      </c>
      <c r="U30" s="1131" t="s">
        <v>2714</v>
      </c>
      <c r="V30" s="1129" t="s">
        <v>2715</v>
      </c>
      <c r="W30" s="1129" t="s">
        <v>2716</v>
      </c>
      <c r="X30" s="1129" t="s">
        <v>2716</v>
      </c>
      <c r="Y30" s="1129" t="s">
        <v>2713</v>
      </c>
      <c r="Z30" s="1134" t="s">
        <v>2714</v>
      </c>
      <c r="AA30" s="1129" t="s">
        <v>2714</v>
      </c>
      <c r="AB30" s="1122" t="s">
        <v>2716</v>
      </c>
      <c r="AC30" s="1133" t="s">
        <v>2716</v>
      </c>
      <c r="AD30" s="1129" t="s">
        <v>2717</v>
      </c>
      <c r="AE30" s="1131" t="s">
        <v>2718</v>
      </c>
      <c r="AF30" s="1131" t="s">
        <v>2719</v>
      </c>
      <c r="AG30" s="1129" t="s">
        <v>2720</v>
      </c>
      <c r="AH30" s="1129" t="s">
        <v>2721</v>
      </c>
      <c r="AI30" s="1129" t="s">
        <v>2722</v>
      </c>
      <c r="AJ30" s="1129" t="s">
        <v>2723</v>
      </c>
      <c r="AK30" s="1129" t="s">
        <v>2724</v>
      </c>
      <c r="AL30" s="1869" t="s">
        <v>2893</v>
      </c>
      <c r="AM30" s="1129" t="s">
        <v>2725</v>
      </c>
      <c r="AN30" s="1129" t="s">
        <v>2726</v>
      </c>
      <c r="AO30" s="1129" t="s">
        <v>2727</v>
      </c>
      <c r="AP30" s="1129" t="s">
        <v>2728</v>
      </c>
      <c r="AQ30" s="1129" t="s">
        <v>2729</v>
      </c>
      <c r="AR30" s="1129" t="s">
        <v>2730</v>
      </c>
      <c r="AS30" s="1129" t="s">
        <v>2730</v>
      </c>
      <c r="AT30" s="1129" t="s">
        <v>2731</v>
      </c>
      <c r="AU30" s="1129" t="s">
        <v>2732</v>
      </c>
      <c r="AV30" s="1129" t="s">
        <v>2732</v>
      </c>
      <c r="AW30" s="1129" t="s">
        <v>2733</v>
      </c>
      <c r="AX30" s="1129" t="s">
        <v>2734</v>
      </c>
      <c r="AY30" s="1129" t="s">
        <v>2735</v>
      </c>
      <c r="AZ30" s="1129" t="s">
        <v>2736</v>
      </c>
      <c r="BA30" s="1129" t="s">
        <v>2737</v>
      </c>
      <c r="BB30" s="1129" t="s">
        <v>2738</v>
      </c>
      <c r="BC30" s="1129" t="s">
        <v>2739</v>
      </c>
      <c r="BD30" s="1129" t="s">
        <v>2740</v>
      </c>
      <c r="BE30" s="1129" t="s">
        <v>2741</v>
      </c>
      <c r="BF30" s="1129" t="s">
        <v>2894</v>
      </c>
      <c r="BG30" s="1129" t="s">
        <v>2742</v>
      </c>
      <c r="BH30" s="1129" t="s">
        <v>2743</v>
      </c>
      <c r="BI30" s="1129" t="s">
        <v>2744</v>
      </c>
      <c r="BJ30" s="1129" t="s">
        <v>2745</v>
      </c>
      <c r="BK30" s="1129" t="s">
        <v>2746</v>
      </c>
      <c r="BL30" s="1129" t="s">
        <v>2747</v>
      </c>
      <c r="BM30" s="1129" t="s">
        <v>2748</v>
      </c>
      <c r="BN30" s="1129" t="s">
        <v>2749</v>
      </c>
      <c r="BO30" s="1129" t="s">
        <v>2750</v>
      </c>
      <c r="BP30" s="1129" t="s">
        <v>2751</v>
      </c>
      <c r="BQ30" s="1129" t="s">
        <v>2895</v>
      </c>
      <c r="BR30" s="1129" t="s">
        <v>2896</v>
      </c>
      <c r="BS30" s="1129" t="s">
        <v>2896</v>
      </c>
    </row>
    <row r="31" spans="2:74" s="1143" customFormat="1">
      <c r="B31" s="1101" t="s">
        <v>2443</v>
      </c>
      <c r="C31" s="1297"/>
      <c r="D31" s="1297" t="s">
        <v>2428</v>
      </c>
      <c r="E31" s="1297" t="s">
        <v>2428</v>
      </c>
      <c r="F31" s="1297" t="s">
        <v>2428</v>
      </c>
      <c r="G31" s="1297" t="s">
        <v>2428</v>
      </c>
      <c r="H31" s="1297" t="s">
        <v>2429</v>
      </c>
      <c r="I31" s="1297" t="s">
        <v>2429</v>
      </c>
      <c r="J31" s="1297" t="s">
        <v>2430</v>
      </c>
      <c r="K31" s="1297" t="s">
        <v>2430</v>
      </c>
      <c r="L31" s="1297" t="s">
        <v>2431</v>
      </c>
      <c r="M31" s="1297" t="s">
        <v>2432</v>
      </c>
      <c r="N31" s="1297" t="s">
        <v>2433</v>
      </c>
      <c r="O31" s="1298" t="s">
        <v>2434</v>
      </c>
      <c r="P31" s="1297" t="s">
        <v>2435</v>
      </c>
      <c r="Q31" s="1298" t="s">
        <v>2435</v>
      </c>
      <c r="R31" s="1297" t="s">
        <v>2436</v>
      </c>
      <c r="S31" s="1297" t="s">
        <v>2437</v>
      </c>
      <c r="T31" s="1297" t="s">
        <v>2438</v>
      </c>
      <c r="U31" s="1297" t="s">
        <v>2438</v>
      </c>
      <c r="V31" s="1298" t="s">
        <v>2439</v>
      </c>
      <c r="W31" s="1298" t="s">
        <v>2440</v>
      </c>
      <c r="X31" s="1299" t="s">
        <v>2440</v>
      </c>
      <c r="Y31" s="1299" t="s">
        <v>2897</v>
      </c>
      <c r="Z31" s="1299" t="s">
        <v>2438</v>
      </c>
      <c r="AA31" s="1298" t="s">
        <v>2438</v>
      </c>
      <c r="AB31" s="1297" t="s">
        <v>2440</v>
      </c>
      <c r="AC31" s="1299" t="s">
        <v>2440</v>
      </c>
      <c r="AD31" s="1298" t="s">
        <v>2440</v>
      </c>
      <c r="AE31" s="1297" t="s">
        <v>2440</v>
      </c>
      <c r="AF31" s="1297" t="s">
        <v>2440</v>
      </c>
      <c r="AG31" s="1297" t="s">
        <v>2432</v>
      </c>
      <c r="AH31" s="1297" t="s">
        <v>2433</v>
      </c>
      <c r="AI31" s="1297" t="s">
        <v>2434</v>
      </c>
      <c r="AJ31" s="1297" t="s">
        <v>2440</v>
      </c>
      <c r="AK31" s="1298" t="s">
        <v>2440</v>
      </c>
      <c r="AL31" s="1298" t="s">
        <v>2440</v>
      </c>
      <c r="AM31" s="1298" t="s">
        <v>2440</v>
      </c>
      <c r="AN31" s="1298" t="s">
        <v>2440</v>
      </c>
      <c r="AO31" s="1298" t="s">
        <v>2440</v>
      </c>
      <c r="AP31" s="1298" t="s">
        <v>2440</v>
      </c>
      <c r="AQ31" s="1298" t="s">
        <v>2440</v>
      </c>
      <c r="AR31" s="1298" t="s">
        <v>2441</v>
      </c>
      <c r="AS31" s="1298" t="s">
        <v>2441</v>
      </c>
      <c r="AT31" s="1298" t="s">
        <v>2357</v>
      </c>
      <c r="AU31" s="1298" t="s">
        <v>2441</v>
      </c>
      <c r="AV31" s="1298" t="s">
        <v>2441</v>
      </c>
      <c r="AW31" s="1298" t="s">
        <v>2440</v>
      </c>
      <c r="AX31" s="1298" t="s">
        <v>2440</v>
      </c>
      <c r="AY31" s="1298" t="s">
        <v>2440</v>
      </c>
      <c r="AZ31" s="1298" t="s">
        <v>2440</v>
      </c>
      <c r="BA31" s="1298" t="s">
        <v>2440</v>
      </c>
      <c r="BB31" s="1298" t="s">
        <v>2440</v>
      </c>
      <c r="BC31" s="1298" t="s">
        <v>2440</v>
      </c>
      <c r="BD31" s="1298" t="s">
        <v>2440</v>
      </c>
      <c r="BE31" s="1298" t="s">
        <v>2440</v>
      </c>
      <c r="BF31" s="1298" t="s">
        <v>2440</v>
      </c>
      <c r="BG31" s="1298" t="s">
        <v>2441</v>
      </c>
      <c r="BH31" s="1298" t="s">
        <v>2440</v>
      </c>
      <c r="BI31" s="1298" t="s">
        <v>2440</v>
      </c>
      <c r="BJ31" s="1298" t="s">
        <v>2440</v>
      </c>
      <c r="BK31" s="1298" t="s">
        <v>2440</v>
      </c>
      <c r="BL31" s="1298" t="s">
        <v>2440</v>
      </c>
      <c r="BM31" s="1298" t="s">
        <v>2440</v>
      </c>
      <c r="BN31" s="1298" t="s">
        <v>2440</v>
      </c>
      <c r="BO31" s="1298" t="s">
        <v>2440</v>
      </c>
      <c r="BP31" s="1298" t="s">
        <v>2442</v>
      </c>
      <c r="BQ31" s="1298" t="s">
        <v>2440</v>
      </c>
      <c r="BR31" s="1298" t="s">
        <v>2440</v>
      </c>
      <c r="BS31" s="1298" t="s">
        <v>2440</v>
      </c>
    </row>
    <row r="32" spans="2:74" s="1416" customFormat="1">
      <c r="B32" s="1116" t="s">
        <v>2444</v>
      </c>
      <c r="C32" s="1117" t="s">
        <v>2445</v>
      </c>
      <c r="D32" s="1118"/>
      <c r="E32" s="1118"/>
      <c r="F32" s="1118"/>
      <c r="G32" s="1118"/>
      <c r="H32" s="1118"/>
      <c r="I32" s="1118"/>
      <c r="J32" s="1118"/>
      <c r="K32" s="1118"/>
      <c r="L32" s="1118"/>
      <c r="M32" s="1118"/>
      <c r="N32" s="1118"/>
      <c r="O32" s="1117"/>
      <c r="P32" s="1117"/>
      <c r="Q32" s="1117"/>
      <c r="R32" s="1117"/>
      <c r="S32" s="1117"/>
      <c r="T32" s="1117"/>
      <c r="U32" s="1118"/>
      <c r="V32" s="1117"/>
      <c r="W32" s="1117"/>
      <c r="X32" s="1121"/>
      <c r="Y32" s="1121"/>
      <c r="Z32" s="1120"/>
      <c r="AA32" s="1117"/>
      <c r="AB32" s="1116"/>
      <c r="AC32" s="1121"/>
      <c r="AD32" s="1117"/>
      <c r="AE32" s="1118"/>
      <c r="AF32" s="1301"/>
      <c r="AG32" s="1302"/>
      <c r="AH32" s="1302"/>
      <c r="AI32" s="1302"/>
      <c r="AJ32" s="1302"/>
      <c r="AK32" s="1302"/>
      <c r="AL32" s="1302"/>
      <c r="AM32" s="1302"/>
      <c r="AN32" s="1302"/>
      <c r="AO32" s="1302"/>
      <c r="AP32" s="1302"/>
      <c r="AQ32" s="1302"/>
      <c r="AR32" s="1302"/>
      <c r="AS32" s="1302"/>
      <c r="AT32" s="1302"/>
      <c r="AU32" s="1302"/>
      <c r="AV32" s="1302"/>
      <c r="AW32" s="1302"/>
      <c r="AX32" s="1302"/>
      <c r="AY32" s="1302"/>
      <c r="AZ32" s="1302"/>
      <c r="BA32" s="1302"/>
      <c r="BB32" s="1302"/>
      <c r="BC32" s="1302"/>
      <c r="BD32" s="1302"/>
      <c r="BE32" s="1302"/>
      <c r="BF32" s="1302"/>
      <c r="BG32" s="1302"/>
      <c r="BH32" s="1302"/>
      <c r="BI32" s="1302"/>
      <c r="BJ32" s="1302"/>
      <c r="BK32" s="1302"/>
      <c r="BL32" s="1302"/>
      <c r="BM32" s="1302"/>
      <c r="BN32" s="1302"/>
      <c r="BO32" s="1302"/>
      <c r="BP32" s="1302"/>
      <c r="BQ32" s="1302"/>
      <c r="BR32" s="1302"/>
      <c r="BS32" s="1302"/>
    </row>
    <row r="33" spans="2:71" s="1416" customFormat="1" ht="104.25" customHeight="1">
      <c r="B33" s="1116" t="s">
        <v>2448</v>
      </c>
      <c r="C33" s="1117" t="s">
        <v>2357</v>
      </c>
      <c r="D33" s="1131" t="s">
        <v>2446</v>
      </c>
      <c r="E33" s="1131" t="s">
        <v>2446</v>
      </c>
      <c r="F33" s="1131" t="s">
        <v>2445</v>
      </c>
      <c r="G33" s="1131" t="s">
        <v>2445</v>
      </c>
      <c r="H33" s="1131" t="s">
        <v>2445</v>
      </c>
      <c r="I33" s="1131" t="s">
        <v>2446</v>
      </c>
      <c r="J33" s="1131" t="s">
        <v>2446</v>
      </c>
      <c r="K33" s="1131" t="s">
        <v>2445</v>
      </c>
      <c r="L33" s="1131" t="s">
        <v>2445</v>
      </c>
      <c r="M33" s="1131" t="s">
        <v>2445</v>
      </c>
      <c r="N33" s="1131" t="s">
        <v>2445</v>
      </c>
      <c r="O33" s="1129" t="s">
        <v>2445</v>
      </c>
      <c r="P33" s="1131" t="s">
        <v>2447</v>
      </c>
      <c r="Q33" s="1129" t="s">
        <v>2445</v>
      </c>
      <c r="R33" s="1129" t="s">
        <v>2447</v>
      </c>
      <c r="S33" s="1117" t="s">
        <v>2445</v>
      </c>
      <c r="T33" s="1303" t="s">
        <v>2445</v>
      </c>
      <c r="U33" s="1304" t="s">
        <v>2446</v>
      </c>
      <c r="V33" s="1303" t="s">
        <v>2445</v>
      </c>
      <c r="W33" s="1303" t="s">
        <v>2445</v>
      </c>
      <c r="X33" s="1305" t="s">
        <v>2446</v>
      </c>
      <c r="Y33" s="1133" t="s">
        <v>2445</v>
      </c>
      <c r="Z33" s="1304" t="s">
        <v>2445</v>
      </c>
      <c r="AA33" s="1303" t="s">
        <v>2446</v>
      </c>
      <c r="AB33" s="1306" t="s">
        <v>2445</v>
      </c>
      <c r="AC33" s="1303" t="s">
        <v>2446</v>
      </c>
      <c r="AD33" s="1129" t="s">
        <v>2447</v>
      </c>
      <c r="AE33" s="1131" t="s">
        <v>2447</v>
      </c>
      <c r="AF33" s="1307" t="s">
        <v>2447</v>
      </c>
      <c r="AG33" s="1308" t="s">
        <v>2445</v>
      </c>
      <c r="AH33" s="1308" t="s">
        <v>2445</v>
      </c>
      <c r="AI33" s="1308" t="s">
        <v>2445</v>
      </c>
      <c r="AJ33" s="1308" t="s">
        <v>2447</v>
      </c>
      <c r="AK33" s="1308" t="s">
        <v>2447</v>
      </c>
      <c r="AL33" s="1308" t="s">
        <v>2447</v>
      </c>
      <c r="AM33" s="1308" t="s">
        <v>2447</v>
      </c>
      <c r="AN33" s="1308" t="s">
        <v>2447</v>
      </c>
      <c r="AO33" s="1308" t="s">
        <v>2447</v>
      </c>
      <c r="AP33" s="1308" t="s">
        <v>2447</v>
      </c>
      <c r="AQ33" s="1308" t="s">
        <v>2447</v>
      </c>
      <c r="AR33" s="1308" t="s">
        <v>2445</v>
      </c>
      <c r="AS33" s="1308" t="s">
        <v>2447</v>
      </c>
      <c r="AT33" s="1308" t="s">
        <v>2447</v>
      </c>
      <c r="AU33" s="1308" t="s">
        <v>2445</v>
      </c>
      <c r="AV33" s="1308" t="s">
        <v>2447</v>
      </c>
      <c r="AW33" s="1308" t="s">
        <v>2447</v>
      </c>
      <c r="AX33" s="1308" t="s">
        <v>2447</v>
      </c>
      <c r="AY33" s="1308" t="s">
        <v>2447</v>
      </c>
      <c r="AZ33" s="1308" t="s">
        <v>2447</v>
      </c>
      <c r="BA33" s="1308" t="s">
        <v>2447</v>
      </c>
      <c r="BB33" s="1308" t="s">
        <v>2447</v>
      </c>
      <c r="BC33" s="1308" t="s">
        <v>2447</v>
      </c>
      <c r="BD33" s="1308" t="s">
        <v>2447</v>
      </c>
      <c r="BE33" s="1308" t="s">
        <v>2447</v>
      </c>
      <c r="BF33" s="1308" t="s">
        <v>2447</v>
      </c>
      <c r="BG33" s="1308" t="s">
        <v>2447</v>
      </c>
      <c r="BH33" s="1308" t="s">
        <v>2447</v>
      </c>
      <c r="BI33" s="1308" t="s">
        <v>2447</v>
      </c>
      <c r="BJ33" s="1308" t="s">
        <v>2445</v>
      </c>
      <c r="BK33" s="1308" t="s">
        <v>2447</v>
      </c>
      <c r="BL33" s="1308" t="s">
        <v>2447</v>
      </c>
      <c r="BM33" s="1308" t="s">
        <v>2447</v>
      </c>
      <c r="BN33" s="1308" t="s">
        <v>2447</v>
      </c>
      <c r="BO33" s="1308" t="s">
        <v>2447</v>
      </c>
      <c r="BP33" s="1308" t="s">
        <v>2445</v>
      </c>
      <c r="BQ33" s="1308" t="s">
        <v>2447</v>
      </c>
      <c r="BR33" s="1308" t="s">
        <v>2445</v>
      </c>
      <c r="BS33" s="1308" t="s">
        <v>2446</v>
      </c>
    </row>
    <row r="34" spans="2:71" s="1416" customFormat="1">
      <c r="B34" s="1116" t="s">
        <v>2502</v>
      </c>
      <c r="C34" s="1117" t="s">
        <v>2251</v>
      </c>
      <c r="D34" s="1118" t="s">
        <v>2449</v>
      </c>
      <c r="E34" s="1118" t="s">
        <v>2450</v>
      </c>
      <c r="F34" s="1118" t="s">
        <v>2451</v>
      </c>
      <c r="G34" s="1118" t="s">
        <v>2452</v>
      </c>
      <c r="H34" s="1118" t="s">
        <v>2453</v>
      </c>
      <c r="I34" s="1118" t="s">
        <v>2454</v>
      </c>
      <c r="J34" s="1118" t="s">
        <v>2455</v>
      </c>
      <c r="K34" s="1118" t="s">
        <v>2456</v>
      </c>
      <c r="L34" s="1118" t="s">
        <v>2451</v>
      </c>
      <c r="M34" s="1118" t="s">
        <v>2457</v>
      </c>
      <c r="N34" s="1118" t="s">
        <v>2458</v>
      </c>
      <c r="O34" s="1117" t="s">
        <v>2459</v>
      </c>
      <c r="P34" s="1117" t="s">
        <v>2460</v>
      </c>
      <c r="Q34" s="1117" t="s">
        <v>2461</v>
      </c>
      <c r="R34" s="1117" t="s">
        <v>2898</v>
      </c>
      <c r="S34" s="1117" t="s">
        <v>2462</v>
      </c>
      <c r="T34" s="1117" t="s">
        <v>2463</v>
      </c>
      <c r="U34" s="1118" t="s">
        <v>2464</v>
      </c>
      <c r="V34" s="1117" t="s">
        <v>2465</v>
      </c>
      <c r="W34" s="1117" t="s">
        <v>2466</v>
      </c>
      <c r="X34" s="1121" t="s">
        <v>2900</v>
      </c>
      <c r="Y34" s="1121" t="s">
        <v>2467</v>
      </c>
      <c r="Z34" s="1120" t="s">
        <v>2468</v>
      </c>
      <c r="AA34" s="1117" t="s">
        <v>2902</v>
      </c>
      <c r="AB34" s="1116" t="s">
        <v>2469</v>
      </c>
      <c r="AC34" s="1121" t="s">
        <v>2904</v>
      </c>
      <c r="AD34" s="1121" t="s">
        <v>2906</v>
      </c>
      <c r="AE34" s="1120" t="s">
        <v>2470</v>
      </c>
      <c r="AF34" s="1301" t="s">
        <v>2471</v>
      </c>
      <c r="AG34" s="1302" t="s">
        <v>2472</v>
      </c>
      <c r="AH34" s="1302" t="s">
        <v>2473</v>
      </c>
      <c r="AI34" s="1302" t="s">
        <v>2474</v>
      </c>
      <c r="AJ34" s="1302" t="s">
        <v>2475</v>
      </c>
      <c r="AK34" s="1302" t="s">
        <v>2908</v>
      </c>
      <c r="AL34" s="1302" t="s">
        <v>2909</v>
      </c>
      <c r="AM34" s="1302" t="s">
        <v>2476</v>
      </c>
      <c r="AN34" s="1302" t="s">
        <v>2477</v>
      </c>
      <c r="AO34" s="1302" t="s">
        <v>2478</v>
      </c>
      <c r="AP34" s="1302" t="s">
        <v>2479</v>
      </c>
      <c r="AQ34" s="1302" t="s">
        <v>2480</v>
      </c>
      <c r="AR34" s="1302" t="s">
        <v>2481</v>
      </c>
      <c r="AS34" s="1302" t="s">
        <v>2482</v>
      </c>
      <c r="AT34" s="1302">
        <v>1.1849999999999999E-2</v>
      </c>
      <c r="AU34" s="1302" t="s">
        <v>2483</v>
      </c>
      <c r="AV34" s="1302" t="s">
        <v>2484</v>
      </c>
      <c r="AW34" s="1302" t="s">
        <v>2485</v>
      </c>
      <c r="AX34" s="1302" t="s">
        <v>2486</v>
      </c>
      <c r="AY34" s="1302">
        <v>9.7999999999999997E-3</v>
      </c>
      <c r="AZ34" s="1302" t="s">
        <v>2487</v>
      </c>
      <c r="BA34" s="1302" t="s">
        <v>2488</v>
      </c>
      <c r="BB34" s="1302">
        <v>2.6849999999999999E-2</v>
      </c>
      <c r="BC34" s="1302" t="s">
        <v>2489</v>
      </c>
      <c r="BD34" s="1302" t="s">
        <v>2490</v>
      </c>
      <c r="BE34" s="1302" t="s">
        <v>2491</v>
      </c>
      <c r="BF34" s="1302" t="s">
        <v>2910</v>
      </c>
      <c r="BG34" s="1302" t="s">
        <v>2492</v>
      </c>
      <c r="BH34" s="1302" t="s">
        <v>2493</v>
      </c>
      <c r="BI34" s="1302" t="s">
        <v>2494</v>
      </c>
      <c r="BJ34" s="1302" t="s">
        <v>2495</v>
      </c>
      <c r="BK34" s="1302" t="s">
        <v>2496</v>
      </c>
      <c r="BL34" s="1302" t="s">
        <v>2497</v>
      </c>
      <c r="BM34" s="1302" t="s">
        <v>2498</v>
      </c>
      <c r="BN34" s="1302" t="s">
        <v>2499</v>
      </c>
      <c r="BO34" s="1302" t="s">
        <v>2500</v>
      </c>
      <c r="BP34" s="1302" t="s">
        <v>2501</v>
      </c>
      <c r="BQ34" s="1302" t="s">
        <v>2699</v>
      </c>
      <c r="BR34" s="1302" t="s">
        <v>2911</v>
      </c>
      <c r="BS34" s="1302" t="s">
        <v>2912</v>
      </c>
    </row>
    <row r="35" spans="2:71" s="1416" customFormat="1" ht="30.6">
      <c r="B35" s="1122" t="s">
        <v>2503</v>
      </c>
      <c r="C35" s="1117" t="s">
        <v>2504</v>
      </c>
      <c r="D35" s="1131"/>
      <c r="E35" s="1131"/>
      <c r="F35" s="1131"/>
      <c r="G35" s="1131"/>
      <c r="H35" s="1131"/>
      <c r="I35" s="1131"/>
      <c r="J35" s="1131"/>
      <c r="K35" s="1131"/>
      <c r="L35" s="1131"/>
      <c r="M35" s="1131"/>
      <c r="N35" s="1131"/>
      <c r="O35" s="1129"/>
      <c r="P35" s="1129"/>
      <c r="Q35" s="1129"/>
      <c r="R35" s="1129" t="s">
        <v>2899</v>
      </c>
      <c r="S35" s="1117"/>
      <c r="T35" s="1117"/>
      <c r="U35" s="1118"/>
      <c r="V35" s="1117"/>
      <c r="W35" s="1117"/>
      <c r="X35" s="1121" t="s">
        <v>2901</v>
      </c>
      <c r="Y35" s="1121"/>
      <c r="Z35" s="1120"/>
      <c r="AA35" s="1117" t="s">
        <v>2903</v>
      </c>
      <c r="AB35" s="1116"/>
      <c r="AC35" s="1121" t="s">
        <v>2905</v>
      </c>
      <c r="AD35" s="1121" t="s">
        <v>2907</v>
      </c>
      <c r="AE35" s="1120"/>
      <c r="AF35" s="1301"/>
      <c r="AG35" s="1302"/>
      <c r="AH35" s="1302"/>
      <c r="AI35" s="1302"/>
      <c r="AJ35" s="1302"/>
      <c r="AK35" s="1302" t="s">
        <v>2907</v>
      </c>
      <c r="AL35" s="1302"/>
      <c r="AM35" s="1302"/>
      <c r="AN35" s="1302"/>
      <c r="AO35" s="1302"/>
      <c r="AP35" s="1302"/>
      <c r="AQ35" s="1302"/>
      <c r="AR35" s="1302"/>
      <c r="AS35" s="1302"/>
      <c r="AT35" s="1302"/>
      <c r="AU35" s="1302"/>
      <c r="AV35" s="1302"/>
      <c r="AW35" s="1302"/>
      <c r="AX35" s="1302"/>
      <c r="AY35" s="1302"/>
      <c r="AZ35" s="1302"/>
      <c r="BA35" s="1302"/>
      <c r="BB35" s="1302"/>
      <c r="BC35" s="1302"/>
      <c r="BD35" s="1302"/>
      <c r="BE35" s="1302"/>
      <c r="BF35" s="1302"/>
      <c r="BG35" s="1302"/>
      <c r="BH35" s="1302"/>
      <c r="BI35" s="1302"/>
      <c r="BJ35" s="1302"/>
      <c r="BK35" s="1302"/>
      <c r="BL35" s="1302"/>
      <c r="BM35" s="1302"/>
      <c r="BN35" s="1302"/>
      <c r="BO35" s="1302"/>
      <c r="BP35" s="1302"/>
      <c r="BQ35" s="1302"/>
      <c r="BR35" s="1302"/>
      <c r="BS35" s="1302"/>
    </row>
    <row r="36" spans="2:71" s="1416" customFormat="1">
      <c r="B36" s="1122" t="s">
        <v>2507</v>
      </c>
      <c r="C36" s="1117" t="s">
        <v>2504</v>
      </c>
      <c r="D36" s="1131" t="s">
        <v>2252</v>
      </c>
      <c r="E36" s="1131" t="s">
        <v>2252</v>
      </c>
      <c r="F36" s="1131" t="s">
        <v>2252</v>
      </c>
      <c r="G36" s="1131" t="s">
        <v>2252</v>
      </c>
      <c r="H36" s="1131" t="s">
        <v>2252</v>
      </c>
      <c r="I36" s="1131" t="s">
        <v>2252</v>
      </c>
      <c r="J36" s="1131" t="s">
        <v>2252</v>
      </c>
      <c r="K36" s="1131" t="s">
        <v>2252</v>
      </c>
      <c r="L36" s="1131" t="s">
        <v>2252</v>
      </c>
      <c r="M36" s="1131" t="s">
        <v>2252</v>
      </c>
      <c r="N36" s="1131" t="s">
        <v>2252</v>
      </c>
      <c r="O36" s="1129" t="s">
        <v>2252</v>
      </c>
      <c r="P36" s="1129" t="s">
        <v>2252</v>
      </c>
      <c r="Q36" s="1129" t="s">
        <v>2252</v>
      </c>
      <c r="R36" s="1129" t="s">
        <v>2252</v>
      </c>
      <c r="S36" s="1117" t="s">
        <v>2252</v>
      </c>
      <c r="T36" s="1117" t="s">
        <v>2252</v>
      </c>
      <c r="U36" s="1118" t="s">
        <v>2252</v>
      </c>
      <c r="V36" s="1117" t="s">
        <v>2252</v>
      </c>
      <c r="W36" s="1117" t="s">
        <v>2252</v>
      </c>
      <c r="X36" s="1121" t="s">
        <v>2252</v>
      </c>
      <c r="Y36" s="1121" t="s">
        <v>2252</v>
      </c>
      <c r="Z36" s="1120" t="s">
        <v>2252</v>
      </c>
      <c r="AA36" s="1117" t="s">
        <v>2252</v>
      </c>
      <c r="AB36" s="1116" t="s">
        <v>2252</v>
      </c>
      <c r="AC36" s="1121" t="s">
        <v>2252</v>
      </c>
      <c r="AD36" s="1121" t="s">
        <v>2252</v>
      </c>
      <c r="AE36" s="1120" t="s">
        <v>2252</v>
      </c>
      <c r="AF36" s="1301" t="s">
        <v>2252</v>
      </c>
      <c r="AG36" s="1302" t="s">
        <v>2252</v>
      </c>
      <c r="AH36" s="1302" t="s">
        <v>2252</v>
      </c>
      <c r="AI36" s="1302" t="s">
        <v>2252</v>
      </c>
      <c r="AJ36" s="1302" t="s">
        <v>2252</v>
      </c>
      <c r="AK36" s="1302" t="s">
        <v>2252</v>
      </c>
      <c r="AL36" s="1302" t="s">
        <v>2252</v>
      </c>
      <c r="AM36" s="1302" t="s">
        <v>2252</v>
      </c>
      <c r="AN36" s="1302" t="s">
        <v>2252</v>
      </c>
      <c r="AO36" s="1302" t="s">
        <v>2252</v>
      </c>
      <c r="AP36" s="1302" t="s">
        <v>2252</v>
      </c>
      <c r="AQ36" s="1302" t="s">
        <v>2252</v>
      </c>
      <c r="AR36" s="1302" t="s">
        <v>2252</v>
      </c>
      <c r="AS36" s="1302" t="s">
        <v>2252</v>
      </c>
      <c r="AT36" s="1302" t="s">
        <v>2252</v>
      </c>
      <c r="AU36" s="1302" t="s">
        <v>2252</v>
      </c>
      <c r="AV36" s="1302" t="s">
        <v>2252</v>
      </c>
      <c r="AW36" s="1302" t="s">
        <v>2252</v>
      </c>
      <c r="AX36" s="1302" t="s">
        <v>2252</v>
      </c>
      <c r="AY36" s="1302" t="s">
        <v>2252</v>
      </c>
      <c r="AZ36" s="1302" t="s">
        <v>2252</v>
      </c>
      <c r="BA36" s="1302" t="s">
        <v>2252</v>
      </c>
      <c r="BB36" s="1302" t="s">
        <v>2252</v>
      </c>
      <c r="BC36" s="1302" t="s">
        <v>2252</v>
      </c>
      <c r="BD36" s="1302" t="s">
        <v>2252</v>
      </c>
      <c r="BE36" s="1302" t="s">
        <v>2252</v>
      </c>
      <c r="BF36" s="1302" t="s">
        <v>2252</v>
      </c>
      <c r="BG36" s="1302" t="s">
        <v>2252</v>
      </c>
      <c r="BH36" s="1302" t="s">
        <v>2252</v>
      </c>
      <c r="BI36" s="1302" t="s">
        <v>2252</v>
      </c>
      <c r="BJ36" s="1302" t="s">
        <v>2252</v>
      </c>
      <c r="BK36" s="1302" t="s">
        <v>2252</v>
      </c>
      <c r="BL36" s="1302" t="s">
        <v>2252</v>
      </c>
      <c r="BM36" s="1302" t="s">
        <v>2252</v>
      </c>
      <c r="BN36" s="1302" t="s">
        <v>2252</v>
      </c>
      <c r="BO36" s="1302" t="s">
        <v>2252</v>
      </c>
      <c r="BP36" s="1302" t="s">
        <v>2252</v>
      </c>
      <c r="BQ36" s="1302" t="s">
        <v>2252</v>
      </c>
      <c r="BR36" s="1302" t="s">
        <v>2252</v>
      </c>
      <c r="BS36" s="1302" t="s">
        <v>2252</v>
      </c>
    </row>
    <row r="37" spans="2:71" s="1416" customFormat="1">
      <c r="B37" s="1116" t="s">
        <v>2508</v>
      </c>
      <c r="C37" s="1117" t="s">
        <v>2357</v>
      </c>
      <c r="D37" s="1118" t="s">
        <v>2505</v>
      </c>
      <c r="E37" s="1118" t="s">
        <v>2505</v>
      </c>
      <c r="F37" s="1118" t="s">
        <v>2505</v>
      </c>
      <c r="G37" s="1118" t="s">
        <v>2505</v>
      </c>
      <c r="H37" s="1118" t="s">
        <v>2505</v>
      </c>
      <c r="I37" s="1118" t="s">
        <v>2505</v>
      </c>
      <c r="J37" s="1118" t="s">
        <v>2505</v>
      </c>
      <c r="K37" s="1118" t="s">
        <v>2505</v>
      </c>
      <c r="L37" s="1118" t="s">
        <v>2505</v>
      </c>
      <c r="M37" s="1118" t="s">
        <v>2505</v>
      </c>
      <c r="N37" s="1118" t="s">
        <v>2505</v>
      </c>
      <c r="O37" s="1117" t="s">
        <v>2505</v>
      </c>
      <c r="P37" s="1117" t="s">
        <v>2505</v>
      </c>
      <c r="Q37" s="1117" t="s">
        <v>2505</v>
      </c>
      <c r="R37" s="1117" t="s">
        <v>2505</v>
      </c>
      <c r="S37" s="1117" t="s">
        <v>2506</v>
      </c>
      <c r="T37" s="1117" t="s">
        <v>2506</v>
      </c>
      <c r="U37" s="1118" t="s">
        <v>2506</v>
      </c>
      <c r="V37" s="1117" t="s">
        <v>2506</v>
      </c>
      <c r="W37" s="1117" t="s">
        <v>2506</v>
      </c>
      <c r="X37" s="1121" t="s">
        <v>2506</v>
      </c>
      <c r="Y37" s="1121" t="s">
        <v>2506</v>
      </c>
      <c r="Z37" s="1120" t="s">
        <v>2506</v>
      </c>
      <c r="AA37" s="1117" t="s">
        <v>2506</v>
      </c>
      <c r="AB37" s="1116" t="s">
        <v>2506</v>
      </c>
      <c r="AC37" s="1121" t="s">
        <v>2506</v>
      </c>
      <c r="AD37" s="1121" t="s">
        <v>2506</v>
      </c>
      <c r="AE37" s="1120" t="s">
        <v>2506</v>
      </c>
      <c r="AF37" s="1301" t="s">
        <v>2506</v>
      </c>
      <c r="AG37" s="1302" t="s">
        <v>2506</v>
      </c>
      <c r="AH37" s="1302" t="s">
        <v>2506</v>
      </c>
      <c r="AI37" s="1302" t="s">
        <v>2506</v>
      </c>
      <c r="AJ37" s="1302" t="s">
        <v>2506</v>
      </c>
      <c r="AK37" s="1302" t="s">
        <v>2506</v>
      </c>
      <c r="AL37" s="1302" t="s">
        <v>2506</v>
      </c>
      <c r="AM37" s="1302" t="s">
        <v>2506</v>
      </c>
      <c r="AN37" s="1302" t="s">
        <v>2506</v>
      </c>
      <c r="AO37" s="1302" t="s">
        <v>2506</v>
      </c>
      <c r="AP37" s="1302" t="s">
        <v>2506</v>
      </c>
      <c r="AQ37" s="1302" t="s">
        <v>2506</v>
      </c>
      <c r="AR37" s="1302" t="s">
        <v>2506</v>
      </c>
      <c r="AS37" s="1302" t="s">
        <v>2506</v>
      </c>
      <c r="AT37" s="1302" t="s">
        <v>2506</v>
      </c>
      <c r="AU37" s="1302" t="s">
        <v>2506</v>
      </c>
      <c r="AV37" s="1302" t="s">
        <v>2506</v>
      </c>
      <c r="AW37" s="1302" t="s">
        <v>2506</v>
      </c>
      <c r="AX37" s="1302" t="s">
        <v>2506</v>
      </c>
      <c r="AY37" s="1302" t="s">
        <v>2506</v>
      </c>
      <c r="AZ37" s="1302" t="s">
        <v>2506</v>
      </c>
      <c r="BA37" s="1302" t="s">
        <v>2506</v>
      </c>
      <c r="BB37" s="1302" t="s">
        <v>2506</v>
      </c>
      <c r="BC37" s="1302" t="s">
        <v>2506</v>
      </c>
      <c r="BD37" s="1302" t="s">
        <v>2506</v>
      </c>
      <c r="BE37" s="1302" t="s">
        <v>2506</v>
      </c>
      <c r="BF37" s="1302" t="s">
        <v>2506</v>
      </c>
      <c r="BG37" s="1302" t="s">
        <v>2506</v>
      </c>
      <c r="BH37" s="1302" t="s">
        <v>2506</v>
      </c>
      <c r="BI37" s="1302" t="s">
        <v>2506</v>
      </c>
      <c r="BJ37" s="1302" t="s">
        <v>2506</v>
      </c>
      <c r="BK37" s="1302" t="s">
        <v>2506</v>
      </c>
      <c r="BL37" s="1302" t="s">
        <v>2506</v>
      </c>
      <c r="BM37" s="1302" t="s">
        <v>2506</v>
      </c>
      <c r="BN37" s="1302" t="s">
        <v>2506</v>
      </c>
      <c r="BO37" s="1302" t="s">
        <v>2506</v>
      </c>
      <c r="BP37" s="1302" t="s">
        <v>2506</v>
      </c>
      <c r="BQ37" s="1302" t="s">
        <v>2506</v>
      </c>
      <c r="BR37" s="1302" t="s">
        <v>2506</v>
      </c>
      <c r="BS37" s="1302" t="s">
        <v>2506</v>
      </c>
    </row>
    <row r="38" spans="2:71" s="1416" customFormat="1">
      <c r="B38" s="1116" t="s">
        <v>2509</v>
      </c>
      <c r="C38" s="1117" t="s">
        <v>2510</v>
      </c>
      <c r="D38" s="1118" t="s">
        <v>2505</v>
      </c>
      <c r="E38" s="1118" t="s">
        <v>2505</v>
      </c>
      <c r="F38" s="1118" t="s">
        <v>2505</v>
      </c>
      <c r="G38" s="1118" t="s">
        <v>2505</v>
      </c>
      <c r="H38" s="1118" t="s">
        <v>2505</v>
      </c>
      <c r="I38" s="1118" t="s">
        <v>2505</v>
      </c>
      <c r="J38" s="1118" t="s">
        <v>2505</v>
      </c>
      <c r="K38" s="1118" t="s">
        <v>2505</v>
      </c>
      <c r="L38" s="1118" t="s">
        <v>2505</v>
      </c>
      <c r="M38" s="1118" t="s">
        <v>2505</v>
      </c>
      <c r="N38" s="1118" t="s">
        <v>2505</v>
      </c>
      <c r="O38" s="1422" t="s">
        <v>2505</v>
      </c>
      <c r="P38" s="1422" t="s">
        <v>2505</v>
      </c>
      <c r="Q38" s="1422" t="s">
        <v>2505</v>
      </c>
      <c r="R38" s="1422" t="s">
        <v>2505</v>
      </c>
      <c r="S38" s="1117" t="s">
        <v>2506</v>
      </c>
      <c r="T38" s="1117" t="s">
        <v>2506</v>
      </c>
      <c r="U38" s="1118" t="s">
        <v>2506</v>
      </c>
      <c r="V38" s="1117" t="s">
        <v>2506</v>
      </c>
      <c r="W38" s="1117" t="s">
        <v>2506</v>
      </c>
      <c r="X38" s="1121" t="s">
        <v>2506</v>
      </c>
      <c r="Y38" s="1121" t="s">
        <v>2506</v>
      </c>
      <c r="Z38" s="1120" t="s">
        <v>2506</v>
      </c>
      <c r="AA38" s="1117" t="s">
        <v>2506</v>
      </c>
      <c r="AB38" s="1116" t="s">
        <v>2506</v>
      </c>
      <c r="AC38" s="1121" t="s">
        <v>2506</v>
      </c>
      <c r="AD38" s="1121" t="s">
        <v>2506</v>
      </c>
      <c r="AE38" s="1120" t="s">
        <v>2506</v>
      </c>
      <c r="AF38" s="1301" t="s">
        <v>2506</v>
      </c>
      <c r="AG38" s="1302" t="s">
        <v>2506</v>
      </c>
      <c r="AH38" s="1302" t="s">
        <v>2506</v>
      </c>
      <c r="AI38" s="1302" t="s">
        <v>2506</v>
      </c>
      <c r="AJ38" s="1302" t="s">
        <v>2506</v>
      </c>
      <c r="AK38" s="1302" t="s">
        <v>2506</v>
      </c>
      <c r="AL38" s="1302" t="s">
        <v>2506</v>
      </c>
      <c r="AM38" s="1302" t="s">
        <v>2506</v>
      </c>
      <c r="AN38" s="1302" t="s">
        <v>2506</v>
      </c>
      <c r="AO38" s="1302" t="s">
        <v>2506</v>
      </c>
      <c r="AP38" s="1302" t="s">
        <v>2506</v>
      </c>
      <c r="AQ38" s="1302" t="s">
        <v>2506</v>
      </c>
      <c r="AR38" s="1302" t="s">
        <v>2506</v>
      </c>
      <c r="AS38" s="1302" t="s">
        <v>2506</v>
      </c>
      <c r="AT38" s="1302" t="s">
        <v>2506</v>
      </c>
      <c r="AU38" s="1302" t="s">
        <v>2506</v>
      </c>
      <c r="AV38" s="1302" t="s">
        <v>2506</v>
      </c>
      <c r="AW38" s="1302" t="s">
        <v>2506</v>
      </c>
      <c r="AX38" s="1302" t="s">
        <v>2506</v>
      </c>
      <c r="AY38" s="1302" t="s">
        <v>2506</v>
      </c>
      <c r="AZ38" s="1302" t="s">
        <v>2506</v>
      </c>
      <c r="BA38" s="1302" t="s">
        <v>2506</v>
      </c>
      <c r="BB38" s="1302" t="s">
        <v>2506</v>
      </c>
      <c r="BC38" s="1302" t="s">
        <v>2506</v>
      </c>
      <c r="BD38" s="1302" t="s">
        <v>2506</v>
      </c>
      <c r="BE38" s="1302" t="s">
        <v>2506</v>
      </c>
      <c r="BF38" s="1302" t="s">
        <v>2506</v>
      </c>
      <c r="BG38" s="1302" t="s">
        <v>2506</v>
      </c>
      <c r="BH38" s="1302" t="s">
        <v>2506</v>
      </c>
      <c r="BI38" s="1302" t="s">
        <v>2506</v>
      </c>
      <c r="BJ38" s="1302" t="s">
        <v>2506</v>
      </c>
      <c r="BK38" s="1302" t="s">
        <v>2506</v>
      </c>
      <c r="BL38" s="1302" t="s">
        <v>2506</v>
      </c>
      <c r="BM38" s="1302" t="s">
        <v>2506</v>
      </c>
      <c r="BN38" s="1302" t="s">
        <v>2506</v>
      </c>
      <c r="BO38" s="1302" t="s">
        <v>2506</v>
      </c>
      <c r="BP38" s="1302" t="s">
        <v>2506</v>
      </c>
      <c r="BQ38" s="1302" t="s">
        <v>2506</v>
      </c>
      <c r="BR38" s="1302" t="s">
        <v>2506</v>
      </c>
      <c r="BS38" s="1302" t="s">
        <v>2506</v>
      </c>
    </row>
    <row r="39" spans="2:71" s="1143" customFormat="1">
      <c r="B39" s="1101" t="s">
        <v>2513</v>
      </c>
      <c r="C39" s="1297"/>
      <c r="D39" s="1297" t="s">
        <v>2252</v>
      </c>
      <c r="E39" s="1297" t="s">
        <v>2252</v>
      </c>
      <c r="F39" s="1297" t="s">
        <v>2252</v>
      </c>
      <c r="G39" s="1297" t="s">
        <v>2252</v>
      </c>
      <c r="H39" s="1297" t="s">
        <v>2252</v>
      </c>
      <c r="I39" s="1297" t="s">
        <v>2252</v>
      </c>
      <c r="J39" s="1297" t="s">
        <v>2252</v>
      </c>
      <c r="K39" s="1297" t="s">
        <v>2252</v>
      </c>
      <c r="L39" s="1297" t="s">
        <v>2252</v>
      </c>
      <c r="M39" s="1297" t="s">
        <v>2252</v>
      </c>
      <c r="N39" s="1297" t="s">
        <v>2252</v>
      </c>
      <c r="O39" s="1298" t="s">
        <v>2252</v>
      </c>
      <c r="P39" s="1297" t="s">
        <v>2252</v>
      </c>
      <c r="Q39" s="1298" t="s">
        <v>2252</v>
      </c>
      <c r="R39" s="1298" t="s">
        <v>2252</v>
      </c>
      <c r="S39" s="1297" t="s">
        <v>2252</v>
      </c>
      <c r="T39" s="1297" t="s">
        <v>2252</v>
      </c>
      <c r="U39" s="1297" t="s">
        <v>2252</v>
      </c>
      <c r="V39" s="1298" t="s">
        <v>2252</v>
      </c>
      <c r="W39" s="1298" t="s">
        <v>2252</v>
      </c>
      <c r="X39" s="1299" t="s">
        <v>2252</v>
      </c>
      <c r="Y39" s="1299" t="s">
        <v>2252</v>
      </c>
      <c r="Z39" s="1299" t="s">
        <v>2252</v>
      </c>
      <c r="AA39" s="1298" t="s">
        <v>2252</v>
      </c>
      <c r="AB39" s="1297" t="s">
        <v>2252</v>
      </c>
      <c r="AC39" s="1299" t="s">
        <v>2252</v>
      </c>
      <c r="AD39" s="1300" t="s">
        <v>2252</v>
      </c>
      <c r="AE39" s="1299" t="s">
        <v>2252</v>
      </c>
      <c r="AF39" s="1309" t="s">
        <v>2252</v>
      </c>
      <c r="AG39" s="1310" t="s">
        <v>2252</v>
      </c>
      <c r="AH39" s="1310" t="s">
        <v>2252</v>
      </c>
      <c r="AI39" s="1310" t="s">
        <v>2252</v>
      </c>
      <c r="AJ39" s="1310" t="s">
        <v>2252</v>
      </c>
      <c r="AK39" s="1310" t="s">
        <v>2252</v>
      </c>
      <c r="AL39" s="1310" t="s">
        <v>2252</v>
      </c>
      <c r="AM39" s="1310" t="s">
        <v>2252</v>
      </c>
      <c r="AN39" s="1310" t="s">
        <v>2252</v>
      </c>
      <c r="AO39" s="1310" t="s">
        <v>2252</v>
      </c>
      <c r="AP39" s="1310" t="s">
        <v>2252</v>
      </c>
      <c r="AQ39" s="1310" t="s">
        <v>2252</v>
      </c>
      <c r="AR39" s="1310" t="s">
        <v>2252</v>
      </c>
      <c r="AS39" s="1310" t="s">
        <v>2252</v>
      </c>
      <c r="AT39" s="1310" t="s">
        <v>2252</v>
      </c>
      <c r="AU39" s="1310" t="s">
        <v>2252</v>
      </c>
      <c r="AV39" s="1310" t="s">
        <v>2252</v>
      </c>
      <c r="AW39" s="1310" t="s">
        <v>2252</v>
      </c>
      <c r="AX39" s="1310" t="s">
        <v>2252</v>
      </c>
      <c r="AY39" s="1310" t="s">
        <v>2252</v>
      </c>
      <c r="AZ39" s="1310" t="s">
        <v>2252</v>
      </c>
      <c r="BA39" s="1310" t="s">
        <v>2252</v>
      </c>
      <c r="BB39" s="1310" t="s">
        <v>2252</v>
      </c>
      <c r="BC39" s="1310" t="s">
        <v>2252</v>
      </c>
      <c r="BD39" s="1310" t="s">
        <v>2252</v>
      </c>
      <c r="BE39" s="1310" t="s">
        <v>2252</v>
      </c>
      <c r="BF39" s="1310" t="s">
        <v>2252</v>
      </c>
      <c r="BG39" s="1310" t="s">
        <v>2252</v>
      </c>
      <c r="BH39" s="1310" t="s">
        <v>2252</v>
      </c>
      <c r="BI39" s="1310" t="s">
        <v>2252</v>
      </c>
      <c r="BJ39" s="1310" t="s">
        <v>2252</v>
      </c>
      <c r="BK39" s="1310" t="s">
        <v>2252</v>
      </c>
      <c r="BL39" s="1310" t="s">
        <v>2252</v>
      </c>
      <c r="BM39" s="1310" t="s">
        <v>2252</v>
      </c>
      <c r="BN39" s="1310" t="s">
        <v>2252</v>
      </c>
      <c r="BO39" s="1310" t="s">
        <v>2252</v>
      </c>
      <c r="BP39" s="1310" t="s">
        <v>2252</v>
      </c>
      <c r="BQ39" s="1310" t="s">
        <v>2252</v>
      </c>
      <c r="BR39" s="1310" t="s">
        <v>2252</v>
      </c>
      <c r="BS39" s="1310" t="s">
        <v>2252</v>
      </c>
    </row>
    <row r="40" spans="2:71" s="1416" customFormat="1" ht="11.4">
      <c r="B40" s="1116" t="s">
        <v>2514</v>
      </c>
      <c r="C40" s="1117" t="s">
        <v>2357</v>
      </c>
      <c r="D40" s="1117" t="s">
        <v>2511</v>
      </c>
      <c r="E40" s="1117" t="s">
        <v>2511</v>
      </c>
      <c r="F40" s="1117" t="s">
        <v>2511</v>
      </c>
      <c r="G40" s="1117" t="s">
        <v>2511</v>
      </c>
      <c r="H40" s="1117" t="s">
        <v>2511</v>
      </c>
      <c r="I40" s="1117" t="s">
        <v>2511</v>
      </c>
      <c r="J40" s="1117" t="s">
        <v>2511</v>
      </c>
      <c r="K40" s="1117" t="s">
        <v>2511</v>
      </c>
      <c r="L40" s="1117" t="s">
        <v>2511</v>
      </c>
      <c r="M40" s="1117" t="s">
        <v>2511</v>
      </c>
      <c r="N40" s="1117" t="s">
        <v>2511</v>
      </c>
      <c r="O40" s="1117" t="s">
        <v>2511</v>
      </c>
      <c r="P40" s="1117" t="s">
        <v>2511</v>
      </c>
      <c r="Q40" s="1117" t="s">
        <v>2511</v>
      </c>
      <c r="R40" s="1117" t="s">
        <v>2511</v>
      </c>
      <c r="S40" s="1117" t="s">
        <v>2512</v>
      </c>
      <c r="T40" s="1117" t="s">
        <v>2512</v>
      </c>
      <c r="U40" s="1117" t="s">
        <v>2512</v>
      </c>
      <c r="V40" s="1117" t="s">
        <v>2512</v>
      </c>
      <c r="W40" s="1117" t="s">
        <v>2512</v>
      </c>
      <c r="X40" s="1117" t="s">
        <v>2512</v>
      </c>
      <c r="Y40" s="1117" t="s">
        <v>2512</v>
      </c>
      <c r="Z40" s="1117" t="s">
        <v>2512</v>
      </c>
      <c r="AA40" s="1117" t="s">
        <v>2512</v>
      </c>
      <c r="AB40" s="1117" t="s">
        <v>2512</v>
      </c>
      <c r="AC40" s="1117" t="s">
        <v>2512</v>
      </c>
      <c r="AD40" s="1117" t="s">
        <v>2512</v>
      </c>
      <c r="AE40" s="1117" t="s">
        <v>2512</v>
      </c>
      <c r="AF40" s="1117" t="s">
        <v>2512</v>
      </c>
      <c r="AG40" s="1117" t="s">
        <v>2512</v>
      </c>
      <c r="AH40" s="1117" t="s">
        <v>2512</v>
      </c>
      <c r="AI40" s="1117" t="s">
        <v>2512</v>
      </c>
      <c r="AJ40" s="1117" t="s">
        <v>2512</v>
      </c>
      <c r="AK40" s="1117" t="s">
        <v>2512</v>
      </c>
      <c r="AL40" s="1117" t="s">
        <v>2512</v>
      </c>
      <c r="AM40" s="1117" t="s">
        <v>2512</v>
      </c>
      <c r="AN40" s="1117" t="s">
        <v>2512</v>
      </c>
      <c r="AO40" s="1117" t="s">
        <v>2512</v>
      </c>
      <c r="AP40" s="1117" t="s">
        <v>2512</v>
      </c>
      <c r="AQ40" s="1117" t="s">
        <v>2512</v>
      </c>
      <c r="AR40" s="1117" t="s">
        <v>2512</v>
      </c>
      <c r="AS40" s="1117" t="s">
        <v>2512</v>
      </c>
      <c r="AT40" s="1117" t="s">
        <v>2512</v>
      </c>
      <c r="AU40" s="1117" t="s">
        <v>2512</v>
      </c>
      <c r="AV40" s="1117" t="s">
        <v>2512</v>
      </c>
      <c r="AW40" s="1117" t="s">
        <v>2512</v>
      </c>
      <c r="AX40" s="1117" t="s">
        <v>2512</v>
      </c>
      <c r="AY40" s="1117" t="s">
        <v>2512</v>
      </c>
      <c r="AZ40" s="1117" t="s">
        <v>2512</v>
      </c>
      <c r="BA40" s="1117" t="s">
        <v>2512</v>
      </c>
      <c r="BB40" s="1117" t="s">
        <v>2512</v>
      </c>
      <c r="BC40" s="1117" t="s">
        <v>2512</v>
      </c>
      <c r="BD40" s="1117" t="s">
        <v>2512</v>
      </c>
      <c r="BE40" s="1117" t="s">
        <v>2512</v>
      </c>
      <c r="BF40" s="1117" t="s">
        <v>2512</v>
      </c>
      <c r="BG40" s="1117" t="s">
        <v>2512</v>
      </c>
      <c r="BH40" s="1117" t="s">
        <v>2512</v>
      </c>
      <c r="BI40" s="1117" t="s">
        <v>2512</v>
      </c>
      <c r="BJ40" s="1117" t="s">
        <v>2512</v>
      </c>
      <c r="BK40" s="1117" t="s">
        <v>2512</v>
      </c>
      <c r="BL40" s="1117" t="s">
        <v>2512</v>
      </c>
      <c r="BM40" s="1117" t="s">
        <v>2512</v>
      </c>
      <c r="BN40" s="1117" t="s">
        <v>2512</v>
      </c>
      <c r="BO40" s="1117" t="s">
        <v>2512</v>
      </c>
      <c r="BP40" s="1117" t="s">
        <v>2512</v>
      </c>
      <c r="BQ40" s="1117" t="s">
        <v>2512</v>
      </c>
      <c r="BR40" s="1117" t="s">
        <v>2512</v>
      </c>
      <c r="BS40" s="1117" t="s">
        <v>2512</v>
      </c>
    </row>
    <row r="41" spans="2:71" s="1416" customFormat="1">
      <c r="B41" s="1116" t="s">
        <v>2515</v>
      </c>
      <c r="C41" s="1117" t="s">
        <v>2357</v>
      </c>
      <c r="D41" s="1118"/>
      <c r="E41" s="1118"/>
      <c r="F41" s="1118"/>
      <c r="G41" s="1118"/>
      <c r="H41" s="1118"/>
      <c r="I41" s="1118"/>
      <c r="J41" s="1118"/>
      <c r="K41" s="1118"/>
      <c r="L41" s="1118"/>
      <c r="M41" s="1131"/>
      <c r="N41" s="1131"/>
      <c r="O41" s="1131"/>
      <c r="P41" s="1131"/>
      <c r="Q41" s="1131"/>
      <c r="R41" s="1131"/>
      <c r="S41" s="1117"/>
      <c r="T41" s="1117"/>
      <c r="U41" s="1118"/>
      <c r="V41" s="1117"/>
      <c r="W41" s="1117"/>
      <c r="X41" s="1117"/>
      <c r="Y41" s="1117"/>
      <c r="Z41" s="1118"/>
      <c r="AA41" s="1117"/>
      <c r="AB41" s="1116"/>
      <c r="AC41" s="1117"/>
      <c r="AD41" s="1117"/>
      <c r="AE41" s="1118"/>
      <c r="AF41" s="1118"/>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c r="BD41" s="1117"/>
      <c r="BE41" s="1117"/>
      <c r="BF41" s="1117"/>
      <c r="BG41" s="1117"/>
      <c r="BH41" s="1117"/>
      <c r="BI41" s="1117"/>
      <c r="BJ41" s="1117"/>
      <c r="BK41" s="1117"/>
      <c r="BL41" s="1117"/>
      <c r="BM41" s="1117"/>
      <c r="BN41" s="1117"/>
      <c r="BO41" s="1117"/>
      <c r="BP41" s="1117"/>
      <c r="BQ41" s="1117"/>
      <c r="BR41" s="1117"/>
      <c r="BS41" s="1117"/>
    </row>
    <row r="42" spans="2:71" s="1416" customFormat="1">
      <c r="B42" s="1116" t="s">
        <v>2517</v>
      </c>
      <c r="C42" s="1117" t="s">
        <v>2357</v>
      </c>
      <c r="D42" s="1118" t="s">
        <v>2700</v>
      </c>
      <c r="E42" s="1118" t="s">
        <v>2700</v>
      </c>
      <c r="F42" s="1118" t="s">
        <v>2700</v>
      </c>
      <c r="G42" s="1118" t="s">
        <v>2700</v>
      </c>
      <c r="H42" s="1118" t="s">
        <v>2700</v>
      </c>
      <c r="I42" s="1118" t="s">
        <v>2700</v>
      </c>
      <c r="J42" s="1118" t="s">
        <v>2700</v>
      </c>
      <c r="K42" s="1118" t="s">
        <v>2700</v>
      </c>
      <c r="L42" s="1118" t="s">
        <v>2700</v>
      </c>
      <c r="M42" s="1118" t="s">
        <v>2700</v>
      </c>
      <c r="N42" s="1118" t="s">
        <v>2700</v>
      </c>
      <c r="O42" s="1117" t="s">
        <v>2700</v>
      </c>
      <c r="P42" s="1117" t="s">
        <v>2700</v>
      </c>
      <c r="Q42" s="1117" t="s">
        <v>2700</v>
      </c>
      <c r="R42" s="1117" t="s">
        <v>2700</v>
      </c>
      <c r="S42" s="1117" t="s">
        <v>2700</v>
      </c>
      <c r="T42" s="1117" t="s">
        <v>2700</v>
      </c>
      <c r="U42" s="1118" t="s">
        <v>2700</v>
      </c>
      <c r="V42" s="1117" t="s">
        <v>2700</v>
      </c>
      <c r="W42" s="1117" t="s">
        <v>2700</v>
      </c>
      <c r="X42" s="1117" t="s">
        <v>2700</v>
      </c>
      <c r="Y42" s="1117" t="s">
        <v>2700</v>
      </c>
      <c r="Z42" s="1118" t="s">
        <v>2700</v>
      </c>
      <c r="AA42" s="1117" t="s">
        <v>2700</v>
      </c>
      <c r="AB42" s="1116" t="s">
        <v>2700</v>
      </c>
      <c r="AC42" s="1117" t="s">
        <v>2700</v>
      </c>
      <c r="AD42" s="1117" t="s">
        <v>2700</v>
      </c>
      <c r="AE42" s="1118" t="s">
        <v>2700</v>
      </c>
      <c r="AF42" s="1118" t="s">
        <v>2700</v>
      </c>
      <c r="AG42" s="1117" t="s">
        <v>2700</v>
      </c>
      <c r="AH42" s="1117" t="s">
        <v>2700</v>
      </c>
      <c r="AI42" s="1117" t="s">
        <v>2700</v>
      </c>
      <c r="AJ42" s="1117" t="s">
        <v>2700</v>
      </c>
      <c r="AK42" s="1117" t="s">
        <v>2700</v>
      </c>
      <c r="AL42" s="1117" t="s">
        <v>2700</v>
      </c>
      <c r="AM42" s="1117" t="s">
        <v>2700</v>
      </c>
      <c r="AN42" s="1117" t="s">
        <v>2700</v>
      </c>
      <c r="AO42" s="1117" t="s">
        <v>2700</v>
      </c>
      <c r="AP42" s="1117" t="s">
        <v>2700</v>
      </c>
      <c r="AQ42" s="1117" t="s">
        <v>2700</v>
      </c>
      <c r="AR42" s="1117" t="s">
        <v>2700</v>
      </c>
      <c r="AS42" s="1117" t="s">
        <v>2700</v>
      </c>
      <c r="AT42" s="1117" t="s">
        <v>2700</v>
      </c>
      <c r="AU42" s="1117" t="s">
        <v>2700</v>
      </c>
      <c r="AV42" s="1117" t="s">
        <v>2700</v>
      </c>
      <c r="AW42" s="1117" t="s">
        <v>2700</v>
      </c>
      <c r="AX42" s="1117" t="s">
        <v>2700</v>
      </c>
      <c r="AY42" s="1117" t="s">
        <v>2700</v>
      </c>
      <c r="AZ42" s="1117" t="s">
        <v>2700</v>
      </c>
      <c r="BA42" s="1117" t="s">
        <v>2700</v>
      </c>
      <c r="BB42" s="1117" t="s">
        <v>2700</v>
      </c>
      <c r="BC42" s="1117" t="s">
        <v>2700</v>
      </c>
      <c r="BD42" s="1117" t="s">
        <v>2700</v>
      </c>
      <c r="BE42" s="1117" t="s">
        <v>2700</v>
      </c>
      <c r="BF42" s="1117" t="s">
        <v>2700</v>
      </c>
      <c r="BG42" s="1117" t="s">
        <v>2700</v>
      </c>
      <c r="BH42" s="1117" t="s">
        <v>2700</v>
      </c>
      <c r="BI42" s="1117" t="s">
        <v>2700</v>
      </c>
      <c r="BJ42" s="1117" t="s">
        <v>2700</v>
      </c>
      <c r="BK42" s="1117" t="s">
        <v>2700</v>
      </c>
      <c r="BL42" s="1117" t="s">
        <v>2700</v>
      </c>
      <c r="BM42" s="1117" t="s">
        <v>2700</v>
      </c>
      <c r="BN42" s="1117" t="s">
        <v>2700</v>
      </c>
      <c r="BO42" s="1117" t="s">
        <v>2700</v>
      </c>
      <c r="BP42" s="1117" t="s">
        <v>2700</v>
      </c>
      <c r="BQ42" s="1117" t="s">
        <v>2700</v>
      </c>
      <c r="BR42" s="1117" t="s">
        <v>2700</v>
      </c>
      <c r="BS42" s="1117" t="s">
        <v>2700</v>
      </c>
    </row>
    <row r="43" spans="2:71" s="1416" customFormat="1">
      <c r="B43" s="1116" t="s">
        <v>2518</v>
      </c>
      <c r="C43" s="1117" t="s">
        <v>2357</v>
      </c>
      <c r="D43" s="1118" t="s">
        <v>2516</v>
      </c>
      <c r="E43" s="1118" t="s">
        <v>2516</v>
      </c>
      <c r="F43" s="1118" t="s">
        <v>2516</v>
      </c>
      <c r="G43" s="1118" t="s">
        <v>2516</v>
      </c>
      <c r="H43" s="1118" t="s">
        <v>2516</v>
      </c>
      <c r="I43" s="1118" t="s">
        <v>2516</v>
      </c>
      <c r="J43" s="1118" t="s">
        <v>2516</v>
      </c>
      <c r="K43" s="1118" t="s">
        <v>2516</v>
      </c>
      <c r="L43" s="1118" t="s">
        <v>2516</v>
      </c>
      <c r="M43" s="1118" t="s">
        <v>2516</v>
      </c>
      <c r="N43" s="1118" t="s">
        <v>2516</v>
      </c>
      <c r="O43" s="1117" t="s">
        <v>2516</v>
      </c>
      <c r="P43" s="1117" t="s">
        <v>2516</v>
      </c>
      <c r="Q43" s="1117" t="s">
        <v>2516</v>
      </c>
      <c r="R43" s="1117" t="s">
        <v>2516</v>
      </c>
      <c r="S43" s="1117" t="s">
        <v>2516</v>
      </c>
      <c r="T43" s="1117" t="s">
        <v>2516</v>
      </c>
      <c r="U43" s="1118" t="s">
        <v>2516</v>
      </c>
      <c r="V43" s="1117" t="s">
        <v>2516</v>
      </c>
      <c r="W43" s="1117" t="s">
        <v>2516</v>
      </c>
      <c r="X43" s="1117" t="s">
        <v>2516</v>
      </c>
      <c r="Y43" s="1117" t="s">
        <v>2516</v>
      </c>
      <c r="Z43" s="1118" t="s">
        <v>2516</v>
      </c>
      <c r="AA43" s="1117" t="s">
        <v>2516</v>
      </c>
      <c r="AB43" s="1116" t="s">
        <v>2516</v>
      </c>
      <c r="AC43" s="1117" t="s">
        <v>2516</v>
      </c>
      <c r="AD43" s="1117" t="s">
        <v>2516</v>
      </c>
      <c r="AE43" s="1118" t="s">
        <v>2516</v>
      </c>
      <c r="AF43" s="1118" t="s">
        <v>2516</v>
      </c>
      <c r="AG43" s="1117" t="s">
        <v>2516</v>
      </c>
      <c r="AH43" s="1117" t="s">
        <v>2516</v>
      </c>
      <c r="AI43" s="1117" t="s">
        <v>2516</v>
      </c>
      <c r="AJ43" s="1117" t="s">
        <v>2516</v>
      </c>
      <c r="AK43" s="1117" t="s">
        <v>2516</v>
      </c>
      <c r="AL43" s="1117" t="s">
        <v>2516</v>
      </c>
      <c r="AM43" s="1117" t="s">
        <v>2516</v>
      </c>
      <c r="AN43" s="1117" t="s">
        <v>2516</v>
      </c>
      <c r="AO43" s="1117" t="s">
        <v>2516</v>
      </c>
      <c r="AP43" s="1117" t="s">
        <v>2516</v>
      </c>
      <c r="AQ43" s="1117" t="s">
        <v>2516</v>
      </c>
      <c r="AR43" s="1117" t="s">
        <v>2516</v>
      </c>
      <c r="AS43" s="1117" t="s">
        <v>2516</v>
      </c>
      <c r="AT43" s="1117" t="s">
        <v>2516</v>
      </c>
      <c r="AU43" s="1117" t="s">
        <v>2516</v>
      </c>
      <c r="AV43" s="1117" t="s">
        <v>2516</v>
      </c>
      <c r="AW43" s="1117" t="s">
        <v>2516</v>
      </c>
      <c r="AX43" s="1117" t="s">
        <v>2516</v>
      </c>
      <c r="AY43" s="1117" t="s">
        <v>2516</v>
      </c>
      <c r="AZ43" s="1117" t="s">
        <v>2516</v>
      </c>
      <c r="BA43" s="1117" t="s">
        <v>2516</v>
      </c>
      <c r="BB43" s="1117" t="s">
        <v>2516</v>
      </c>
      <c r="BC43" s="1117" t="s">
        <v>2516</v>
      </c>
      <c r="BD43" s="1117" t="s">
        <v>2516</v>
      </c>
      <c r="BE43" s="1117" t="s">
        <v>2516</v>
      </c>
      <c r="BF43" s="1117" t="s">
        <v>2516</v>
      </c>
      <c r="BG43" s="1117" t="s">
        <v>2516</v>
      </c>
      <c r="BH43" s="1117" t="s">
        <v>2516</v>
      </c>
      <c r="BI43" s="1117" t="s">
        <v>2516</v>
      </c>
      <c r="BJ43" s="1117" t="s">
        <v>2516</v>
      </c>
      <c r="BK43" s="1117" t="s">
        <v>2516</v>
      </c>
      <c r="BL43" s="1117" t="s">
        <v>2516</v>
      </c>
      <c r="BM43" s="1117" t="s">
        <v>2516</v>
      </c>
      <c r="BN43" s="1117" t="s">
        <v>2516</v>
      </c>
      <c r="BO43" s="1117" t="s">
        <v>2516</v>
      </c>
      <c r="BP43" s="1117" t="s">
        <v>2516</v>
      </c>
      <c r="BQ43" s="1117" t="s">
        <v>2516</v>
      </c>
      <c r="BR43" s="1117" t="s">
        <v>2516</v>
      </c>
      <c r="BS43" s="1117" t="s">
        <v>2516</v>
      </c>
    </row>
    <row r="44" spans="2:71" s="1416" customFormat="1">
      <c r="B44" s="1116" t="s">
        <v>2519</v>
      </c>
      <c r="C44" s="1117" t="s">
        <v>2357</v>
      </c>
      <c r="D44" s="1118" t="s">
        <v>2516</v>
      </c>
      <c r="E44" s="1118" t="s">
        <v>2516</v>
      </c>
      <c r="F44" s="1118" t="s">
        <v>2516</v>
      </c>
      <c r="G44" s="1118" t="s">
        <v>2516</v>
      </c>
      <c r="H44" s="1118" t="s">
        <v>2516</v>
      </c>
      <c r="I44" s="1118" t="s">
        <v>2516</v>
      </c>
      <c r="J44" s="1118" t="s">
        <v>2516</v>
      </c>
      <c r="K44" s="1118" t="s">
        <v>2516</v>
      </c>
      <c r="L44" s="1118" t="s">
        <v>2516</v>
      </c>
      <c r="M44" s="1118" t="s">
        <v>2516</v>
      </c>
      <c r="N44" s="1118" t="s">
        <v>2516</v>
      </c>
      <c r="O44" s="1117" t="s">
        <v>2516</v>
      </c>
      <c r="P44" s="1117" t="s">
        <v>2516</v>
      </c>
      <c r="Q44" s="1117" t="s">
        <v>2516</v>
      </c>
      <c r="R44" s="1117" t="s">
        <v>2516</v>
      </c>
      <c r="S44" s="1117" t="s">
        <v>2516</v>
      </c>
      <c r="T44" s="1117" t="s">
        <v>2516</v>
      </c>
      <c r="U44" s="1118" t="s">
        <v>2516</v>
      </c>
      <c r="V44" s="1117" t="s">
        <v>2516</v>
      </c>
      <c r="W44" s="1117" t="s">
        <v>2516</v>
      </c>
      <c r="X44" s="1117" t="s">
        <v>2516</v>
      </c>
      <c r="Y44" s="1117" t="s">
        <v>2516</v>
      </c>
      <c r="Z44" s="1118" t="s">
        <v>2516</v>
      </c>
      <c r="AA44" s="1117" t="s">
        <v>2516</v>
      </c>
      <c r="AB44" s="1116" t="s">
        <v>2516</v>
      </c>
      <c r="AC44" s="1117" t="s">
        <v>2516</v>
      </c>
      <c r="AD44" s="1117" t="s">
        <v>2516</v>
      </c>
      <c r="AE44" s="1118" t="s">
        <v>2516</v>
      </c>
      <c r="AF44" s="1118" t="s">
        <v>2516</v>
      </c>
      <c r="AG44" s="1117" t="s">
        <v>2516</v>
      </c>
      <c r="AH44" s="1117" t="s">
        <v>2516</v>
      </c>
      <c r="AI44" s="1117" t="s">
        <v>2516</v>
      </c>
      <c r="AJ44" s="1117" t="s">
        <v>2516</v>
      </c>
      <c r="AK44" s="1117" t="s">
        <v>2516</v>
      </c>
      <c r="AL44" s="1117" t="s">
        <v>2516</v>
      </c>
      <c r="AM44" s="1117" t="s">
        <v>2516</v>
      </c>
      <c r="AN44" s="1117" t="s">
        <v>2516</v>
      </c>
      <c r="AO44" s="1117" t="s">
        <v>2516</v>
      </c>
      <c r="AP44" s="1117" t="s">
        <v>2516</v>
      </c>
      <c r="AQ44" s="1117" t="s">
        <v>2516</v>
      </c>
      <c r="AR44" s="1117" t="s">
        <v>2516</v>
      </c>
      <c r="AS44" s="1117" t="s">
        <v>2516</v>
      </c>
      <c r="AT44" s="1117" t="s">
        <v>2516</v>
      </c>
      <c r="AU44" s="1117" t="s">
        <v>2516</v>
      </c>
      <c r="AV44" s="1117" t="s">
        <v>2516</v>
      </c>
      <c r="AW44" s="1117" t="s">
        <v>2516</v>
      </c>
      <c r="AX44" s="1117" t="s">
        <v>2516</v>
      </c>
      <c r="AY44" s="1117" t="s">
        <v>2516</v>
      </c>
      <c r="AZ44" s="1117" t="s">
        <v>2516</v>
      </c>
      <c r="BA44" s="1117" t="s">
        <v>2516</v>
      </c>
      <c r="BB44" s="1117" t="s">
        <v>2516</v>
      </c>
      <c r="BC44" s="1117" t="s">
        <v>2516</v>
      </c>
      <c r="BD44" s="1117" t="s">
        <v>2516</v>
      </c>
      <c r="BE44" s="1117" t="s">
        <v>2516</v>
      </c>
      <c r="BF44" s="1117" t="s">
        <v>2516</v>
      </c>
      <c r="BG44" s="1117" t="s">
        <v>2516</v>
      </c>
      <c r="BH44" s="1117" t="s">
        <v>2516</v>
      </c>
      <c r="BI44" s="1117" t="s">
        <v>2516</v>
      </c>
      <c r="BJ44" s="1117" t="s">
        <v>2516</v>
      </c>
      <c r="BK44" s="1117" t="s">
        <v>2516</v>
      </c>
      <c r="BL44" s="1117" t="s">
        <v>2516</v>
      </c>
      <c r="BM44" s="1117" t="s">
        <v>2516</v>
      </c>
      <c r="BN44" s="1117" t="s">
        <v>2516</v>
      </c>
      <c r="BO44" s="1117" t="s">
        <v>2516</v>
      </c>
      <c r="BP44" s="1117" t="s">
        <v>2516</v>
      </c>
      <c r="BQ44" s="1117" t="s">
        <v>2516</v>
      </c>
      <c r="BR44" s="1117" t="s">
        <v>2516</v>
      </c>
      <c r="BS44" s="1117" t="s">
        <v>2516</v>
      </c>
    </row>
    <row r="45" spans="2:71" s="1416" customFormat="1">
      <c r="B45" s="1116" t="s">
        <v>2520</v>
      </c>
      <c r="C45" s="1117" t="s">
        <v>2357</v>
      </c>
      <c r="D45" s="1118" t="s">
        <v>2516</v>
      </c>
      <c r="E45" s="1118" t="s">
        <v>2516</v>
      </c>
      <c r="F45" s="1118" t="s">
        <v>2516</v>
      </c>
      <c r="G45" s="1118" t="s">
        <v>2516</v>
      </c>
      <c r="H45" s="1118" t="s">
        <v>2516</v>
      </c>
      <c r="I45" s="1118" t="s">
        <v>2516</v>
      </c>
      <c r="J45" s="1118" t="s">
        <v>2516</v>
      </c>
      <c r="K45" s="1118" t="s">
        <v>2516</v>
      </c>
      <c r="L45" s="1118" t="s">
        <v>2516</v>
      </c>
      <c r="M45" s="1118" t="s">
        <v>2516</v>
      </c>
      <c r="N45" s="1118" t="s">
        <v>2516</v>
      </c>
      <c r="O45" s="1117" t="s">
        <v>2516</v>
      </c>
      <c r="P45" s="1117" t="s">
        <v>2516</v>
      </c>
      <c r="Q45" s="1117" t="s">
        <v>2516</v>
      </c>
      <c r="R45" s="1117" t="s">
        <v>2516</v>
      </c>
      <c r="S45" s="1117" t="s">
        <v>2516</v>
      </c>
      <c r="T45" s="1117" t="s">
        <v>2516</v>
      </c>
      <c r="U45" s="1118" t="s">
        <v>2516</v>
      </c>
      <c r="V45" s="1117" t="s">
        <v>2516</v>
      </c>
      <c r="W45" s="1117" t="s">
        <v>2516</v>
      </c>
      <c r="X45" s="1117" t="s">
        <v>2516</v>
      </c>
      <c r="Y45" s="1117" t="s">
        <v>2516</v>
      </c>
      <c r="Z45" s="1118" t="s">
        <v>2516</v>
      </c>
      <c r="AA45" s="1117" t="s">
        <v>2516</v>
      </c>
      <c r="AB45" s="1116" t="s">
        <v>2516</v>
      </c>
      <c r="AC45" s="1117" t="s">
        <v>2516</v>
      </c>
      <c r="AD45" s="1117" t="s">
        <v>2516</v>
      </c>
      <c r="AE45" s="1118" t="s">
        <v>2516</v>
      </c>
      <c r="AF45" s="1118" t="s">
        <v>2516</v>
      </c>
      <c r="AG45" s="1117" t="s">
        <v>2516</v>
      </c>
      <c r="AH45" s="1117" t="s">
        <v>2516</v>
      </c>
      <c r="AI45" s="1117" t="s">
        <v>2516</v>
      </c>
      <c r="AJ45" s="1117" t="s">
        <v>2516</v>
      </c>
      <c r="AK45" s="1117" t="s">
        <v>2516</v>
      </c>
      <c r="AL45" s="1117" t="s">
        <v>2516</v>
      </c>
      <c r="AM45" s="1117" t="s">
        <v>2516</v>
      </c>
      <c r="AN45" s="1117" t="s">
        <v>2516</v>
      </c>
      <c r="AO45" s="1117" t="s">
        <v>2516</v>
      </c>
      <c r="AP45" s="1117" t="s">
        <v>2516</v>
      </c>
      <c r="AQ45" s="1117" t="s">
        <v>2516</v>
      </c>
      <c r="AR45" s="1117" t="s">
        <v>2516</v>
      </c>
      <c r="AS45" s="1117" t="s">
        <v>2516</v>
      </c>
      <c r="AT45" s="1117" t="s">
        <v>2516</v>
      </c>
      <c r="AU45" s="1117" t="s">
        <v>2516</v>
      </c>
      <c r="AV45" s="1117" t="s">
        <v>2516</v>
      </c>
      <c r="AW45" s="1117" t="s">
        <v>2516</v>
      </c>
      <c r="AX45" s="1117" t="s">
        <v>2516</v>
      </c>
      <c r="AY45" s="1117" t="s">
        <v>2516</v>
      </c>
      <c r="AZ45" s="1117" t="s">
        <v>2516</v>
      </c>
      <c r="BA45" s="1117" t="s">
        <v>2516</v>
      </c>
      <c r="BB45" s="1117" t="s">
        <v>2516</v>
      </c>
      <c r="BC45" s="1117" t="s">
        <v>2516</v>
      </c>
      <c r="BD45" s="1117" t="s">
        <v>2516</v>
      </c>
      <c r="BE45" s="1117" t="s">
        <v>2516</v>
      </c>
      <c r="BF45" s="1117" t="s">
        <v>2516</v>
      </c>
      <c r="BG45" s="1117" t="s">
        <v>2516</v>
      </c>
      <c r="BH45" s="1117" t="s">
        <v>2516</v>
      </c>
      <c r="BI45" s="1117" t="s">
        <v>2516</v>
      </c>
      <c r="BJ45" s="1117" t="s">
        <v>2516</v>
      </c>
      <c r="BK45" s="1117" t="s">
        <v>2516</v>
      </c>
      <c r="BL45" s="1117" t="s">
        <v>2516</v>
      </c>
      <c r="BM45" s="1117" t="s">
        <v>2516</v>
      </c>
      <c r="BN45" s="1117" t="s">
        <v>2516</v>
      </c>
      <c r="BO45" s="1117" t="s">
        <v>2516</v>
      </c>
      <c r="BP45" s="1117" t="s">
        <v>2516</v>
      </c>
      <c r="BQ45" s="1117" t="s">
        <v>2516</v>
      </c>
      <c r="BR45" s="1117" t="s">
        <v>2516</v>
      </c>
      <c r="BS45" s="1117" t="s">
        <v>2516</v>
      </c>
    </row>
    <row r="46" spans="2:71" s="1416" customFormat="1">
      <c r="B46" s="1116" t="s">
        <v>2521</v>
      </c>
      <c r="C46" s="1117" t="s">
        <v>2357</v>
      </c>
      <c r="D46" s="1118" t="s">
        <v>2516</v>
      </c>
      <c r="E46" s="1118" t="s">
        <v>2516</v>
      </c>
      <c r="F46" s="1118" t="s">
        <v>2516</v>
      </c>
      <c r="G46" s="1118" t="s">
        <v>2516</v>
      </c>
      <c r="H46" s="1118" t="s">
        <v>2516</v>
      </c>
      <c r="I46" s="1118" t="s">
        <v>2516</v>
      </c>
      <c r="J46" s="1118" t="s">
        <v>2516</v>
      </c>
      <c r="K46" s="1118" t="s">
        <v>2516</v>
      </c>
      <c r="L46" s="1118" t="s">
        <v>2516</v>
      </c>
      <c r="M46" s="1118" t="s">
        <v>2516</v>
      </c>
      <c r="N46" s="1118" t="s">
        <v>2516</v>
      </c>
      <c r="O46" s="1117" t="s">
        <v>2516</v>
      </c>
      <c r="P46" s="1117" t="s">
        <v>2516</v>
      </c>
      <c r="Q46" s="1117" t="s">
        <v>2516</v>
      </c>
      <c r="R46" s="1117" t="s">
        <v>2516</v>
      </c>
      <c r="S46" s="1117" t="s">
        <v>2516</v>
      </c>
      <c r="T46" s="1117" t="s">
        <v>2516</v>
      </c>
      <c r="U46" s="1118" t="s">
        <v>2516</v>
      </c>
      <c r="V46" s="1117" t="s">
        <v>2516</v>
      </c>
      <c r="W46" s="1117" t="s">
        <v>2516</v>
      </c>
      <c r="X46" s="1117" t="s">
        <v>2516</v>
      </c>
      <c r="Y46" s="1117" t="s">
        <v>2516</v>
      </c>
      <c r="Z46" s="1118" t="s">
        <v>2516</v>
      </c>
      <c r="AA46" s="1117" t="s">
        <v>2516</v>
      </c>
      <c r="AB46" s="1116" t="s">
        <v>2516</v>
      </c>
      <c r="AC46" s="1117" t="s">
        <v>2516</v>
      </c>
      <c r="AD46" s="1117" t="s">
        <v>2516</v>
      </c>
      <c r="AE46" s="1118" t="s">
        <v>2516</v>
      </c>
      <c r="AF46" s="1118" t="s">
        <v>2516</v>
      </c>
      <c r="AG46" s="1117" t="s">
        <v>2516</v>
      </c>
      <c r="AH46" s="1117" t="s">
        <v>2516</v>
      </c>
      <c r="AI46" s="1117" t="s">
        <v>2516</v>
      </c>
      <c r="AJ46" s="1117" t="s">
        <v>2516</v>
      </c>
      <c r="AK46" s="1117" t="s">
        <v>2516</v>
      </c>
      <c r="AL46" s="1117" t="s">
        <v>2516</v>
      </c>
      <c r="AM46" s="1117" t="s">
        <v>2516</v>
      </c>
      <c r="AN46" s="1117" t="s">
        <v>2516</v>
      </c>
      <c r="AO46" s="1117" t="s">
        <v>2516</v>
      </c>
      <c r="AP46" s="1117" t="s">
        <v>2516</v>
      </c>
      <c r="AQ46" s="1117" t="s">
        <v>2516</v>
      </c>
      <c r="AR46" s="1117" t="s">
        <v>2516</v>
      </c>
      <c r="AS46" s="1117" t="s">
        <v>2516</v>
      </c>
      <c r="AT46" s="1117" t="s">
        <v>2516</v>
      </c>
      <c r="AU46" s="1117" t="s">
        <v>2516</v>
      </c>
      <c r="AV46" s="1117" t="s">
        <v>2516</v>
      </c>
      <c r="AW46" s="1117" t="s">
        <v>2516</v>
      </c>
      <c r="AX46" s="1117" t="s">
        <v>2516</v>
      </c>
      <c r="AY46" s="1117" t="s">
        <v>2516</v>
      </c>
      <c r="AZ46" s="1117" t="s">
        <v>2516</v>
      </c>
      <c r="BA46" s="1117" t="s">
        <v>2516</v>
      </c>
      <c r="BB46" s="1117" t="s">
        <v>2516</v>
      </c>
      <c r="BC46" s="1117" t="s">
        <v>2516</v>
      </c>
      <c r="BD46" s="1117" t="s">
        <v>2516</v>
      </c>
      <c r="BE46" s="1117" t="s">
        <v>2516</v>
      </c>
      <c r="BF46" s="1117" t="s">
        <v>2516</v>
      </c>
      <c r="BG46" s="1117" t="s">
        <v>2516</v>
      </c>
      <c r="BH46" s="1117" t="s">
        <v>2516</v>
      </c>
      <c r="BI46" s="1117" t="s">
        <v>2516</v>
      </c>
      <c r="BJ46" s="1117" t="s">
        <v>2516</v>
      </c>
      <c r="BK46" s="1117" t="s">
        <v>2516</v>
      </c>
      <c r="BL46" s="1117" t="s">
        <v>2516</v>
      </c>
      <c r="BM46" s="1117" t="s">
        <v>2516</v>
      </c>
      <c r="BN46" s="1117" t="s">
        <v>2516</v>
      </c>
      <c r="BO46" s="1117" t="s">
        <v>2516</v>
      </c>
      <c r="BP46" s="1117" t="s">
        <v>2516</v>
      </c>
      <c r="BQ46" s="1117" t="s">
        <v>2516</v>
      </c>
      <c r="BR46" s="1117" t="s">
        <v>2516</v>
      </c>
      <c r="BS46" s="1117" t="s">
        <v>2516</v>
      </c>
    </row>
    <row r="47" spans="2:71" s="1416" customFormat="1">
      <c r="B47" s="1116" t="s">
        <v>2522</v>
      </c>
      <c r="C47" s="1117" t="s">
        <v>2252</v>
      </c>
      <c r="D47" s="1118" t="s">
        <v>2516</v>
      </c>
      <c r="E47" s="1118" t="s">
        <v>2516</v>
      </c>
      <c r="F47" s="1118" t="s">
        <v>2516</v>
      </c>
      <c r="G47" s="1118" t="s">
        <v>2516</v>
      </c>
      <c r="H47" s="1118" t="s">
        <v>2516</v>
      </c>
      <c r="I47" s="1118" t="s">
        <v>2516</v>
      </c>
      <c r="J47" s="1118" t="s">
        <v>2516</v>
      </c>
      <c r="K47" s="1118" t="s">
        <v>2516</v>
      </c>
      <c r="L47" s="1118" t="s">
        <v>2516</v>
      </c>
      <c r="M47" s="1118" t="s">
        <v>2516</v>
      </c>
      <c r="N47" s="1118" t="s">
        <v>2516</v>
      </c>
      <c r="O47" s="1117" t="s">
        <v>2516</v>
      </c>
      <c r="P47" s="1117" t="s">
        <v>2516</v>
      </c>
      <c r="Q47" s="1117" t="s">
        <v>2516</v>
      </c>
      <c r="R47" s="1117" t="s">
        <v>2516</v>
      </c>
      <c r="S47" s="1117" t="s">
        <v>2516</v>
      </c>
      <c r="T47" s="1117" t="s">
        <v>2516</v>
      </c>
      <c r="U47" s="1417" t="s">
        <v>2516</v>
      </c>
      <c r="V47" s="1117" t="s">
        <v>2516</v>
      </c>
      <c r="W47" s="1117" t="s">
        <v>2516</v>
      </c>
      <c r="X47" s="1117" t="s">
        <v>2516</v>
      </c>
      <c r="Y47" s="1117" t="s">
        <v>2516</v>
      </c>
      <c r="Z47" s="1417" t="s">
        <v>2516</v>
      </c>
      <c r="AA47" s="1117" t="s">
        <v>2516</v>
      </c>
      <c r="AB47" s="1417" t="s">
        <v>2516</v>
      </c>
      <c r="AC47" s="1117" t="s">
        <v>2516</v>
      </c>
      <c r="AD47" s="1117" t="s">
        <v>2516</v>
      </c>
      <c r="AE47" s="1417" t="s">
        <v>2516</v>
      </c>
      <c r="AF47" s="1417" t="s">
        <v>2516</v>
      </c>
      <c r="AG47" s="1117" t="s">
        <v>2516</v>
      </c>
      <c r="AH47" s="1117" t="s">
        <v>2516</v>
      </c>
      <c r="AI47" s="1117" t="s">
        <v>2516</v>
      </c>
      <c r="AJ47" s="1117" t="s">
        <v>2516</v>
      </c>
      <c r="AK47" s="1117" t="s">
        <v>2516</v>
      </c>
      <c r="AL47" s="1117" t="s">
        <v>2516</v>
      </c>
      <c r="AM47" s="1117" t="s">
        <v>2516</v>
      </c>
      <c r="AN47" s="1117" t="s">
        <v>2516</v>
      </c>
      <c r="AO47" s="1117" t="s">
        <v>2516</v>
      </c>
      <c r="AP47" s="1117" t="s">
        <v>2516</v>
      </c>
      <c r="AQ47" s="1117" t="s">
        <v>2516</v>
      </c>
      <c r="AR47" s="1117" t="s">
        <v>2516</v>
      </c>
      <c r="AS47" s="1117" t="s">
        <v>2516</v>
      </c>
      <c r="AT47" s="1117" t="s">
        <v>2516</v>
      </c>
      <c r="AU47" s="1117" t="s">
        <v>2516</v>
      </c>
      <c r="AV47" s="1117" t="s">
        <v>2516</v>
      </c>
      <c r="AW47" s="1117" t="s">
        <v>2516</v>
      </c>
      <c r="AX47" s="1117" t="s">
        <v>2516</v>
      </c>
      <c r="AY47" s="1117" t="s">
        <v>2516</v>
      </c>
      <c r="AZ47" s="1117" t="s">
        <v>2516</v>
      </c>
      <c r="BA47" s="1117" t="s">
        <v>2516</v>
      </c>
      <c r="BB47" s="1117" t="s">
        <v>2516</v>
      </c>
      <c r="BC47" s="1117" t="s">
        <v>2516</v>
      </c>
      <c r="BD47" s="1117" t="s">
        <v>2516</v>
      </c>
      <c r="BE47" s="1117" t="s">
        <v>2516</v>
      </c>
      <c r="BF47" s="1117" t="s">
        <v>2516</v>
      </c>
      <c r="BG47" s="1117" t="s">
        <v>2516</v>
      </c>
      <c r="BH47" s="1117" t="s">
        <v>2516</v>
      </c>
      <c r="BI47" s="1117" t="s">
        <v>2516</v>
      </c>
      <c r="BJ47" s="1117" t="s">
        <v>2516</v>
      </c>
      <c r="BK47" s="1117" t="s">
        <v>2516</v>
      </c>
      <c r="BL47" s="1117" t="s">
        <v>2516</v>
      </c>
      <c r="BM47" s="1117" t="s">
        <v>2516</v>
      </c>
      <c r="BN47" s="1117" t="s">
        <v>2516</v>
      </c>
      <c r="BO47" s="1117" t="s">
        <v>2516</v>
      </c>
      <c r="BP47" s="1117" t="s">
        <v>2516</v>
      </c>
      <c r="BQ47" s="1117" t="s">
        <v>2516</v>
      </c>
      <c r="BR47" s="1117" t="s">
        <v>2516</v>
      </c>
      <c r="BS47" s="1117" t="s">
        <v>2516</v>
      </c>
    </row>
    <row r="48" spans="2:71" s="1416" customFormat="1">
      <c r="B48" s="1116" t="s">
        <v>2523</v>
      </c>
      <c r="C48" s="1117" t="s">
        <v>2357</v>
      </c>
      <c r="D48" s="1118" t="s">
        <v>2516</v>
      </c>
      <c r="E48" s="1118" t="s">
        <v>2516</v>
      </c>
      <c r="F48" s="1118" t="s">
        <v>2516</v>
      </c>
      <c r="G48" s="1118" t="s">
        <v>2516</v>
      </c>
      <c r="H48" s="1118" t="s">
        <v>2516</v>
      </c>
      <c r="I48" s="1118" t="s">
        <v>2516</v>
      </c>
      <c r="J48" s="1118" t="s">
        <v>2516</v>
      </c>
      <c r="K48" s="1118" t="s">
        <v>2516</v>
      </c>
      <c r="L48" s="1118" t="s">
        <v>2516</v>
      </c>
      <c r="M48" s="1118" t="s">
        <v>2516</v>
      </c>
      <c r="N48" s="1118" t="s">
        <v>2516</v>
      </c>
      <c r="O48" s="1117" t="s">
        <v>2516</v>
      </c>
      <c r="P48" s="1117" t="s">
        <v>2516</v>
      </c>
      <c r="Q48" s="1117" t="s">
        <v>2516</v>
      </c>
      <c r="R48" s="1117" t="s">
        <v>2516</v>
      </c>
      <c r="S48" s="1117" t="s">
        <v>2516</v>
      </c>
      <c r="T48" s="1117" t="s">
        <v>2516</v>
      </c>
      <c r="U48" s="1417" t="s">
        <v>2516</v>
      </c>
      <c r="V48" s="1117" t="s">
        <v>2516</v>
      </c>
      <c r="W48" s="1117" t="s">
        <v>2516</v>
      </c>
      <c r="X48" s="1117" t="s">
        <v>2516</v>
      </c>
      <c r="Y48" s="1117" t="s">
        <v>2516</v>
      </c>
      <c r="Z48" s="1417" t="s">
        <v>2516</v>
      </c>
      <c r="AA48" s="1117" t="s">
        <v>2516</v>
      </c>
      <c r="AB48" s="1417" t="s">
        <v>2516</v>
      </c>
      <c r="AC48" s="1117" t="s">
        <v>2516</v>
      </c>
      <c r="AD48" s="1117" t="s">
        <v>2516</v>
      </c>
      <c r="AE48" s="1417" t="s">
        <v>2516</v>
      </c>
      <c r="AF48" s="1417" t="s">
        <v>2516</v>
      </c>
      <c r="AG48" s="1417" t="s">
        <v>2516</v>
      </c>
      <c r="AH48" s="1417" t="s">
        <v>2516</v>
      </c>
      <c r="AI48" s="1417" t="s">
        <v>2516</v>
      </c>
      <c r="AJ48" s="1417" t="s">
        <v>2516</v>
      </c>
      <c r="AK48" s="1417" t="s">
        <v>2516</v>
      </c>
      <c r="AL48" s="1417" t="s">
        <v>2516</v>
      </c>
      <c r="AM48" s="1417" t="s">
        <v>2516</v>
      </c>
      <c r="AN48" s="1417" t="s">
        <v>2516</v>
      </c>
      <c r="AO48" s="1417" t="s">
        <v>2516</v>
      </c>
      <c r="AP48" s="1417" t="s">
        <v>2516</v>
      </c>
      <c r="AQ48" s="1417" t="s">
        <v>2516</v>
      </c>
      <c r="AR48" s="1417" t="s">
        <v>2516</v>
      </c>
      <c r="AS48" s="1417" t="s">
        <v>2516</v>
      </c>
      <c r="AT48" s="1417" t="s">
        <v>2516</v>
      </c>
      <c r="AU48" s="1417" t="s">
        <v>2516</v>
      </c>
      <c r="AV48" s="1417" t="s">
        <v>2516</v>
      </c>
      <c r="AW48" s="1417" t="s">
        <v>2516</v>
      </c>
      <c r="AX48" s="1417" t="s">
        <v>2516</v>
      </c>
      <c r="AY48" s="1417" t="s">
        <v>2516</v>
      </c>
      <c r="AZ48" s="1417" t="s">
        <v>2516</v>
      </c>
      <c r="BA48" s="1417" t="s">
        <v>2516</v>
      </c>
      <c r="BB48" s="1417" t="s">
        <v>2516</v>
      </c>
      <c r="BC48" s="1417" t="s">
        <v>2516</v>
      </c>
      <c r="BD48" s="1417" t="s">
        <v>2516</v>
      </c>
      <c r="BE48" s="1417" t="s">
        <v>2516</v>
      </c>
      <c r="BF48" s="1417" t="s">
        <v>2516</v>
      </c>
      <c r="BG48" s="1417" t="s">
        <v>2516</v>
      </c>
      <c r="BH48" s="1417" t="s">
        <v>2516</v>
      </c>
      <c r="BI48" s="1417" t="s">
        <v>2516</v>
      </c>
      <c r="BJ48" s="1417" t="s">
        <v>2516</v>
      </c>
      <c r="BK48" s="1417" t="s">
        <v>2516</v>
      </c>
      <c r="BL48" s="1417" t="s">
        <v>2516</v>
      </c>
      <c r="BM48" s="1417" t="s">
        <v>2516</v>
      </c>
      <c r="BN48" s="1417" t="s">
        <v>2516</v>
      </c>
      <c r="BO48" s="1417" t="s">
        <v>2516</v>
      </c>
      <c r="BP48" s="1417" t="s">
        <v>2516</v>
      </c>
      <c r="BQ48" s="1417" t="s">
        <v>2516</v>
      </c>
      <c r="BR48" s="1417" t="s">
        <v>2516</v>
      </c>
      <c r="BS48" s="1417" t="s">
        <v>2516</v>
      </c>
    </row>
    <row r="49" spans="2:71" s="1416" customFormat="1">
      <c r="B49" s="1116" t="s">
        <v>2525</v>
      </c>
      <c r="C49" s="1117" t="s">
        <v>2357</v>
      </c>
      <c r="D49" s="1118" t="s">
        <v>2251</v>
      </c>
      <c r="E49" s="1118" t="s">
        <v>2251</v>
      </c>
      <c r="F49" s="1118" t="s">
        <v>2251</v>
      </c>
      <c r="G49" s="1118" t="s">
        <v>2251</v>
      </c>
      <c r="H49" s="1118" t="s">
        <v>2251</v>
      </c>
      <c r="I49" s="1118" t="s">
        <v>2251</v>
      </c>
      <c r="J49" s="1118" t="s">
        <v>2251</v>
      </c>
      <c r="K49" s="1118" t="s">
        <v>2251</v>
      </c>
      <c r="L49" s="1118" t="s">
        <v>2251</v>
      </c>
      <c r="M49" s="1131" t="s">
        <v>2251</v>
      </c>
      <c r="N49" s="1131" t="s">
        <v>2251</v>
      </c>
      <c r="O49" s="1131" t="s">
        <v>2251</v>
      </c>
      <c r="P49" s="1131" t="s">
        <v>2251</v>
      </c>
      <c r="Q49" s="1131" t="s">
        <v>2251</v>
      </c>
      <c r="R49" s="1131" t="s">
        <v>2251</v>
      </c>
      <c r="S49" s="1117" t="s">
        <v>2516</v>
      </c>
      <c r="T49" s="1117" t="s">
        <v>2516</v>
      </c>
      <c r="U49" s="1417" t="s">
        <v>2516</v>
      </c>
      <c r="V49" s="1117" t="s">
        <v>2516</v>
      </c>
      <c r="W49" s="1117" t="s">
        <v>2516</v>
      </c>
      <c r="X49" s="1117" t="s">
        <v>2516</v>
      </c>
      <c r="Y49" s="1117" t="s">
        <v>2516</v>
      </c>
      <c r="Z49" s="1417" t="s">
        <v>2516</v>
      </c>
      <c r="AA49" s="1117" t="s">
        <v>2516</v>
      </c>
      <c r="AB49" s="1417" t="s">
        <v>2516</v>
      </c>
      <c r="AC49" s="1117" t="s">
        <v>2516</v>
      </c>
      <c r="AD49" s="1117" t="s">
        <v>2516</v>
      </c>
      <c r="AE49" s="1417" t="s">
        <v>2516</v>
      </c>
      <c r="AF49" s="1417" t="s">
        <v>2516</v>
      </c>
      <c r="AG49" s="1117" t="s">
        <v>2516</v>
      </c>
      <c r="AH49" s="1117" t="s">
        <v>2516</v>
      </c>
      <c r="AI49" s="1117" t="s">
        <v>2516</v>
      </c>
      <c r="AJ49" s="1117" t="s">
        <v>2516</v>
      </c>
      <c r="AK49" s="1117" t="s">
        <v>2516</v>
      </c>
      <c r="AL49" s="1117" t="s">
        <v>2516</v>
      </c>
      <c r="AM49" s="1117" t="s">
        <v>2516</v>
      </c>
      <c r="AN49" s="1117" t="s">
        <v>2516</v>
      </c>
      <c r="AO49" s="1117" t="s">
        <v>2516</v>
      </c>
      <c r="AP49" s="1117" t="s">
        <v>2516</v>
      </c>
      <c r="AQ49" s="1117" t="s">
        <v>2516</v>
      </c>
      <c r="AR49" s="1117" t="s">
        <v>2516</v>
      </c>
      <c r="AS49" s="1117" t="s">
        <v>2516</v>
      </c>
      <c r="AT49" s="1117" t="s">
        <v>2516</v>
      </c>
      <c r="AU49" s="1117" t="s">
        <v>2516</v>
      </c>
      <c r="AV49" s="1117" t="s">
        <v>2516</v>
      </c>
      <c r="AW49" s="1117" t="s">
        <v>2516</v>
      </c>
      <c r="AX49" s="1117" t="s">
        <v>2516</v>
      </c>
      <c r="AY49" s="1117" t="s">
        <v>2516</v>
      </c>
      <c r="AZ49" s="1117" t="s">
        <v>2516</v>
      </c>
      <c r="BA49" s="1117" t="s">
        <v>2516</v>
      </c>
      <c r="BB49" s="1117" t="s">
        <v>2516</v>
      </c>
      <c r="BC49" s="1117" t="s">
        <v>2516</v>
      </c>
      <c r="BD49" s="1117" t="s">
        <v>2516</v>
      </c>
      <c r="BE49" s="1117" t="s">
        <v>2516</v>
      </c>
      <c r="BF49" s="1117" t="s">
        <v>2516</v>
      </c>
      <c r="BG49" s="1117" t="s">
        <v>2516</v>
      </c>
      <c r="BH49" s="1117" t="s">
        <v>2516</v>
      </c>
      <c r="BI49" s="1117" t="s">
        <v>2516</v>
      </c>
      <c r="BJ49" s="1117" t="s">
        <v>2516</v>
      </c>
      <c r="BK49" s="1117" t="s">
        <v>2516</v>
      </c>
      <c r="BL49" s="1117" t="s">
        <v>2516</v>
      </c>
      <c r="BM49" s="1117" t="s">
        <v>2516</v>
      </c>
      <c r="BN49" s="1117" t="s">
        <v>2516</v>
      </c>
      <c r="BO49" s="1117" t="s">
        <v>2516</v>
      </c>
      <c r="BP49" s="1117" t="s">
        <v>2516</v>
      </c>
      <c r="BQ49" s="1117" t="s">
        <v>2516</v>
      </c>
      <c r="BR49" s="1117" t="s">
        <v>2516</v>
      </c>
      <c r="BS49" s="1117" t="s">
        <v>2516</v>
      </c>
    </row>
    <row r="50" spans="2:71" s="1416" customFormat="1">
      <c r="B50" s="1116" t="s">
        <v>2527</v>
      </c>
      <c r="C50" s="1117" t="s">
        <v>2357</v>
      </c>
      <c r="D50" s="1118" t="s">
        <v>2524</v>
      </c>
      <c r="E50" s="1118" t="s">
        <v>2524</v>
      </c>
      <c r="F50" s="1118" t="s">
        <v>2524</v>
      </c>
      <c r="G50" s="1118" t="s">
        <v>2524</v>
      </c>
      <c r="H50" s="1118" t="s">
        <v>2524</v>
      </c>
      <c r="I50" s="1118" t="s">
        <v>2524</v>
      </c>
      <c r="J50" s="1118" t="s">
        <v>2524</v>
      </c>
      <c r="K50" s="1118" t="s">
        <v>2524</v>
      </c>
      <c r="L50" s="1118" t="s">
        <v>2524</v>
      </c>
      <c r="M50" s="1131" t="s">
        <v>2524</v>
      </c>
      <c r="N50" s="1131" t="s">
        <v>2524</v>
      </c>
      <c r="O50" s="1129" t="s">
        <v>2524</v>
      </c>
      <c r="P50" s="1129" t="s">
        <v>2524</v>
      </c>
      <c r="Q50" s="1129" t="s">
        <v>2524</v>
      </c>
      <c r="R50" s="1129" t="s">
        <v>2524</v>
      </c>
      <c r="S50" s="1117" t="s">
        <v>2516</v>
      </c>
      <c r="T50" s="1117" t="s">
        <v>2516</v>
      </c>
      <c r="U50" s="1417" t="s">
        <v>2516</v>
      </c>
      <c r="V50" s="1117" t="s">
        <v>2516</v>
      </c>
      <c r="W50" s="1117" t="s">
        <v>2516</v>
      </c>
      <c r="X50" s="1117" t="s">
        <v>2516</v>
      </c>
      <c r="Y50" s="1117" t="s">
        <v>2516</v>
      </c>
      <c r="Z50" s="1417" t="s">
        <v>2516</v>
      </c>
      <c r="AA50" s="1117" t="s">
        <v>2516</v>
      </c>
      <c r="AB50" s="1417" t="s">
        <v>2516</v>
      </c>
      <c r="AC50" s="1117" t="s">
        <v>2516</v>
      </c>
      <c r="AD50" s="1117" t="s">
        <v>2516</v>
      </c>
      <c r="AE50" s="1417" t="s">
        <v>2516</v>
      </c>
      <c r="AF50" s="1417" t="s">
        <v>2516</v>
      </c>
      <c r="AG50" s="1117" t="s">
        <v>2516</v>
      </c>
      <c r="AH50" s="1117" t="s">
        <v>2516</v>
      </c>
      <c r="AI50" s="1117" t="s">
        <v>2516</v>
      </c>
      <c r="AJ50" s="1117" t="s">
        <v>2516</v>
      </c>
      <c r="AK50" s="1117" t="s">
        <v>2516</v>
      </c>
      <c r="AL50" s="1117" t="s">
        <v>2516</v>
      </c>
      <c r="AM50" s="1117" t="s">
        <v>2516</v>
      </c>
      <c r="AN50" s="1117" t="s">
        <v>2516</v>
      </c>
      <c r="AO50" s="1117" t="s">
        <v>2516</v>
      </c>
      <c r="AP50" s="1117" t="s">
        <v>2516</v>
      </c>
      <c r="AQ50" s="1117" t="s">
        <v>2516</v>
      </c>
      <c r="AR50" s="1117" t="s">
        <v>2516</v>
      </c>
      <c r="AS50" s="1117" t="s">
        <v>2516</v>
      </c>
      <c r="AT50" s="1117" t="s">
        <v>2516</v>
      </c>
      <c r="AU50" s="1117" t="s">
        <v>2516</v>
      </c>
      <c r="AV50" s="1117" t="s">
        <v>2516</v>
      </c>
      <c r="AW50" s="1117" t="s">
        <v>2516</v>
      </c>
      <c r="AX50" s="1117" t="s">
        <v>2516</v>
      </c>
      <c r="AY50" s="1117" t="s">
        <v>2516</v>
      </c>
      <c r="AZ50" s="1117" t="s">
        <v>2516</v>
      </c>
      <c r="BA50" s="1117" t="s">
        <v>2516</v>
      </c>
      <c r="BB50" s="1117" t="s">
        <v>2516</v>
      </c>
      <c r="BC50" s="1117" t="s">
        <v>2516</v>
      </c>
      <c r="BD50" s="1117" t="s">
        <v>2516</v>
      </c>
      <c r="BE50" s="1117" t="s">
        <v>2516</v>
      </c>
      <c r="BF50" s="1117" t="s">
        <v>2516</v>
      </c>
      <c r="BG50" s="1117" t="s">
        <v>2516</v>
      </c>
      <c r="BH50" s="1117" t="s">
        <v>2516</v>
      </c>
      <c r="BI50" s="1117" t="s">
        <v>2516</v>
      </c>
      <c r="BJ50" s="1117" t="s">
        <v>2516</v>
      </c>
      <c r="BK50" s="1117" t="s">
        <v>2516</v>
      </c>
      <c r="BL50" s="1117" t="s">
        <v>2516</v>
      </c>
      <c r="BM50" s="1117" t="s">
        <v>2516</v>
      </c>
      <c r="BN50" s="1117" t="s">
        <v>2516</v>
      </c>
      <c r="BO50" s="1117" t="s">
        <v>2516</v>
      </c>
      <c r="BP50" s="1117" t="s">
        <v>2516</v>
      </c>
      <c r="BQ50" s="1117" t="s">
        <v>2516</v>
      </c>
      <c r="BR50" s="1117" t="s">
        <v>2516</v>
      </c>
      <c r="BS50" s="1117" t="s">
        <v>2516</v>
      </c>
    </row>
    <row r="51" spans="2:71" s="1416" customFormat="1" ht="11.4">
      <c r="B51" s="1116" t="s">
        <v>2529</v>
      </c>
      <c r="C51" s="1117" t="s">
        <v>2357</v>
      </c>
      <c r="D51" s="1118" t="s">
        <v>2526</v>
      </c>
      <c r="E51" s="1118" t="s">
        <v>2526</v>
      </c>
      <c r="F51" s="1118" t="s">
        <v>2526</v>
      </c>
      <c r="G51" s="1118" t="s">
        <v>2526</v>
      </c>
      <c r="H51" s="1118" t="s">
        <v>2526</v>
      </c>
      <c r="I51" s="1118" t="s">
        <v>2526</v>
      </c>
      <c r="J51" s="1118" t="s">
        <v>2526</v>
      </c>
      <c r="K51" s="1118" t="s">
        <v>2526</v>
      </c>
      <c r="L51" s="1118" t="s">
        <v>2526</v>
      </c>
      <c r="M51" s="1131" t="s">
        <v>2526</v>
      </c>
      <c r="N51" s="1131" t="s">
        <v>2526</v>
      </c>
      <c r="O51" s="1131" t="s">
        <v>2526</v>
      </c>
      <c r="P51" s="1131" t="s">
        <v>2526</v>
      </c>
      <c r="Q51" s="1131" t="s">
        <v>2526</v>
      </c>
      <c r="R51" s="1131" t="s">
        <v>2526</v>
      </c>
      <c r="S51" s="1417" t="s">
        <v>2516</v>
      </c>
      <c r="T51" s="1117" t="s">
        <v>2516</v>
      </c>
      <c r="U51" s="1417" t="s">
        <v>2516</v>
      </c>
      <c r="V51" s="1117" t="s">
        <v>2516</v>
      </c>
      <c r="W51" s="1117" t="s">
        <v>2516</v>
      </c>
      <c r="X51" s="1117" t="s">
        <v>2516</v>
      </c>
      <c r="Y51" s="1117" t="s">
        <v>2516</v>
      </c>
      <c r="Z51" s="1417" t="s">
        <v>2516</v>
      </c>
      <c r="AA51" s="1117" t="s">
        <v>2516</v>
      </c>
      <c r="AB51" s="1417" t="s">
        <v>2516</v>
      </c>
      <c r="AC51" s="1117" t="s">
        <v>2516</v>
      </c>
      <c r="AD51" s="1117" t="s">
        <v>2516</v>
      </c>
      <c r="AE51" s="1417" t="s">
        <v>2516</v>
      </c>
      <c r="AF51" s="1417" t="s">
        <v>2516</v>
      </c>
      <c r="AG51" s="1417" t="s">
        <v>2516</v>
      </c>
      <c r="AH51" s="1417" t="s">
        <v>2516</v>
      </c>
      <c r="AI51" s="1417" t="s">
        <v>2516</v>
      </c>
      <c r="AJ51" s="1417" t="s">
        <v>2516</v>
      </c>
      <c r="AK51" s="1417" t="s">
        <v>2516</v>
      </c>
      <c r="AL51" s="1417" t="s">
        <v>2516</v>
      </c>
      <c r="AM51" s="1417" t="s">
        <v>2516</v>
      </c>
      <c r="AN51" s="1417" t="s">
        <v>2516</v>
      </c>
      <c r="AO51" s="1417" t="s">
        <v>2516</v>
      </c>
      <c r="AP51" s="1417" t="s">
        <v>2516</v>
      </c>
      <c r="AQ51" s="1417" t="s">
        <v>2516</v>
      </c>
      <c r="AR51" s="1417" t="s">
        <v>2516</v>
      </c>
      <c r="AS51" s="1417" t="s">
        <v>2516</v>
      </c>
      <c r="AT51" s="1417" t="s">
        <v>2516</v>
      </c>
      <c r="AU51" s="1417" t="s">
        <v>2516</v>
      </c>
      <c r="AV51" s="1417" t="s">
        <v>2516</v>
      </c>
      <c r="AW51" s="1417" t="s">
        <v>2516</v>
      </c>
      <c r="AX51" s="1417" t="s">
        <v>2516</v>
      </c>
      <c r="AY51" s="1417" t="s">
        <v>2516</v>
      </c>
      <c r="AZ51" s="1417" t="s">
        <v>2516</v>
      </c>
      <c r="BA51" s="1417" t="s">
        <v>2516</v>
      </c>
      <c r="BB51" s="1417" t="s">
        <v>2516</v>
      </c>
      <c r="BC51" s="1417" t="s">
        <v>2516</v>
      </c>
      <c r="BD51" s="1417" t="s">
        <v>2516</v>
      </c>
      <c r="BE51" s="1417" t="s">
        <v>2516</v>
      </c>
      <c r="BF51" s="1417" t="s">
        <v>2516</v>
      </c>
      <c r="BG51" s="1417" t="s">
        <v>2516</v>
      </c>
      <c r="BH51" s="1417" t="s">
        <v>2516</v>
      </c>
      <c r="BI51" s="1417" t="s">
        <v>2516</v>
      </c>
      <c r="BJ51" s="1417" t="s">
        <v>2516</v>
      </c>
      <c r="BK51" s="1417" t="s">
        <v>2516</v>
      </c>
      <c r="BL51" s="1417" t="s">
        <v>2516</v>
      </c>
      <c r="BM51" s="1417" t="s">
        <v>2516</v>
      </c>
      <c r="BN51" s="1417" t="s">
        <v>2516</v>
      </c>
      <c r="BO51" s="1417" t="s">
        <v>2516</v>
      </c>
      <c r="BP51" s="1417" t="s">
        <v>2516</v>
      </c>
      <c r="BQ51" s="1417" t="s">
        <v>2516</v>
      </c>
      <c r="BR51" s="1417" t="s">
        <v>2516</v>
      </c>
      <c r="BS51" s="1417" t="s">
        <v>2516</v>
      </c>
    </row>
    <row r="52" spans="2:71" s="1416" customFormat="1">
      <c r="B52" s="1116" t="s">
        <v>2531</v>
      </c>
      <c r="C52" s="1117" t="s">
        <v>2357</v>
      </c>
      <c r="D52" s="1417" t="s">
        <v>2528</v>
      </c>
      <c r="E52" s="1417" t="s">
        <v>2528</v>
      </c>
      <c r="F52" s="1417" t="s">
        <v>2528</v>
      </c>
      <c r="G52" s="1417" t="s">
        <v>2528</v>
      </c>
      <c r="H52" s="1417" t="s">
        <v>2528</v>
      </c>
      <c r="I52" s="1417" t="s">
        <v>2528</v>
      </c>
      <c r="J52" s="1417" t="s">
        <v>2528</v>
      </c>
      <c r="K52" s="1417" t="s">
        <v>2528</v>
      </c>
      <c r="L52" s="1417" t="s">
        <v>2528</v>
      </c>
      <c r="M52" s="1417" t="s">
        <v>2528</v>
      </c>
      <c r="N52" s="1417" t="s">
        <v>2528</v>
      </c>
      <c r="O52" s="1417" t="s">
        <v>2528</v>
      </c>
      <c r="P52" s="1417" t="s">
        <v>2528</v>
      </c>
      <c r="Q52" s="1417" t="s">
        <v>2528</v>
      </c>
      <c r="R52" s="1417" t="s">
        <v>2528</v>
      </c>
      <c r="S52" s="1417" t="s">
        <v>2516</v>
      </c>
      <c r="T52" s="1117" t="s">
        <v>2516</v>
      </c>
      <c r="U52" s="1417" t="s">
        <v>2516</v>
      </c>
      <c r="V52" s="1117" t="s">
        <v>2516</v>
      </c>
      <c r="W52" s="1117" t="s">
        <v>2516</v>
      </c>
      <c r="X52" s="1117" t="s">
        <v>2516</v>
      </c>
      <c r="Y52" s="1117" t="s">
        <v>2516</v>
      </c>
      <c r="Z52" s="1417" t="s">
        <v>2516</v>
      </c>
      <c r="AA52" s="1117" t="s">
        <v>2516</v>
      </c>
      <c r="AB52" s="1417" t="s">
        <v>2516</v>
      </c>
      <c r="AC52" s="1117" t="s">
        <v>2516</v>
      </c>
      <c r="AD52" s="1117" t="s">
        <v>2516</v>
      </c>
      <c r="AE52" s="1417" t="s">
        <v>2516</v>
      </c>
      <c r="AF52" s="1417" t="s">
        <v>2516</v>
      </c>
      <c r="AG52" s="1417" t="s">
        <v>2516</v>
      </c>
      <c r="AH52" s="1417" t="s">
        <v>2516</v>
      </c>
      <c r="AI52" s="1417" t="s">
        <v>2516</v>
      </c>
      <c r="AJ52" s="1417" t="s">
        <v>2516</v>
      </c>
      <c r="AK52" s="1417" t="s">
        <v>2516</v>
      </c>
      <c r="AL52" s="1417" t="s">
        <v>2516</v>
      </c>
      <c r="AM52" s="1417" t="s">
        <v>2516</v>
      </c>
      <c r="AN52" s="1417" t="s">
        <v>2516</v>
      </c>
      <c r="AO52" s="1417" t="s">
        <v>2516</v>
      </c>
      <c r="AP52" s="1417" t="s">
        <v>2516</v>
      </c>
      <c r="AQ52" s="1417" t="s">
        <v>2516</v>
      </c>
      <c r="AR52" s="1417" t="s">
        <v>2516</v>
      </c>
      <c r="AS52" s="1417" t="s">
        <v>2516</v>
      </c>
      <c r="AT52" s="1417" t="s">
        <v>2516</v>
      </c>
      <c r="AU52" s="1417" t="s">
        <v>2516</v>
      </c>
      <c r="AV52" s="1417" t="s">
        <v>2516</v>
      </c>
      <c r="AW52" s="1417" t="s">
        <v>2516</v>
      </c>
      <c r="AX52" s="1417" t="s">
        <v>2516</v>
      </c>
      <c r="AY52" s="1417" t="s">
        <v>2516</v>
      </c>
      <c r="AZ52" s="1417" t="s">
        <v>2516</v>
      </c>
      <c r="BA52" s="1417" t="s">
        <v>2516</v>
      </c>
      <c r="BB52" s="1417" t="s">
        <v>2516</v>
      </c>
      <c r="BC52" s="1417" t="s">
        <v>2516</v>
      </c>
      <c r="BD52" s="1417" t="s">
        <v>2516</v>
      </c>
      <c r="BE52" s="1417" t="s">
        <v>2516</v>
      </c>
      <c r="BF52" s="1417" t="s">
        <v>2516</v>
      </c>
      <c r="BG52" s="1417" t="s">
        <v>2516</v>
      </c>
      <c r="BH52" s="1419" t="s">
        <v>2516</v>
      </c>
      <c r="BI52" s="1419" t="s">
        <v>2516</v>
      </c>
      <c r="BJ52" s="1419" t="s">
        <v>2516</v>
      </c>
      <c r="BK52" s="1419" t="s">
        <v>2516</v>
      </c>
      <c r="BL52" s="1419" t="s">
        <v>2516</v>
      </c>
      <c r="BM52" s="1419" t="s">
        <v>2516</v>
      </c>
      <c r="BN52" s="1419" t="s">
        <v>2516</v>
      </c>
      <c r="BO52" s="1419" t="s">
        <v>2516</v>
      </c>
      <c r="BP52" s="1419" t="s">
        <v>2516</v>
      </c>
      <c r="BQ52" s="1419" t="s">
        <v>2516</v>
      </c>
      <c r="BR52" s="1419" t="s">
        <v>2516</v>
      </c>
      <c r="BS52" s="1419" t="s">
        <v>2516</v>
      </c>
    </row>
    <row r="53" spans="2:71" s="1416" customFormat="1">
      <c r="B53" s="1116" t="s">
        <v>2533</v>
      </c>
      <c r="C53" s="1117" t="s">
        <v>2534</v>
      </c>
      <c r="D53" s="1422" t="s">
        <v>2530</v>
      </c>
      <c r="E53" s="1422" t="s">
        <v>2530</v>
      </c>
      <c r="F53" s="1422" t="s">
        <v>2530</v>
      </c>
      <c r="G53" s="1422" t="s">
        <v>2530</v>
      </c>
      <c r="H53" s="1422" t="s">
        <v>2530</v>
      </c>
      <c r="I53" s="1422" t="s">
        <v>2530</v>
      </c>
      <c r="J53" s="1422" t="s">
        <v>2530</v>
      </c>
      <c r="K53" s="1422" t="s">
        <v>2530</v>
      </c>
      <c r="L53" s="1422" t="s">
        <v>2530</v>
      </c>
      <c r="M53" s="1422" t="s">
        <v>2530</v>
      </c>
      <c r="N53" s="1422" t="s">
        <v>2530</v>
      </c>
      <c r="O53" s="1422" t="s">
        <v>2530</v>
      </c>
      <c r="P53" s="1422" t="s">
        <v>2530</v>
      </c>
      <c r="Q53" s="1422" t="s">
        <v>2530</v>
      </c>
      <c r="R53" s="1422" t="s">
        <v>2530</v>
      </c>
      <c r="S53" s="1417" t="s">
        <v>2516</v>
      </c>
      <c r="T53" s="1117" t="s">
        <v>2516</v>
      </c>
      <c r="U53" s="1417" t="s">
        <v>2516</v>
      </c>
      <c r="V53" s="1117" t="s">
        <v>2516</v>
      </c>
      <c r="W53" s="1117" t="s">
        <v>2516</v>
      </c>
      <c r="X53" s="1117" t="s">
        <v>2516</v>
      </c>
      <c r="Y53" s="1117" t="s">
        <v>2516</v>
      </c>
      <c r="Z53" s="1417" t="s">
        <v>2516</v>
      </c>
      <c r="AA53" s="1117" t="s">
        <v>2516</v>
      </c>
      <c r="AB53" s="1417" t="s">
        <v>2516</v>
      </c>
      <c r="AC53" s="1117" t="s">
        <v>2516</v>
      </c>
      <c r="AD53" s="1117" t="s">
        <v>2516</v>
      </c>
      <c r="AE53" s="1417" t="s">
        <v>2516</v>
      </c>
      <c r="AF53" s="1417" t="s">
        <v>2516</v>
      </c>
      <c r="AG53" s="1417" t="s">
        <v>2516</v>
      </c>
      <c r="AH53" s="1417" t="s">
        <v>2516</v>
      </c>
      <c r="AI53" s="1417" t="s">
        <v>2516</v>
      </c>
      <c r="AJ53" s="1417" t="s">
        <v>2516</v>
      </c>
      <c r="AK53" s="1417" t="s">
        <v>2516</v>
      </c>
      <c r="AL53" s="1417" t="s">
        <v>2516</v>
      </c>
      <c r="AM53" s="1417" t="s">
        <v>2516</v>
      </c>
      <c r="AN53" s="1417" t="s">
        <v>2516</v>
      </c>
      <c r="AO53" s="1417" t="s">
        <v>2516</v>
      </c>
      <c r="AP53" s="1417" t="s">
        <v>2516</v>
      </c>
      <c r="AQ53" s="1417" t="s">
        <v>2516</v>
      </c>
      <c r="AR53" s="1417" t="s">
        <v>2516</v>
      </c>
      <c r="AS53" s="1417" t="s">
        <v>2516</v>
      </c>
      <c r="AT53" s="1417" t="s">
        <v>2516</v>
      </c>
      <c r="AU53" s="1417" t="s">
        <v>2516</v>
      </c>
      <c r="AV53" s="1417" t="s">
        <v>2516</v>
      </c>
      <c r="AW53" s="1417" t="s">
        <v>2516</v>
      </c>
      <c r="AX53" s="1417" t="s">
        <v>2516</v>
      </c>
      <c r="AY53" s="1417" t="s">
        <v>2516</v>
      </c>
      <c r="AZ53" s="1417" t="s">
        <v>2516</v>
      </c>
      <c r="BA53" s="1417" t="s">
        <v>2516</v>
      </c>
      <c r="BB53" s="1417" t="s">
        <v>2516</v>
      </c>
      <c r="BC53" s="1417" t="s">
        <v>2516</v>
      </c>
      <c r="BD53" s="1417" t="s">
        <v>2516</v>
      </c>
      <c r="BE53" s="1417" t="s">
        <v>2516</v>
      </c>
      <c r="BF53" s="1417" t="s">
        <v>2516</v>
      </c>
      <c r="BG53" s="1417" t="s">
        <v>2516</v>
      </c>
      <c r="BH53" s="1419" t="s">
        <v>2516</v>
      </c>
      <c r="BI53" s="1419" t="s">
        <v>2516</v>
      </c>
      <c r="BJ53" s="1419" t="s">
        <v>2516</v>
      </c>
      <c r="BK53" s="1419" t="s">
        <v>2516</v>
      </c>
      <c r="BL53" s="1419" t="s">
        <v>2516</v>
      </c>
      <c r="BM53" s="1419" t="s">
        <v>2516</v>
      </c>
      <c r="BN53" s="1419" t="s">
        <v>2516</v>
      </c>
      <c r="BO53" s="1419" t="s">
        <v>2516</v>
      </c>
      <c r="BP53" s="1419" t="s">
        <v>2516</v>
      </c>
      <c r="BQ53" s="1419" t="s">
        <v>2516</v>
      </c>
      <c r="BR53" s="1419" t="s">
        <v>2516</v>
      </c>
      <c r="BS53" s="1419" t="s">
        <v>2516</v>
      </c>
    </row>
    <row r="54" spans="2:71" s="1416" customFormat="1" ht="20.399999999999999">
      <c r="B54" s="1122" t="s">
        <v>2537</v>
      </c>
      <c r="C54" s="1117" t="s">
        <v>482</v>
      </c>
      <c r="D54" s="1118" t="s">
        <v>2357</v>
      </c>
      <c r="E54" s="1118" t="s">
        <v>2357</v>
      </c>
      <c r="F54" s="1118" t="s">
        <v>2357</v>
      </c>
      <c r="G54" s="1118" t="s">
        <v>2357</v>
      </c>
      <c r="H54" s="1118" t="s">
        <v>2357</v>
      </c>
      <c r="I54" s="1118" t="s">
        <v>2357</v>
      </c>
      <c r="J54" s="1118" t="s">
        <v>2357</v>
      </c>
      <c r="K54" s="1118" t="s">
        <v>2357</v>
      </c>
      <c r="L54" s="1118" t="s">
        <v>2357</v>
      </c>
      <c r="M54" s="1118" t="s">
        <v>2357</v>
      </c>
      <c r="N54" s="1118" t="s">
        <v>2357</v>
      </c>
      <c r="O54" s="1118" t="s">
        <v>2357</v>
      </c>
      <c r="P54" s="1118" t="s">
        <v>2357</v>
      </c>
      <c r="Q54" s="1118" t="s">
        <v>2357</v>
      </c>
      <c r="R54" s="1118" t="s">
        <v>2357</v>
      </c>
      <c r="S54" s="1129" t="s">
        <v>2357</v>
      </c>
      <c r="T54" s="1129" t="s">
        <v>2357</v>
      </c>
      <c r="U54" s="1129" t="s">
        <v>2357</v>
      </c>
      <c r="V54" s="1129" t="s">
        <v>2357</v>
      </c>
      <c r="W54" s="1129" t="s">
        <v>2357</v>
      </c>
      <c r="X54" s="1129" t="s">
        <v>2357</v>
      </c>
      <c r="Y54" s="1129" t="s">
        <v>2357</v>
      </c>
      <c r="Z54" s="1129" t="s">
        <v>2357</v>
      </c>
      <c r="AA54" s="1129" t="s">
        <v>2357</v>
      </c>
      <c r="AB54" s="1129" t="s">
        <v>2357</v>
      </c>
      <c r="AC54" s="1129" t="s">
        <v>2357</v>
      </c>
      <c r="AD54" s="1129" t="s">
        <v>2357</v>
      </c>
      <c r="AE54" s="1129" t="s">
        <v>2357</v>
      </c>
      <c r="AF54" s="1129" t="s">
        <v>2357</v>
      </c>
      <c r="AG54" s="1129" t="s">
        <v>2357</v>
      </c>
      <c r="AH54" s="1129" t="s">
        <v>2357</v>
      </c>
      <c r="AI54" s="1129" t="s">
        <v>2357</v>
      </c>
      <c r="AJ54" s="1129" t="s">
        <v>2357</v>
      </c>
      <c r="AK54" s="1129" t="s">
        <v>2357</v>
      </c>
      <c r="AL54" s="1129" t="s">
        <v>2357</v>
      </c>
      <c r="AM54" s="1129" t="s">
        <v>2357</v>
      </c>
      <c r="AN54" s="1129" t="s">
        <v>2532</v>
      </c>
      <c r="AO54" s="1129" t="s">
        <v>2532</v>
      </c>
      <c r="AP54" s="1129" t="s">
        <v>2532</v>
      </c>
      <c r="AQ54" s="1129" t="s">
        <v>2532</v>
      </c>
      <c r="AR54" s="1129" t="s">
        <v>2532</v>
      </c>
      <c r="AS54" s="1129" t="s">
        <v>2532</v>
      </c>
      <c r="AT54" s="1129" t="s">
        <v>2532</v>
      </c>
      <c r="AU54" s="1129" t="s">
        <v>2532</v>
      </c>
      <c r="AV54" s="1129" t="s">
        <v>2532</v>
      </c>
      <c r="AW54" s="1129" t="s">
        <v>2532</v>
      </c>
      <c r="AX54" s="1129" t="s">
        <v>2532</v>
      </c>
      <c r="AY54" s="1129" t="s">
        <v>2532</v>
      </c>
      <c r="AZ54" s="1129" t="s">
        <v>2532</v>
      </c>
      <c r="BA54" s="1129" t="s">
        <v>2532</v>
      </c>
      <c r="BB54" s="1129" t="s">
        <v>2532</v>
      </c>
      <c r="BC54" s="1129" t="s">
        <v>2532</v>
      </c>
      <c r="BD54" s="1129" t="s">
        <v>2532</v>
      </c>
      <c r="BE54" s="1129" t="s">
        <v>2532</v>
      </c>
      <c r="BF54" s="1129" t="s">
        <v>2532</v>
      </c>
      <c r="BG54" s="1129" t="s">
        <v>2532</v>
      </c>
      <c r="BH54" s="1129" t="s">
        <v>2357</v>
      </c>
      <c r="BI54" s="1129" t="s">
        <v>2357</v>
      </c>
      <c r="BJ54" s="1129" t="s">
        <v>2357</v>
      </c>
      <c r="BK54" s="1129" t="s">
        <v>2357</v>
      </c>
      <c r="BL54" s="1129" t="s">
        <v>2357</v>
      </c>
      <c r="BM54" s="1129" t="s">
        <v>2357</v>
      </c>
      <c r="BN54" s="1129" t="s">
        <v>2357</v>
      </c>
      <c r="BO54" s="1129" t="s">
        <v>2357</v>
      </c>
      <c r="BP54" s="1129" t="s">
        <v>2357</v>
      </c>
      <c r="BQ54" s="1129" t="s">
        <v>2357</v>
      </c>
      <c r="BR54" s="1129" t="s">
        <v>2357</v>
      </c>
      <c r="BS54" s="1129" t="s">
        <v>2357</v>
      </c>
    </row>
    <row r="55" spans="2:71" s="1416" customFormat="1" ht="20.399999999999999">
      <c r="B55" s="1116" t="s">
        <v>2540</v>
      </c>
      <c r="C55" s="1117" t="s">
        <v>2252</v>
      </c>
      <c r="D55" s="1118" t="s">
        <v>2272</v>
      </c>
      <c r="E55" s="1118" t="s">
        <v>2272</v>
      </c>
      <c r="F55" s="1118" t="s">
        <v>2272</v>
      </c>
      <c r="G55" s="1118" t="s">
        <v>2272</v>
      </c>
      <c r="H55" s="1118" t="s">
        <v>2272</v>
      </c>
      <c r="I55" s="1118" t="s">
        <v>2272</v>
      </c>
      <c r="J55" s="1118" t="s">
        <v>2272</v>
      </c>
      <c r="K55" s="1118" t="s">
        <v>2272</v>
      </c>
      <c r="L55" s="1118" t="s">
        <v>2272</v>
      </c>
      <c r="M55" s="1129" t="s">
        <v>2272</v>
      </c>
      <c r="N55" s="1131" t="s">
        <v>2272</v>
      </c>
      <c r="O55" s="1131" t="s">
        <v>2272</v>
      </c>
      <c r="P55" s="1131" t="s">
        <v>2272</v>
      </c>
      <c r="Q55" s="1131" t="s">
        <v>2272</v>
      </c>
      <c r="R55" s="1131" t="s">
        <v>2272</v>
      </c>
      <c r="S55" s="1117" t="s">
        <v>518</v>
      </c>
      <c r="T55" s="1117" t="s">
        <v>518</v>
      </c>
      <c r="U55" s="1118" t="s">
        <v>518</v>
      </c>
      <c r="V55" s="1117" t="s">
        <v>518</v>
      </c>
      <c r="W55" s="1117" t="s">
        <v>518</v>
      </c>
      <c r="X55" s="1117" t="s">
        <v>518</v>
      </c>
      <c r="Y55" s="1117" t="s">
        <v>518</v>
      </c>
      <c r="Z55" s="1118" t="s">
        <v>518</v>
      </c>
      <c r="AA55" s="1117" t="s">
        <v>518</v>
      </c>
      <c r="AB55" s="1116" t="s">
        <v>518</v>
      </c>
      <c r="AC55" s="1117" t="s">
        <v>518</v>
      </c>
      <c r="AD55" s="1117" t="s">
        <v>518</v>
      </c>
      <c r="AE55" s="1117" t="s">
        <v>518</v>
      </c>
      <c r="AF55" s="1117" t="s">
        <v>518</v>
      </c>
      <c r="AG55" s="1117" t="s">
        <v>518</v>
      </c>
      <c r="AH55" s="1117" t="s">
        <v>518</v>
      </c>
      <c r="AI55" s="1117" t="s">
        <v>518</v>
      </c>
      <c r="AJ55" s="1117" t="s">
        <v>518</v>
      </c>
      <c r="AK55" s="1117" t="s">
        <v>518</v>
      </c>
      <c r="AL55" s="1117" t="s">
        <v>518</v>
      </c>
      <c r="AM55" s="1117" t="s">
        <v>2535</v>
      </c>
      <c r="AN55" s="1117" t="s">
        <v>2535</v>
      </c>
      <c r="AO55" s="1117" t="s">
        <v>2535</v>
      </c>
      <c r="AP55" s="1117" t="s">
        <v>2535</v>
      </c>
      <c r="AQ55" s="1117" t="s">
        <v>2535</v>
      </c>
      <c r="AR55" s="1117" t="s">
        <v>2535</v>
      </c>
      <c r="AS55" s="1117" t="s">
        <v>2535</v>
      </c>
      <c r="AT55" s="1117" t="s">
        <v>2535</v>
      </c>
      <c r="AU55" s="1117" t="s">
        <v>2535</v>
      </c>
      <c r="AV55" s="1117" t="s">
        <v>2535</v>
      </c>
      <c r="AW55" s="1117" t="s">
        <v>2535</v>
      </c>
      <c r="AX55" s="1117" t="s">
        <v>2535</v>
      </c>
      <c r="AY55" s="1117" t="s">
        <v>2535</v>
      </c>
      <c r="AZ55" s="1117" t="s">
        <v>2535</v>
      </c>
      <c r="BA55" s="1117" t="s">
        <v>2535</v>
      </c>
      <c r="BB55" s="1117" t="s">
        <v>2535</v>
      </c>
      <c r="BC55" s="1117" t="s">
        <v>2535</v>
      </c>
      <c r="BD55" s="1117" t="s">
        <v>2535</v>
      </c>
      <c r="BE55" s="1117" t="s">
        <v>2535</v>
      </c>
      <c r="BF55" s="1117" t="s">
        <v>2535</v>
      </c>
      <c r="BG55" s="1117" t="s">
        <v>2535</v>
      </c>
      <c r="BH55" s="1117" t="s">
        <v>2536</v>
      </c>
      <c r="BI55" s="1117" t="s">
        <v>2536</v>
      </c>
      <c r="BJ55" s="1117" t="s">
        <v>2536</v>
      </c>
      <c r="BK55" s="1117" t="s">
        <v>2536</v>
      </c>
      <c r="BL55" s="1117" t="s">
        <v>2536</v>
      </c>
      <c r="BM55" s="1117" t="s">
        <v>2536</v>
      </c>
      <c r="BN55" s="1117" t="s">
        <v>2536</v>
      </c>
      <c r="BO55" s="1117" t="s">
        <v>2536</v>
      </c>
      <c r="BP55" s="1117" t="s">
        <v>2536</v>
      </c>
      <c r="BQ55" s="1117" t="s">
        <v>2536</v>
      </c>
      <c r="BR55" s="1117" t="s">
        <v>2536</v>
      </c>
      <c r="BS55" s="1117" t="s">
        <v>2536</v>
      </c>
    </row>
    <row r="56" spans="2:71" s="1416" customFormat="1">
      <c r="B56" s="1116" t="s">
        <v>2541</v>
      </c>
      <c r="C56" s="1117" t="s">
        <v>2357</v>
      </c>
      <c r="D56" s="1131" t="s">
        <v>518</v>
      </c>
      <c r="E56" s="1131" t="s">
        <v>518</v>
      </c>
      <c r="F56" s="1131" t="s">
        <v>518</v>
      </c>
      <c r="G56" s="1131" t="s">
        <v>518</v>
      </c>
      <c r="H56" s="1131" t="s">
        <v>518</v>
      </c>
      <c r="I56" s="1131" t="s">
        <v>518</v>
      </c>
      <c r="J56" s="1131" t="s">
        <v>518</v>
      </c>
      <c r="K56" s="1131" t="s">
        <v>518</v>
      </c>
      <c r="L56" s="1131" t="s">
        <v>518</v>
      </c>
      <c r="M56" s="1129" t="s">
        <v>518</v>
      </c>
      <c r="N56" s="1131" t="s">
        <v>518</v>
      </c>
      <c r="O56" s="1131" t="s">
        <v>518</v>
      </c>
      <c r="P56" s="1131" t="s">
        <v>518</v>
      </c>
      <c r="Q56" s="1131" t="s">
        <v>518</v>
      </c>
      <c r="R56" s="1131" t="s">
        <v>518</v>
      </c>
      <c r="S56" s="1117" t="s">
        <v>2535</v>
      </c>
      <c r="T56" s="1117" t="s">
        <v>2535</v>
      </c>
      <c r="U56" s="1118" t="s">
        <v>2535</v>
      </c>
      <c r="V56" s="1117" t="s">
        <v>2535</v>
      </c>
      <c r="W56" s="1117" t="s">
        <v>2535</v>
      </c>
      <c r="X56" s="1117" t="s">
        <v>2535</v>
      </c>
      <c r="Y56" s="1117" t="s">
        <v>2535</v>
      </c>
      <c r="Z56" s="1118" t="s">
        <v>2535</v>
      </c>
      <c r="AA56" s="1117" t="s">
        <v>2535</v>
      </c>
      <c r="AB56" s="1116" t="s">
        <v>2535</v>
      </c>
      <c r="AC56" s="1117" t="s">
        <v>2535</v>
      </c>
      <c r="AD56" s="1117" t="s">
        <v>2535</v>
      </c>
      <c r="AE56" s="1118" t="s">
        <v>2535</v>
      </c>
      <c r="AF56" s="1118" t="s">
        <v>2535</v>
      </c>
      <c r="AG56" s="1117" t="s">
        <v>2535</v>
      </c>
      <c r="AH56" s="1117" t="s">
        <v>2535</v>
      </c>
      <c r="AI56" s="1117" t="s">
        <v>2535</v>
      </c>
      <c r="AJ56" s="1117" t="s">
        <v>2535</v>
      </c>
      <c r="AK56" s="1117" t="s">
        <v>2535</v>
      </c>
      <c r="AL56" s="1117" t="s">
        <v>2535</v>
      </c>
      <c r="AM56" s="1117" t="s">
        <v>2538</v>
      </c>
      <c r="AN56" s="1117" t="s">
        <v>2538</v>
      </c>
      <c r="AO56" s="1117" t="s">
        <v>2538</v>
      </c>
      <c r="AP56" s="1117" t="s">
        <v>2538</v>
      </c>
      <c r="AQ56" s="1117" t="s">
        <v>2538</v>
      </c>
      <c r="AR56" s="1117" t="s">
        <v>2538</v>
      </c>
      <c r="AS56" s="1117" t="s">
        <v>2538</v>
      </c>
      <c r="AT56" s="1117" t="s">
        <v>2538</v>
      </c>
      <c r="AU56" s="1117" t="s">
        <v>2538</v>
      </c>
      <c r="AV56" s="1117" t="s">
        <v>2538</v>
      </c>
      <c r="AW56" s="1117" t="s">
        <v>2538</v>
      </c>
      <c r="AX56" s="1117" t="s">
        <v>2538</v>
      </c>
      <c r="AY56" s="1117" t="s">
        <v>2538</v>
      </c>
      <c r="AZ56" s="1117" t="s">
        <v>2538</v>
      </c>
      <c r="BA56" s="1117" t="s">
        <v>2538</v>
      </c>
      <c r="BB56" s="1117" t="s">
        <v>2538</v>
      </c>
      <c r="BC56" s="1117" t="s">
        <v>2538</v>
      </c>
      <c r="BD56" s="1117" t="s">
        <v>2538</v>
      </c>
      <c r="BE56" s="1117" t="s">
        <v>2538</v>
      </c>
      <c r="BF56" s="1117" t="s">
        <v>2538</v>
      </c>
      <c r="BG56" s="1117" t="s">
        <v>2538</v>
      </c>
      <c r="BH56" s="1117" t="s">
        <v>2539</v>
      </c>
      <c r="BI56" s="1117" t="s">
        <v>2539</v>
      </c>
      <c r="BJ56" s="1117" t="s">
        <v>2539</v>
      </c>
      <c r="BK56" s="1117" t="s">
        <v>2539</v>
      </c>
      <c r="BL56" s="1117" t="s">
        <v>2539</v>
      </c>
      <c r="BM56" s="1117" t="s">
        <v>2539</v>
      </c>
      <c r="BN56" s="1117" t="s">
        <v>2539</v>
      </c>
      <c r="BO56" s="1117" t="s">
        <v>2539</v>
      </c>
      <c r="BP56" s="1117" t="s">
        <v>2539</v>
      </c>
      <c r="BQ56" s="1117" t="s">
        <v>2539</v>
      </c>
      <c r="BR56" s="1117" t="s">
        <v>2539</v>
      </c>
      <c r="BS56" s="1117" t="s">
        <v>2539</v>
      </c>
    </row>
    <row r="57" spans="2:71" s="1416" customFormat="1" ht="40.799999999999997">
      <c r="B57" s="1116" t="s">
        <v>2542</v>
      </c>
      <c r="C57" s="1423" t="s">
        <v>2543</v>
      </c>
      <c r="D57" s="1423" t="s">
        <v>2252</v>
      </c>
      <c r="E57" s="1423" t="s">
        <v>2252</v>
      </c>
      <c r="F57" s="1423" t="s">
        <v>2252</v>
      </c>
      <c r="G57" s="1423" t="s">
        <v>2252</v>
      </c>
      <c r="H57" s="1423" t="s">
        <v>2252</v>
      </c>
      <c r="I57" s="1423" t="s">
        <v>2252</v>
      </c>
      <c r="J57" s="1423" t="s">
        <v>2252</v>
      </c>
      <c r="K57" s="1423" t="s">
        <v>2252</v>
      </c>
      <c r="L57" s="1423" t="s">
        <v>2252</v>
      </c>
      <c r="M57" s="1423" t="s">
        <v>2357</v>
      </c>
      <c r="N57" s="1423" t="s">
        <v>2357</v>
      </c>
      <c r="O57" s="1423" t="s">
        <v>2357</v>
      </c>
      <c r="P57" s="1423" t="s">
        <v>2357</v>
      </c>
      <c r="Q57" s="1423" t="s">
        <v>2357</v>
      </c>
      <c r="R57" s="1423" t="s">
        <v>2357</v>
      </c>
      <c r="S57" s="1423" t="s">
        <v>2252</v>
      </c>
      <c r="T57" s="1423" t="s">
        <v>2252</v>
      </c>
      <c r="U57" s="1423" t="s">
        <v>2252</v>
      </c>
      <c r="V57" s="1423" t="s">
        <v>2252</v>
      </c>
      <c r="W57" s="1423" t="s">
        <v>2252</v>
      </c>
      <c r="X57" s="1423" t="s">
        <v>2252</v>
      </c>
      <c r="Y57" s="1423" t="s">
        <v>2252</v>
      </c>
      <c r="Z57" s="1423" t="s">
        <v>2252</v>
      </c>
      <c r="AA57" s="1423" t="s">
        <v>2252</v>
      </c>
      <c r="AB57" s="1423" t="s">
        <v>2252</v>
      </c>
      <c r="AC57" s="1423" t="s">
        <v>2252</v>
      </c>
      <c r="AD57" s="1423" t="s">
        <v>2252</v>
      </c>
      <c r="AE57" s="1423" t="s">
        <v>2252</v>
      </c>
      <c r="AF57" s="1423" t="s">
        <v>2252</v>
      </c>
      <c r="AG57" s="1423" t="s">
        <v>2252</v>
      </c>
      <c r="AH57" s="1423" t="s">
        <v>2252</v>
      </c>
      <c r="AI57" s="1423" t="s">
        <v>2252</v>
      </c>
      <c r="AJ57" s="1423" t="s">
        <v>2252</v>
      </c>
      <c r="AK57" s="1423" t="s">
        <v>2252</v>
      </c>
      <c r="AL57" s="1423" t="s">
        <v>2252</v>
      </c>
      <c r="AM57" s="1423" t="s">
        <v>2252</v>
      </c>
      <c r="AN57" s="1423" t="s">
        <v>2252</v>
      </c>
      <c r="AO57" s="1423" t="s">
        <v>2252</v>
      </c>
      <c r="AP57" s="1423" t="s">
        <v>2252</v>
      </c>
      <c r="AQ57" s="1423" t="s">
        <v>2252</v>
      </c>
      <c r="AR57" s="1423" t="s">
        <v>2252</v>
      </c>
      <c r="AS57" s="1423" t="s">
        <v>2252</v>
      </c>
      <c r="AT57" s="1423" t="s">
        <v>2252</v>
      </c>
      <c r="AU57" s="1423" t="s">
        <v>2252</v>
      </c>
      <c r="AV57" s="1423" t="s">
        <v>2252</v>
      </c>
      <c r="AW57" s="1423" t="s">
        <v>2252</v>
      </c>
      <c r="AX57" s="1423" t="s">
        <v>2252</v>
      </c>
      <c r="AY57" s="1423" t="s">
        <v>2252</v>
      </c>
      <c r="AZ57" s="1423" t="s">
        <v>2252</v>
      </c>
      <c r="BA57" s="1423" t="s">
        <v>2252</v>
      </c>
      <c r="BB57" s="1423" t="s">
        <v>2252</v>
      </c>
      <c r="BC57" s="1423" t="s">
        <v>2252</v>
      </c>
      <c r="BD57" s="1423" t="s">
        <v>2252</v>
      </c>
      <c r="BE57" s="1423" t="s">
        <v>2252</v>
      </c>
      <c r="BF57" s="2072" t="s">
        <v>2252</v>
      </c>
      <c r="BG57" s="1423" t="s">
        <v>2252</v>
      </c>
      <c r="BH57" s="1423" t="s">
        <v>2252</v>
      </c>
      <c r="BI57" s="1423" t="s">
        <v>2252</v>
      </c>
      <c r="BJ57" s="1423" t="s">
        <v>2252</v>
      </c>
      <c r="BK57" s="1423" t="s">
        <v>2252</v>
      </c>
      <c r="BL57" s="1423" t="s">
        <v>2252</v>
      </c>
      <c r="BM57" s="1423" t="s">
        <v>2252</v>
      </c>
      <c r="BN57" s="1423" t="s">
        <v>2252</v>
      </c>
      <c r="BO57" s="1423" t="s">
        <v>2252</v>
      </c>
      <c r="BP57" s="1423" t="s">
        <v>2252</v>
      </c>
      <c r="BQ57" s="1423" t="s">
        <v>2252</v>
      </c>
      <c r="BR57" s="2072" t="s">
        <v>2252</v>
      </c>
      <c r="BS57" s="2072" t="s">
        <v>2252</v>
      </c>
    </row>
    <row r="58" spans="2:71" s="1416" customFormat="1">
      <c r="B58" s="1424"/>
      <c r="C58" s="1424"/>
      <c r="D58" s="1425" t="s">
        <v>2357</v>
      </c>
      <c r="E58" s="1425" t="s">
        <v>2357</v>
      </c>
      <c r="F58" s="1425" t="s">
        <v>2357</v>
      </c>
      <c r="G58" s="1425" t="s">
        <v>2357</v>
      </c>
      <c r="H58" s="1425" t="s">
        <v>2357</v>
      </c>
      <c r="I58" s="1425" t="s">
        <v>2357</v>
      </c>
      <c r="J58" s="1425" t="s">
        <v>2357</v>
      </c>
      <c r="K58" s="1425" t="s">
        <v>2357</v>
      </c>
      <c r="L58" s="1425" t="s">
        <v>2357</v>
      </c>
      <c r="M58" s="1425" t="s">
        <v>2357</v>
      </c>
      <c r="N58" s="1425" t="s">
        <v>2357</v>
      </c>
      <c r="O58" s="1425" t="s">
        <v>2357</v>
      </c>
      <c r="P58" s="1425" t="s">
        <v>2357</v>
      </c>
      <c r="Q58" s="1425" t="s">
        <v>2357</v>
      </c>
      <c r="R58" s="1425" t="s">
        <v>2357</v>
      </c>
      <c r="S58" s="1424" t="s">
        <v>2357</v>
      </c>
      <c r="T58" s="1424" t="s">
        <v>2357</v>
      </c>
      <c r="U58" s="1424" t="s">
        <v>2357</v>
      </c>
      <c r="V58" s="1424" t="s">
        <v>2357</v>
      </c>
      <c r="W58" s="1424" t="s">
        <v>2357</v>
      </c>
      <c r="X58" s="1424" t="s">
        <v>2357</v>
      </c>
      <c r="Y58" s="1424" t="s">
        <v>2357</v>
      </c>
      <c r="Z58" s="1424" t="s">
        <v>2357</v>
      </c>
      <c r="AA58" s="1424" t="s">
        <v>2357</v>
      </c>
      <c r="AB58" s="1424" t="s">
        <v>2357</v>
      </c>
      <c r="AC58" s="1424" t="s">
        <v>2357</v>
      </c>
      <c r="AD58" s="1424" t="s">
        <v>2357</v>
      </c>
      <c r="AE58" s="1424" t="s">
        <v>2357</v>
      </c>
      <c r="AF58" s="1424" t="s">
        <v>2357</v>
      </c>
      <c r="AG58" s="1424" t="s">
        <v>2357</v>
      </c>
      <c r="AH58" s="1424" t="s">
        <v>2357</v>
      </c>
      <c r="AI58" s="1424" t="s">
        <v>2357</v>
      </c>
      <c r="AJ58" s="1424" t="s">
        <v>2357</v>
      </c>
      <c r="AK58" s="1424" t="s">
        <v>2357</v>
      </c>
      <c r="AL58" s="1424" t="s">
        <v>2357</v>
      </c>
      <c r="AM58" s="1424" t="s">
        <v>2357</v>
      </c>
      <c r="AN58" s="1424" t="s">
        <v>2357</v>
      </c>
      <c r="AO58" s="1424" t="s">
        <v>2357</v>
      </c>
      <c r="AP58" s="1424" t="s">
        <v>2357</v>
      </c>
      <c r="AQ58" s="1424" t="s">
        <v>2357</v>
      </c>
      <c r="AR58" s="1424" t="s">
        <v>2357</v>
      </c>
      <c r="AS58" s="1424" t="s">
        <v>2357</v>
      </c>
      <c r="AT58" s="1424" t="s">
        <v>2357</v>
      </c>
      <c r="AU58" s="1424" t="s">
        <v>2357</v>
      </c>
      <c r="AV58" s="1424" t="s">
        <v>2357</v>
      </c>
      <c r="AW58" s="1424" t="s">
        <v>2357</v>
      </c>
      <c r="AX58" s="1424" t="s">
        <v>2357</v>
      </c>
      <c r="AY58" s="1424" t="s">
        <v>2357</v>
      </c>
      <c r="AZ58" s="1424" t="s">
        <v>2357</v>
      </c>
      <c r="BA58" s="1424" t="s">
        <v>2357</v>
      </c>
      <c r="BB58" s="1424" t="s">
        <v>2357</v>
      </c>
      <c r="BC58" s="1424" t="s">
        <v>2357</v>
      </c>
      <c r="BD58" s="1424" t="s">
        <v>2357</v>
      </c>
      <c r="BE58" s="1424" t="s">
        <v>2357</v>
      </c>
      <c r="BF58" s="1424" t="s">
        <v>2357</v>
      </c>
      <c r="BG58" s="1424" t="s">
        <v>2357</v>
      </c>
      <c r="BH58" s="1424" t="s">
        <v>2357</v>
      </c>
      <c r="BI58" s="1424" t="s">
        <v>2357</v>
      </c>
      <c r="BJ58" s="1424" t="s">
        <v>2357</v>
      </c>
      <c r="BK58" s="1424" t="s">
        <v>2357</v>
      </c>
      <c r="BL58" s="1424" t="s">
        <v>2357</v>
      </c>
      <c r="BM58" s="1424" t="s">
        <v>2357</v>
      </c>
      <c r="BN58" s="1424" t="s">
        <v>2357</v>
      </c>
      <c r="BO58" s="1424" t="s">
        <v>2357</v>
      </c>
      <c r="BP58" s="1424" t="s">
        <v>2357</v>
      </c>
      <c r="BQ58" s="1424" t="s">
        <v>2357</v>
      </c>
      <c r="BR58" s="1424" t="s">
        <v>2357</v>
      </c>
      <c r="BS58" s="1424" t="s">
        <v>2357</v>
      </c>
    </row>
    <row r="59" spans="2:71" s="1143" customFormat="1">
      <c r="B59" s="1142"/>
      <c r="C59" s="1142"/>
      <c r="D59" s="1142" t="s">
        <v>2543</v>
      </c>
      <c r="E59" s="1142" t="s">
        <v>2543</v>
      </c>
      <c r="F59" s="1142" t="s">
        <v>2543</v>
      </c>
      <c r="G59" s="1142" t="s">
        <v>2543</v>
      </c>
      <c r="H59" s="1142" t="s">
        <v>2543</v>
      </c>
      <c r="I59" s="1142" t="s">
        <v>2543</v>
      </c>
      <c r="J59" s="1142" t="s">
        <v>2543</v>
      </c>
      <c r="K59" s="1142" t="s">
        <v>2543</v>
      </c>
      <c r="L59" s="1142" t="s">
        <v>2543</v>
      </c>
      <c r="M59" s="1142" t="s">
        <v>2543</v>
      </c>
      <c r="N59" s="1142" t="s">
        <v>2543</v>
      </c>
      <c r="O59" s="1142" t="s">
        <v>2543</v>
      </c>
      <c r="P59" s="1142" t="s">
        <v>2543</v>
      </c>
      <c r="Q59" s="1142" t="s">
        <v>2543</v>
      </c>
      <c r="R59" s="1142" t="s">
        <v>2543</v>
      </c>
      <c r="S59" s="1142" t="s">
        <v>2543</v>
      </c>
      <c r="T59" s="1142" t="s">
        <v>2543</v>
      </c>
      <c r="U59" s="1142" t="s">
        <v>2543</v>
      </c>
      <c r="V59" s="1142" t="s">
        <v>2543</v>
      </c>
      <c r="W59" s="1142" t="s">
        <v>2543</v>
      </c>
      <c r="X59" s="1142" t="s">
        <v>2543</v>
      </c>
      <c r="Y59" s="1142" t="s">
        <v>2543</v>
      </c>
      <c r="Z59" s="1142" t="s">
        <v>2543</v>
      </c>
      <c r="AA59" s="1142" t="s">
        <v>2543</v>
      </c>
      <c r="AB59" s="1142" t="s">
        <v>2543</v>
      </c>
      <c r="AC59" s="1142" t="s">
        <v>2543</v>
      </c>
      <c r="AD59" s="1142" t="s">
        <v>2543</v>
      </c>
      <c r="AE59" s="1142" t="s">
        <v>2543</v>
      </c>
      <c r="AF59" s="1142" t="s">
        <v>2543</v>
      </c>
      <c r="AG59" s="1142" t="s">
        <v>2543</v>
      </c>
      <c r="AH59" s="1142" t="s">
        <v>2543</v>
      </c>
      <c r="AI59" s="1142" t="s">
        <v>2543</v>
      </c>
      <c r="AJ59" s="1142" t="s">
        <v>2543</v>
      </c>
      <c r="AK59" s="1142" t="s">
        <v>2543</v>
      </c>
      <c r="AL59" s="1142" t="s">
        <v>2543</v>
      </c>
      <c r="AM59" s="1142" t="s">
        <v>2543</v>
      </c>
      <c r="AN59" s="1143" t="s">
        <v>2543</v>
      </c>
      <c r="AO59" s="1143" t="s">
        <v>2543</v>
      </c>
      <c r="AP59" s="1143" t="s">
        <v>2543</v>
      </c>
      <c r="AQ59" s="1143" t="s">
        <v>2543</v>
      </c>
      <c r="AR59" s="1143" t="s">
        <v>2543</v>
      </c>
      <c r="AS59" s="1143" t="s">
        <v>2543</v>
      </c>
      <c r="AT59" s="1143" t="s">
        <v>2543</v>
      </c>
      <c r="AU59" s="1143" t="s">
        <v>2543</v>
      </c>
      <c r="AV59" s="1143" t="s">
        <v>2543</v>
      </c>
      <c r="AW59" s="1143" t="s">
        <v>2543</v>
      </c>
      <c r="AX59" s="1143" t="s">
        <v>2543</v>
      </c>
      <c r="AY59" s="1143" t="s">
        <v>2543</v>
      </c>
      <c r="AZ59" s="1143" t="s">
        <v>2543</v>
      </c>
      <c r="BA59" s="1143" t="s">
        <v>2543</v>
      </c>
      <c r="BB59" s="1143" t="s">
        <v>2543</v>
      </c>
      <c r="BC59" s="1143" t="s">
        <v>2543</v>
      </c>
      <c r="BD59" s="1143" t="s">
        <v>2543</v>
      </c>
      <c r="BE59" s="1143" t="s">
        <v>2543</v>
      </c>
      <c r="BF59" s="1143" t="s">
        <v>2543</v>
      </c>
      <c r="BG59" s="1143" t="s">
        <v>2543</v>
      </c>
      <c r="BH59" s="1143" t="s">
        <v>2543</v>
      </c>
      <c r="BI59" s="1143" t="s">
        <v>2543</v>
      </c>
      <c r="BJ59" s="1143" t="s">
        <v>2543</v>
      </c>
      <c r="BK59" s="1143" t="s">
        <v>2543</v>
      </c>
      <c r="BL59" s="1143" t="s">
        <v>2543</v>
      </c>
      <c r="BM59" s="1143" t="s">
        <v>2543</v>
      </c>
      <c r="BN59" s="1143" t="s">
        <v>2543</v>
      </c>
      <c r="BO59" s="1143" t="s">
        <v>2543</v>
      </c>
      <c r="BP59" s="1143" t="s">
        <v>2543</v>
      </c>
      <c r="BQ59" s="1143" t="s">
        <v>2543</v>
      </c>
      <c r="BR59" s="1143" t="s">
        <v>2543</v>
      </c>
      <c r="BS59" s="1143" t="s">
        <v>2543</v>
      </c>
    </row>
    <row r="60" spans="2:71" s="1143" customFormat="1"/>
    <row r="61" spans="2:71" s="1143" customFormat="1" ht="13.2">
      <c r="B61" s="1071" t="s">
        <v>2544</v>
      </c>
    </row>
  </sheetData>
  <mergeCells count="6">
    <mergeCell ref="BH8:BS8"/>
    <mergeCell ref="B3:L3"/>
    <mergeCell ref="C8:C9"/>
    <mergeCell ref="D8:R8"/>
    <mergeCell ref="S8:AK8"/>
    <mergeCell ref="AM8:BG8"/>
  </mergeCells>
  <hyperlinks>
    <hyperlink ref="B3" location="Contents!A1" display="Back to index page" xr:uid="{68DB673B-1F6D-4F93-826F-159790DFE17D}"/>
    <hyperlink ref="C57" r:id="rId1" xr:uid="{34D4BC56-AD8D-4AA1-8E8C-A3C5348FA0D1}"/>
  </hyperlinks>
  <printOptions horizontalCentered="1" verticalCentered="1"/>
  <pageMargins left="0.25" right="0.25" top="0.75" bottom="0.75" header="0.3" footer="0.3"/>
  <pageSetup paperSize="9" scale="13" orientation="landscape" r:id="rId2"/>
  <colBreaks count="7" manualBreakCount="7">
    <brk id="9" min="4" max="60" man="1"/>
    <brk id="18" min="4" max="60" man="1"/>
    <brk id="24" min="4" max="60" man="1"/>
    <brk id="38" min="4" max="60" man="1"/>
    <brk id="44" min="4" max="60" man="1"/>
    <brk id="51" min="4" max="60" man="1"/>
    <brk id="59" min="4" max="60" man="1"/>
  </colBreaks>
  <customProperties>
    <customPr name="EpmWorksheetKeyString_GUID" r:id="rId3"/>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89C0-2DF8-480E-A615-00A4BD029AF3}">
  <sheetPr>
    <tabColor rgb="FF007272"/>
    <pageSetUpPr fitToPage="1"/>
  </sheetPr>
  <dimension ref="B2:L25"/>
  <sheetViews>
    <sheetView showGridLines="0" showRowColHeaders="0" zoomScaleNormal="100" zoomScalePageLayoutView="64" workbookViewId="0"/>
  </sheetViews>
  <sheetFormatPr baseColWidth="10" defaultColWidth="9.109375" defaultRowHeight="10.199999999999999"/>
  <cols>
    <col min="1" max="1" width="2.6640625" style="1082" customWidth="1"/>
    <col min="2" max="2" width="4.88671875" style="1082" customWidth="1"/>
    <col min="3" max="3" width="43.88671875" style="1082" customWidth="1"/>
    <col min="4" max="7" width="15.88671875" style="1082" customWidth="1"/>
    <col min="8" max="8" width="3.6640625" style="1082" customWidth="1"/>
    <col min="9" max="9" width="6" style="1082" customWidth="1"/>
    <col min="10" max="10" width="9.109375" style="1082" bestFit="1"/>
    <col min="11" max="11" width="13.109375" style="1085" customWidth="1"/>
    <col min="12" max="12" width="52.44140625" style="1082" customWidth="1"/>
    <col min="13" max="16384" width="9.109375" style="1082"/>
  </cols>
  <sheetData>
    <row r="2" spans="2:12" ht="5.25" customHeight="1">
      <c r="B2" s="3"/>
      <c r="C2" s="3"/>
      <c r="D2" s="3"/>
      <c r="E2" s="3"/>
      <c r="F2" s="3"/>
      <c r="G2" s="3"/>
      <c r="H2" s="3"/>
      <c r="I2" s="3"/>
      <c r="J2" s="3"/>
      <c r="K2" s="366"/>
      <c r="L2" s="367"/>
    </row>
    <row r="3" spans="2:12" ht="13.2">
      <c r="B3" s="2217" t="s">
        <v>302</v>
      </c>
      <c r="C3" s="2217"/>
      <c r="D3" s="2217"/>
      <c r="E3" s="2217"/>
      <c r="F3" s="2217"/>
      <c r="G3" s="2217"/>
      <c r="H3" s="2217"/>
      <c r="I3" s="2217"/>
      <c r="J3" s="3"/>
      <c r="K3" s="366"/>
      <c r="L3" s="367"/>
    </row>
    <row r="4" spans="2:12" ht="5.25" customHeight="1">
      <c r="B4" s="164"/>
      <c r="C4" s="273"/>
      <c r="D4" s="273"/>
      <c r="E4" s="273"/>
      <c r="F4" s="273"/>
      <c r="G4" s="273"/>
      <c r="H4" s="273"/>
      <c r="I4" s="273"/>
      <c r="J4" s="273"/>
      <c r="K4" s="366"/>
      <c r="L4" s="3"/>
    </row>
    <row r="5" spans="2:12" s="1083" customFormat="1" ht="15.75" customHeight="1">
      <c r="B5" s="1088" t="s">
        <v>2941</v>
      </c>
      <c r="C5" s="307"/>
      <c r="D5" s="307"/>
      <c r="E5" s="307"/>
      <c r="F5" s="307"/>
      <c r="G5" s="307"/>
      <c r="H5" s="307"/>
      <c r="I5" s="307"/>
      <c r="J5" s="307"/>
      <c r="K5" s="307"/>
      <c r="L5" s="307"/>
    </row>
    <row r="6" spans="2:12" s="1083" customFormat="1" ht="12.9" customHeight="1">
      <c r="B6" s="14"/>
      <c r="C6" s="307"/>
      <c r="D6" s="307"/>
      <c r="E6" s="307"/>
      <c r="F6" s="307"/>
      <c r="G6" s="307"/>
      <c r="H6" s="307"/>
      <c r="I6" s="307"/>
      <c r="J6" s="306"/>
      <c r="K6" s="306"/>
      <c r="L6" s="306"/>
    </row>
    <row r="7" spans="2:12" s="1084" customFormat="1" ht="130.5" customHeight="1">
      <c r="B7" s="2239" t="s">
        <v>2545</v>
      </c>
      <c r="C7" s="2239"/>
      <c r="D7" s="2239"/>
      <c r="E7" s="2239"/>
      <c r="F7" s="2239"/>
      <c r="G7" s="2239"/>
      <c r="H7" s="265"/>
      <c r="I7" s="265"/>
      <c r="J7" s="321"/>
      <c r="K7" s="265"/>
      <c r="L7" s="265"/>
    </row>
    <row r="8" spans="2:12" s="1084" customFormat="1" ht="11.25" customHeight="1">
      <c r="B8" s="272"/>
      <c r="C8" s="272"/>
      <c r="D8" s="272"/>
      <c r="E8" s="272"/>
      <c r="F8" s="272"/>
      <c r="G8" s="272"/>
      <c r="H8" s="265"/>
      <c r="I8" s="265"/>
      <c r="J8" s="321"/>
      <c r="K8" s="265"/>
      <c r="L8" s="265"/>
    </row>
    <row r="9" spans="2:12" s="1084" customFormat="1" ht="11.25" customHeight="1">
      <c r="B9" s="3"/>
      <c r="C9" s="265"/>
      <c r="D9" s="265"/>
      <c r="E9" s="265"/>
      <c r="F9" s="265"/>
      <c r="G9" s="265"/>
      <c r="H9" s="265"/>
      <c r="I9" s="265"/>
      <c r="J9" s="265"/>
      <c r="K9" s="265"/>
      <c r="L9" s="265"/>
    </row>
    <row r="10" spans="2:12" ht="11.25" customHeight="1">
      <c r="B10" s="3"/>
      <c r="C10" s="3"/>
      <c r="D10" s="1144"/>
      <c r="E10" s="1144"/>
      <c r="F10" s="1144"/>
      <c r="G10" s="1144"/>
      <c r="H10" s="3"/>
      <c r="I10" s="3"/>
      <c r="J10" s="3"/>
      <c r="K10" s="610"/>
      <c r="L10" s="3"/>
    </row>
    <row r="11" spans="2:12" ht="11.25" customHeight="1">
      <c r="B11" s="366"/>
      <c r="C11" s="366"/>
      <c r="D11" s="2505"/>
      <c r="E11" s="2505"/>
      <c r="F11" s="2505"/>
      <c r="G11" s="2505"/>
      <c r="H11" s="3"/>
      <c r="I11" s="3"/>
      <c r="J11" s="3"/>
      <c r="K11" s="366"/>
      <c r="L11" s="3"/>
    </row>
    <row r="12" spans="2:12" ht="11.25" customHeight="1">
      <c r="B12" s="2506"/>
      <c r="C12" s="2506"/>
      <c r="D12" s="927"/>
      <c r="E12" s="927"/>
      <c r="F12" s="927"/>
      <c r="G12" s="927"/>
      <c r="H12" s="3"/>
      <c r="I12" s="3"/>
      <c r="J12" s="3"/>
      <c r="K12" s="366"/>
      <c r="L12" s="3"/>
    </row>
    <row r="13" spans="2:12" ht="15" customHeight="1">
      <c r="B13" s="2222"/>
      <c r="C13" s="2504"/>
      <c r="D13" s="927"/>
      <c r="E13" s="927"/>
      <c r="F13" s="927"/>
      <c r="G13" s="927"/>
      <c r="H13" s="3"/>
      <c r="I13" s="3"/>
      <c r="J13" s="3"/>
      <c r="K13" s="366"/>
      <c r="L13" s="3"/>
    </row>
    <row r="14" spans="2:12" ht="11.25" customHeight="1">
      <c r="B14" s="368"/>
      <c r="C14" s="369"/>
      <c r="D14" s="1145"/>
      <c r="E14" s="1145"/>
      <c r="F14" s="1145"/>
      <c r="G14" s="1145"/>
      <c r="H14" s="3"/>
      <c r="I14" s="3"/>
      <c r="J14" s="3"/>
      <c r="K14" s="366"/>
      <c r="L14" s="3"/>
    </row>
    <row r="15" spans="2:12" ht="11.25" customHeight="1">
      <c r="B15" s="368"/>
      <c r="C15" s="371"/>
      <c r="D15" s="1145"/>
      <c r="E15" s="1145"/>
      <c r="F15" s="1145"/>
      <c r="G15" s="1145"/>
      <c r="H15" s="3"/>
      <c r="I15" s="3"/>
      <c r="J15" s="3"/>
      <c r="K15" s="366"/>
      <c r="L15" s="3"/>
    </row>
    <row r="16" spans="2:12" ht="11.25" customHeight="1">
      <c r="B16" s="368"/>
      <c r="C16" s="369"/>
      <c r="D16" s="1145"/>
      <c r="E16" s="1145"/>
      <c r="F16" s="1145"/>
      <c r="G16" s="1145"/>
      <c r="H16" s="3"/>
      <c r="I16" s="3"/>
      <c r="J16" s="3"/>
      <c r="K16" s="366"/>
      <c r="L16" s="3"/>
    </row>
    <row r="17" spans="2:7" ht="11.25" customHeight="1">
      <c r="B17" s="368"/>
      <c r="C17" s="369"/>
      <c r="D17" s="1145"/>
      <c r="E17" s="1145"/>
      <c r="F17" s="1145"/>
      <c r="G17" s="1145"/>
    </row>
    <row r="18" spans="2:7" ht="11.25" customHeight="1">
      <c r="B18" s="368"/>
      <c r="C18" s="369"/>
      <c r="D18" s="1145"/>
      <c r="E18" s="1145"/>
      <c r="F18" s="1145"/>
      <c r="G18" s="1145"/>
    </row>
    <row r="19" spans="2:7" ht="11.25" customHeight="1">
      <c r="B19" s="368"/>
      <c r="C19" s="369"/>
      <c r="D19" s="1145"/>
      <c r="E19" s="1145"/>
      <c r="F19" s="1145"/>
      <c r="G19" s="1145"/>
    </row>
    <row r="20" spans="2:7" ht="11.25" customHeight="1">
      <c r="B20" s="3"/>
      <c r="C20" s="3"/>
      <c r="D20" s="3"/>
      <c r="E20" s="3"/>
      <c r="F20" s="3"/>
      <c r="G20" s="3"/>
    </row>
    <row r="21" spans="2:7" ht="11.25" customHeight="1">
      <c r="B21" s="3"/>
      <c r="C21" s="3"/>
      <c r="D21" s="3"/>
      <c r="E21" s="3"/>
      <c r="F21" s="3"/>
      <c r="G21" s="3"/>
    </row>
    <row r="22" spans="2:7" ht="11.25" customHeight="1">
      <c r="B22" s="3"/>
      <c r="C22" s="3"/>
      <c r="D22" s="3"/>
      <c r="E22" s="3"/>
      <c r="F22" s="3"/>
      <c r="G22" s="3"/>
    </row>
    <row r="23" spans="2:7" ht="11.25" customHeight="1">
      <c r="B23" s="3"/>
      <c r="C23" s="3"/>
      <c r="D23" s="3"/>
      <c r="E23" s="3"/>
      <c r="F23" s="3"/>
      <c r="G23" s="3"/>
    </row>
    <row r="24" spans="2:7" ht="11.25" customHeight="1">
      <c r="B24" s="3"/>
      <c r="C24" s="3"/>
      <c r="D24" s="3"/>
      <c r="E24" s="3"/>
      <c r="F24" s="3"/>
      <c r="G24" s="3"/>
    </row>
    <row r="25" spans="2:7" ht="11.25" customHeight="1">
      <c r="B25" s="3"/>
      <c r="C25" s="3"/>
      <c r="D25" s="3"/>
      <c r="E25" s="3"/>
      <c r="F25" s="3"/>
      <c r="G25" s="3"/>
    </row>
  </sheetData>
  <mergeCells count="6">
    <mergeCell ref="B13:C13"/>
    <mergeCell ref="B3:I3"/>
    <mergeCell ref="B7:G7"/>
    <mergeCell ref="D11:E11"/>
    <mergeCell ref="F11:G11"/>
    <mergeCell ref="B12:C12"/>
  </mergeCells>
  <hyperlinks>
    <hyperlink ref="B3" location="Contents!A1" display="Back to index page" xr:uid="{135CBF9D-FFD6-4D42-8C59-94315622AA9A}"/>
    <hyperlink ref="B3:I3" location="CONTENTS!A1" display="Back to contents page" xr:uid="{82F03010-8C84-4035-9A2B-0B519414A955}"/>
    <hyperlink ref="G3" location="CONTENTS!A1" display="Back to contents page" xr:uid="{A106AC63-AB78-4F1A-ADAA-FB31D4FEFF1A}"/>
  </hyperlinks>
  <printOptions horizontalCentered="1" verticalCentered="1"/>
  <pageMargins left="0.25" right="0.25" top="0.75" bottom="0.75" header="0.3" footer="0.3"/>
  <pageSetup paperSize="9" orientation="landscape" r:id="rId1"/>
  <customProperties>
    <customPr name="EpmWorksheetKeyString_GUID" r:id="rId2"/>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pageSetUpPr fitToPage="1"/>
  </sheetPr>
  <dimension ref="A1:S1048576"/>
  <sheetViews>
    <sheetView showGridLines="0" showRowColHeaders="0" zoomScaleNormal="100" workbookViewId="0"/>
  </sheetViews>
  <sheetFormatPr baseColWidth="10" defaultColWidth="11.44140625" defaultRowHeight="10.199999999999999"/>
  <cols>
    <col min="1" max="1" width="2.6640625" style="29" customWidth="1"/>
    <col min="2" max="2" width="4.88671875" style="29" customWidth="1"/>
    <col min="3" max="3" width="61.33203125" style="29" customWidth="1"/>
    <col min="4" max="10" width="15.6640625" style="29" customWidth="1"/>
    <col min="11" max="11" width="15.44140625" style="29" customWidth="1"/>
    <col min="12" max="12" width="12.6640625" style="29" customWidth="1"/>
    <col min="13" max="13" width="11.44140625" style="29" customWidth="1"/>
    <col min="14" max="16383" width="11.44140625" style="29"/>
    <col min="16384" max="16384" width="11.44140625" style="29" bestFit="1"/>
  </cols>
  <sheetData>
    <row r="1" spans="1:14" s="10" customFormat="1" ht="11.25" customHeight="1">
      <c r="A1" s="66"/>
      <c r="B1" s="7"/>
      <c r="C1" s="7"/>
      <c r="D1" s="7"/>
      <c r="E1" s="7"/>
      <c r="F1" s="8"/>
      <c r="G1" s="8"/>
      <c r="H1" s="8"/>
    </row>
    <row r="2" spans="1:14" s="10" customFormat="1" ht="5.25" customHeight="1">
      <c r="B2" s="7"/>
      <c r="C2" s="7"/>
      <c r="D2" s="7"/>
      <c r="E2" s="7"/>
      <c r="F2" s="8"/>
      <c r="G2" s="8"/>
      <c r="H2" s="9"/>
    </row>
    <row r="3" spans="1:14" s="12" customFormat="1" ht="13.2">
      <c r="B3" s="2217" t="s">
        <v>302</v>
      </c>
      <c r="C3" s="2217"/>
      <c r="D3" s="2217"/>
      <c r="E3" s="2217"/>
      <c r="F3" s="2217"/>
      <c r="G3" s="2217"/>
      <c r="H3" s="2217"/>
    </row>
    <row r="4" spans="1:14" s="12" customFormat="1" ht="5.25" customHeight="1">
      <c r="B4" s="263"/>
      <c r="C4" s="263"/>
      <c r="D4" s="263"/>
      <c r="E4" s="263"/>
      <c r="F4" s="263"/>
      <c r="G4" s="263"/>
      <c r="H4" s="263"/>
    </row>
    <row r="5" spans="1:14" s="12" customFormat="1" ht="15.6">
      <c r="B5" s="2323" t="s">
        <v>2546</v>
      </c>
      <c r="C5" s="2323"/>
      <c r="D5" s="263"/>
      <c r="E5" s="263"/>
      <c r="F5" s="263"/>
      <c r="G5" s="263"/>
      <c r="H5" s="263"/>
    </row>
    <row r="6" spans="1:14" s="10" customFormat="1" ht="11.25" customHeight="1">
      <c r="B6" s="7"/>
      <c r="C6" s="7"/>
      <c r="D6" s="7"/>
      <c r="E6" s="7"/>
      <c r="F6" s="8"/>
      <c r="G6" s="8"/>
      <c r="H6" s="9"/>
    </row>
    <row r="7" spans="1:14" s="10" customFormat="1" ht="22.5" customHeight="1">
      <c r="B7" s="2242" t="s">
        <v>2547</v>
      </c>
      <c r="C7" s="2242"/>
      <c r="D7" s="2242"/>
      <c r="E7" s="2242"/>
      <c r="F7" s="2242"/>
      <c r="G7" s="2242"/>
      <c r="H7" s="2242"/>
      <c r="I7" s="2225"/>
      <c r="J7" s="2225"/>
    </row>
    <row r="8" spans="1:14" s="10" customFormat="1" ht="6" customHeight="1">
      <c r="B8" s="268"/>
      <c r="C8" s="268"/>
      <c r="D8" s="268"/>
      <c r="E8" s="268"/>
      <c r="F8" s="268"/>
      <c r="G8" s="268"/>
      <c r="H8" s="268"/>
      <c r="I8" s="645"/>
      <c r="J8" s="645"/>
    </row>
    <row r="9" spans="1:14" s="10" customFormat="1" ht="11.25" customHeight="1">
      <c r="B9" s="2242" t="s">
        <v>2925</v>
      </c>
      <c r="C9" s="2242"/>
      <c r="D9" s="2242"/>
      <c r="E9" s="2242"/>
      <c r="F9" s="2242"/>
      <c r="G9" s="2242"/>
      <c r="H9" s="2242"/>
      <c r="I9" s="2225"/>
      <c r="J9" s="2225"/>
    </row>
    <row r="10" spans="1:14" s="10" customFormat="1" ht="6" customHeight="1">
      <c r="B10" s="268"/>
      <c r="C10" s="268"/>
      <c r="D10" s="268"/>
      <c r="E10" s="268"/>
      <c r="F10" s="268"/>
      <c r="G10" s="268"/>
      <c r="H10" s="268"/>
      <c r="I10" s="645"/>
      <c r="J10" s="645"/>
    </row>
    <row r="11" spans="1:14" s="10" customFormat="1" ht="22.5" customHeight="1">
      <c r="B11" s="2239" t="s">
        <v>2662</v>
      </c>
      <c r="C11" s="2239"/>
      <c r="D11" s="2239"/>
      <c r="E11" s="2239"/>
      <c r="F11" s="2239"/>
      <c r="G11" s="2239"/>
      <c r="H11" s="2239"/>
      <c r="I11" s="2240"/>
      <c r="J11" s="2240"/>
      <c r="K11" s="258"/>
      <c r="L11" s="258"/>
      <c r="M11" s="258"/>
    </row>
    <row r="12" spans="1:14" s="10" customFormat="1" ht="11.25" customHeight="1">
      <c r="B12" s="258"/>
      <c r="C12" s="258"/>
      <c r="D12" s="258"/>
      <c r="E12" s="258"/>
      <c r="F12" s="258"/>
      <c r="G12" s="258"/>
      <c r="H12" s="258"/>
      <c r="I12" s="258"/>
      <c r="J12" s="258"/>
      <c r="K12" s="258"/>
      <c r="L12" s="258"/>
      <c r="M12" s="258"/>
    </row>
    <row r="13" spans="1:14" s="6" customFormat="1" ht="15.6">
      <c r="B13" s="2323" t="s">
        <v>32</v>
      </c>
      <c r="C13" s="2323"/>
    </row>
    <row r="14" spans="1:14" s="6" customFormat="1" ht="11.25" customHeight="1">
      <c r="B14" s="14"/>
    </row>
    <row r="15" spans="1:14" customFormat="1" ht="11.25" customHeight="1">
      <c r="B15" s="299" t="s">
        <v>308</v>
      </c>
      <c r="C15" s="1500"/>
      <c r="D15" s="1500"/>
      <c r="E15" s="1500"/>
      <c r="F15" s="1505" t="s">
        <v>2762</v>
      </c>
      <c r="G15" s="1898" t="s">
        <v>2756</v>
      </c>
      <c r="H15" s="1492" t="s">
        <v>2596</v>
      </c>
      <c r="I15" s="1492" t="s">
        <v>1614</v>
      </c>
      <c r="J15" s="1505" t="s">
        <v>650</v>
      </c>
      <c r="K15" s="3"/>
      <c r="L15" s="113"/>
      <c r="M15" s="29"/>
      <c r="N15" s="29"/>
    </row>
    <row r="16" spans="1:14" customFormat="1" ht="11.25" customHeight="1">
      <c r="B16" s="1155" t="s">
        <v>483</v>
      </c>
      <c r="C16" s="1156"/>
      <c r="D16" s="300"/>
      <c r="E16" s="300"/>
      <c r="F16" s="1892">
        <v>4527</v>
      </c>
      <c r="G16" s="1892">
        <v>4527</v>
      </c>
      <c r="H16" s="1068">
        <v>4527</v>
      </c>
      <c r="I16" s="867">
        <v>4527</v>
      </c>
      <c r="J16" s="867">
        <v>4527</v>
      </c>
      <c r="K16" s="300"/>
      <c r="M16" s="113"/>
    </row>
    <row r="17" spans="2:13" customFormat="1" ht="11.25" customHeight="1">
      <c r="B17" s="2516" t="s">
        <v>484</v>
      </c>
      <c r="C17" s="2516"/>
      <c r="D17" s="300"/>
      <c r="E17" s="300"/>
      <c r="F17" s="1892">
        <v>25149</v>
      </c>
      <c r="G17" s="1892">
        <v>25149</v>
      </c>
      <c r="H17" s="1068">
        <v>25149</v>
      </c>
      <c r="I17" s="1406">
        <v>25149</v>
      </c>
      <c r="J17" s="867">
        <v>25149</v>
      </c>
      <c r="K17" s="300"/>
    </row>
    <row r="18" spans="2:13" customFormat="1" ht="11.25" customHeight="1">
      <c r="B18" s="143" t="s">
        <v>2548</v>
      </c>
      <c r="C18" s="1156"/>
      <c r="D18" s="300"/>
      <c r="E18" s="300"/>
      <c r="F18" s="1928">
        <f>F19-F17-F16</f>
        <v>11547.424571000003</v>
      </c>
      <c r="G18" s="1928">
        <v>15798.560681000001</v>
      </c>
      <c r="H18" s="1705">
        <f>H19-H17-H16</f>
        <v>8978.2102499999964</v>
      </c>
      <c r="I18" s="1068">
        <v>11883.206299999998</v>
      </c>
      <c r="J18" s="1406">
        <v>11889</v>
      </c>
      <c r="K18" s="1063"/>
      <c r="M18" s="867"/>
    </row>
    <row r="19" spans="2:13" customFormat="1" ht="11.25" customHeight="1">
      <c r="B19" s="761" t="s">
        <v>487</v>
      </c>
      <c r="C19" s="1157"/>
      <c r="D19" s="764"/>
      <c r="E19" s="764"/>
      <c r="F19" s="1893">
        <v>41223.424571000003</v>
      </c>
      <c r="G19" s="1893">
        <v>38651.570249999997</v>
      </c>
      <c r="H19" s="866">
        <v>38654.210249999996</v>
      </c>
      <c r="I19" s="866">
        <v>41559.206299999998</v>
      </c>
      <c r="J19" s="866">
        <v>41565</v>
      </c>
      <c r="K19" s="300"/>
    </row>
    <row r="20" spans="2:13" customFormat="1" ht="11.25" customHeight="1">
      <c r="B20" s="2517" t="s">
        <v>499</v>
      </c>
      <c r="C20" s="2517"/>
      <c r="D20" s="300"/>
      <c r="E20" s="300"/>
      <c r="F20" s="1894"/>
      <c r="G20" s="1894"/>
      <c r="H20" s="1063"/>
      <c r="I20" s="300"/>
      <c r="J20" s="300"/>
      <c r="K20" s="300"/>
    </row>
    <row r="21" spans="2:13" customFormat="1" ht="11.25" customHeight="1">
      <c r="B21" s="2516" t="s">
        <v>2549</v>
      </c>
      <c r="C21" s="2516"/>
      <c r="D21" s="300"/>
      <c r="E21" s="300"/>
      <c r="F21" s="1894"/>
      <c r="G21" s="1894"/>
      <c r="H21" s="1063"/>
      <c r="I21" s="300"/>
      <c r="J21" s="300"/>
      <c r="K21" s="300"/>
    </row>
    <row r="22" spans="2:13" customFormat="1" ht="11.25" customHeight="1">
      <c r="B22" s="2516" t="s">
        <v>507</v>
      </c>
      <c r="C22" s="2516"/>
      <c r="D22" s="300"/>
      <c r="E22" s="300"/>
      <c r="F22" s="1894">
        <v>-1135.9884314857181</v>
      </c>
      <c r="G22" s="1894">
        <v>-1100.1641502646421</v>
      </c>
      <c r="H22" s="1063">
        <v>-1072.5667640606005</v>
      </c>
      <c r="I22" s="300">
        <v>-1022.7507000000001</v>
      </c>
      <c r="J22" s="300">
        <v>-1005</v>
      </c>
      <c r="K22" s="300"/>
    </row>
    <row r="23" spans="2:13" customFormat="1" ht="11.25" customHeight="1">
      <c r="B23" s="2516" t="s">
        <v>2550</v>
      </c>
      <c r="C23" s="2516"/>
      <c r="D23" s="754"/>
      <c r="E23" s="754"/>
      <c r="F23" s="1894">
        <v>-211.56214967404821</v>
      </c>
      <c r="G23" s="1894">
        <v>-205.97702035168169</v>
      </c>
      <c r="H23" s="1063">
        <v>-254.86582427421382</v>
      </c>
      <c r="I23" s="300">
        <v>-278.80590000000001</v>
      </c>
      <c r="J23" s="300">
        <v>-305</v>
      </c>
      <c r="K23" s="300"/>
    </row>
    <row r="24" spans="2:13" customFormat="1" ht="11.25" customHeight="1">
      <c r="B24" s="135" t="s">
        <v>510</v>
      </c>
      <c r="C24" s="135"/>
      <c r="D24" s="135"/>
      <c r="E24" s="135"/>
      <c r="F24" s="1894">
        <v>-11.895</v>
      </c>
      <c r="G24" s="1894">
        <v>-5.5979999999999999</v>
      </c>
      <c r="H24" s="1063">
        <v>-8.2379999999999995</v>
      </c>
      <c r="I24" s="300">
        <v>-13.234</v>
      </c>
      <c r="J24" s="300">
        <v>-19</v>
      </c>
      <c r="K24" s="300"/>
    </row>
    <row r="25" spans="2:13" customFormat="1" ht="11.25" customHeight="1">
      <c r="B25" s="135" t="s">
        <v>511</v>
      </c>
      <c r="C25" s="301"/>
      <c r="D25" s="301"/>
      <c r="E25" s="301"/>
      <c r="F25" s="1894">
        <v>-9.9349370199999996</v>
      </c>
      <c r="G25" s="1894">
        <v>-16.492498999999999</v>
      </c>
      <c r="H25" s="1063">
        <v>-24.954310020000001</v>
      </c>
      <c r="I25" s="300">
        <v>-11.7636</v>
      </c>
      <c r="J25" s="300">
        <v>-11</v>
      </c>
      <c r="K25" s="300"/>
    </row>
    <row r="26" spans="2:13" customFormat="1" ht="11.25" customHeight="1">
      <c r="B26" s="135" t="s">
        <v>2551</v>
      </c>
      <c r="C26" s="1156"/>
      <c r="D26" s="300"/>
      <c r="E26" s="300"/>
      <c r="F26" s="1894"/>
      <c r="G26" s="1894"/>
      <c r="H26" s="1063"/>
      <c r="I26" s="300">
        <v>-2900</v>
      </c>
      <c r="J26" s="300">
        <v>-2900</v>
      </c>
      <c r="K26" s="300"/>
    </row>
    <row r="27" spans="2:13" customFormat="1" ht="11.25" customHeight="1">
      <c r="B27" s="1155" t="s">
        <v>2552</v>
      </c>
      <c r="C27" s="1157"/>
      <c r="D27" s="764"/>
      <c r="E27" s="764"/>
      <c r="F27" s="1895">
        <v>39854.044052820238</v>
      </c>
      <c r="G27" s="1895">
        <v>37323.338580383672</v>
      </c>
      <c r="H27" s="1067">
        <v>37293.585351645183</v>
      </c>
      <c r="I27" s="866">
        <v>37332.652099999999</v>
      </c>
      <c r="J27" s="866">
        <v>37326</v>
      </c>
      <c r="K27" s="300"/>
    </row>
    <row r="28" spans="2:13" customFormat="1" ht="11.25" customHeight="1">
      <c r="B28" s="1246" t="s">
        <v>482</v>
      </c>
      <c r="C28" s="1247"/>
      <c r="D28" s="1248"/>
      <c r="E28" s="1248"/>
      <c r="F28" s="1895"/>
      <c r="G28" s="1895"/>
      <c r="H28" s="1067"/>
      <c r="I28" s="1067"/>
      <c r="J28" s="1067"/>
      <c r="K28" s="1063"/>
    </row>
    <row r="29" spans="2:13" customFormat="1" ht="11.25" customHeight="1">
      <c r="B29" s="1246" t="s">
        <v>515</v>
      </c>
      <c r="C29" s="1247"/>
      <c r="D29" s="1248"/>
      <c r="E29" s="1248"/>
      <c r="F29" s="1895">
        <v>39854.044052820238</v>
      </c>
      <c r="G29" s="1895">
        <v>37323.338580383672</v>
      </c>
      <c r="H29" s="1067">
        <v>37293.585351645183</v>
      </c>
      <c r="I29" s="1067">
        <v>37332.652099999999</v>
      </c>
      <c r="J29" s="1067">
        <v>37326</v>
      </c>
      <c r="K29" s="1063"/>
    </row>
    <row r="30" spans="2:13" customFormat="1" ht="11.25" customHeight="1">
      <c r="B30" s="1155" t="s">
        <v>518</v>
      </c>
      <c r="C30" s="1157"/>
      <c r="D30" s="764"/>
      <c r="E30" s="764"/>
      <c r="F30" s="1895">
        <v>4500</v>
      </c>
      <c r="G30" s="1895">
        <v>4500</v>
      </c>
      <c r="H30" s="1067">
        <v>4500</v>
      </c>
      <c r="I30" s="866">
        <v>4500</v>
      </c>
      <c r="J30" s="866">
        <v>4500</v>
      </c>
      <c r="K30" s="300"/>
    </row>
    <row r="31" spans="2:13" customFormat="1" ht="11.25" customHeight="1">
      <c r="B31" s="1155" t="s">
        <v>32</v>
      </c>
      <c r="C31" s="1156"/>
      <c r="D31" s="300"/>
      <c r="E31" s="300"/>
      <c r="F31" s="1892">
        <v>44354.044052820238</v>
      </c>
      <c r="G31" s="1892">
        <v>41823.338580383672</v>
      </c>
      <c r="H31" s="1068">
        <v>41793.585351645183</v>
      </c>
      <c r="I31" s="867">
        <v>41832.652099999999</v>
      </c>
      <c r="J31" s="867">
        <v>41826</v>
      </c>
      <c r="K31" s="300"/>
    </row>
    <row r="32" spans="2:13" customFormat="1" ht="11.25" customHeight="1">
      <c r="B32" s="1155" t="s">
        <v>414</v>
      </c>
      <c r="C32" s="1157"/>
      <c r="D32" s="764"/>
      <c r="E32" s="764"/>
      <c r="F32" s="1895">
        <v>196295.07609991881</v>
      </c>
      <c r="G32" s="1895">
        <v>199017.865968</v>
      </c>
      <c r="H32" s="1067">
        <v>188071.64272699997</v>
      </c>
      <c r="I32" s="866">
        <v>189045.202533</v>
      </c>
      <c r="J32" s="866">
        <v>190316</v>
      </c>
      <c r="K32" s="300"/>
    </row>
    <row r="33" spans="2:19" customFormat="1" ht="11.25" customHeight="1">
      <c r="B33" s="1155" t="s">
        <v>520</v>
      </c>
      <c r="C33" s="1157"/>
      <c r="D33" s="764"/>
      <c r="E33" s="764"/>
      <c r="F33" s="1895">
        <v>15703.606087993505</v>
      </c>
      <c r="G33" s="1895">
        <v>15921.42927744</v>
      </c>
      <c r="H33" s="1067">
        <v>15045.731418159998</v>
      </c>
      <c r="I33" s="1067">
        <v>15123.61620264</v>
      </c>
      <c r="J33" s="866">
        <v>15225</v>
      </c>
      <c r="K33" s="300"/>
    </row>
    <row r="34" spans="2:19" customFormat="1" ht="11.25" customHeight="1">
      <c r="B34" s="1155" t="s">
        <v>2553</v>
      </c>
      <c r="C34" s="1158"/>
      <c r="D34" s="302"/>
      <c r="E34" s="302"/>
      <c r="F34" s="1896">
        <v>20.303129780256736</v>
      </c>
      <c r="G34" s="1896">
        <v>18.753762833727137</v>
      </c>
      <c r="H34" s="868">
        <v>19.829456908492901</v>
      </c>
      <c r="I34" s="869">
        <v>19.748000000000001</v>
      </c>
      <c r="J34" s="869">
        <v>19.61</v>
      </c>
      <c r="K34" s="1706"/>
    </row>
    <row r="35" spans="2:19" customFormat="1" ht="11.25" customHeight="1">
      <c r="B35" s="1159" t="s">
        <v>2554</v>
      </c>
      <c r="C35" s="1158"/>
      <c r="D35" s="302"/>
      <c r="E35" s="302"/>
      <c r="F35" s="1896">
        <v>20.303129780256736</v>
      </c>
      <c r="G35" s="1896">
        <v>18.753762833727137</v>
      </c>
      <c r="H35" s="868">
        <v>19.829456908492901</v>
      </c>
      <c r="I35" s="868">
        <v>19.748000000000001</v>
      </c>
      <c r="J35" s="868">
        <v>19.612644233800626</v>
      </c>
      <c r="K35" s="1706"/>
    </row>
    <row r="36" spans="2:19" customFormat="1" ht="11.25" customHeight="1">
      <c r="B36" s="1684" t="s">
        <v>2555</v>
      </c>
      <c r="C36" s="1565"/>
      <c r="D36" s="1685"/>
      <c r="E36" s="1685"/>
      <c r="F36" s="1897">
        <v>22.595596860638008</v>
      </c>
      <c r="G36" s="1897">
        <v>21.014866367378509</v>
      </c>
      <c r="H36" s="1686">
        <v>22.22216212165047</v>
      </c>
      <c r="I36" s="1686">
        <v>22.128</v>
      </c>
      <c r="J36" s="1686">
        <v>21.98</v>
      </c>
      <c r="K36" s="302"/>
    </row>
    <row r="37" spans="2:19" customFormat="1" ht="11.25" customHeight="1">
      <c r="B37" s="297"/>
      <c r="C37" s="302"/>
      <c r="D37" s="302"/>
      <c r="E37" s="302"/>
      <c r="F37" s="868"/>
      <c r="G37" s="868"/>
      <c r="H37" s="868"/>
      <c r="I37" s="302"/>
    </row>
    <row r="38" spans="2:19" customFormat="1" ht="11.25" customHeight="1">
      <c r="B38" s="268"/>
      <c r="C38" s="268"/>
      <c r="D38" s="268"/>
      <c r="E38" s="268"/>
      <c r="F38" s="268"/>
      <c r="G38" s="268"/>
      <c r="H38" s="268"/>
    </row>
    <row r="39" spans="2:19" customFormat="1" ht="15.6">
      <c r="B39" s="2514" t="s">
        <v>2767</v>
      </c>
      <c r="C39" s="2514"/>
      <c r="D39" s="2514"/>
      <c r="E39" s="2514"/>
      <c r="F39" s="2514"/>
      <c r="G39" s="2514"/>
      <c r="H39" s="2514"/>
      <c r="I39" s="2514"/>
      <c r="J39" s="2514"/>
      <c r="K39" s="2514"/>
      <c r="L39" s="2515"/>
      <c r="M39" s="2515"/>
    </row>
    <row r="40" spans="2:19" customFormat="1" ht="11.25" customHeight="1">
      <c r="B40" s="141"/>
      <c r="C40" s="141"/>
      <c r="D40" s="29"/>
      <c r="E40" s="29"/>
      <c r="F40" s="141"/>
      <c r="G40" s="141"/>
      <c r="H40" s="141"/>
      <c r="I40" s="141"/>
      <c r="J40" s="141"/>
      <c r="K40" s="141"/>
      <c r="L40" s="12"/>
      <c r="M40" s="12"/>
    </row>
    <row r="41" spans="2:19" customFormat="1" ht="11.25" customHeight="1">
      <c r="B41" s="128"/>
      <c r="C41" s="128"/>
      <c r="D41" s="128"/>
      <c r="E41" s="1038"/>
      <c r="F41" s="142" t="s">
        <v>640</v>
      </c>
      <c r="G41" s="100" t="s">
        <v>2556</v>
      </c>
      <c r="H41" s="100" t="s">
        <v>2557</v>
      </c>
      <c r="I41" s="100" t="s">
        <v>643</v>
      </c>
      <c r="J41" s="100" t="s">
        <v>686</v>
      </c>
      <c r="K41" s="100"/>
      <c r="L41" s="100"/>
      <c r="M41" s="100"/>
    </row>
    <row r="42" spans="2:19" s="6" customFormat="1" ht="11.25" customHeight="1">
      <c r="B42" s="1504" t="s">
        <v>308</v>
      </c>
      <c r="C42" s="1504"/>
      <c r="D42" s="1504"/>
      <c r="E42" s="1504"/>
      <c r="F42" s="1687" t="s">
        <v>645</v>
      </c>
      <c r="G42" s="1492" t="s">
        <v>2558</v>
      </c>
      <c r="H42" s="1492" t="s">
        <v>1027</v>
      </c>
      <c r="I42" s="1492" t="s">
        <v>648</v>
      </c>
      <c r="J42" s="1492" t="s">
        <v>649</v>
      </c>
      <c r="K42" s="113"/>
      <c r="L42" s="113"/>
      <c r="M42" s="113"/>
    </row>
    <row r="43" spans="2:19">
      <c r="B43" s="128" t="s">
        <v>651</v>
      </c>
      <c r="C43" s="128"/>
      <c r="D43" s="128"/>
      <c r="E43" s="128"/>
      <c r="F43" s="128"/>
      <c r="G43" s="128"/>
      <c r="H43" s="128"/>
      <c r="I43" s="438"/>
      <c r="J43" s="438"/>
      <c r="K43" s="131"/>
      <c r="L43" s="131"/>
      <c r="M43" s="131"/>
    </row>
    <row r="44" spans="2:19">
      <c r="B44" s="135" t="s">
        <v>2559</v>
      </c>
      <c r="C44" s="135"/>
      <c r="D44" s="135"/>
      <c r="E44" s="135"/>
      <c r="F44" s="300">
        <v>96.465333000000001</v>
      </c>
      <c r="G44" s="300">
        <v>96.465333000000001</v>
      </c>
      <c r="H44" s="868">
        <v>28.764682748775698</v>
      </c>
      <c r="I44" s="25">
        <v>27.747947</v>
      </c>
      <c r="J44" s="25">
        <v>2.21983576</v>
      </c>
      <c r="K44" s="1412"/>
      <c r="L44" s="1412"/>
      <c r="M44" s="1412"/>
      <c r="N44" s="1412"/>
      <c r="O44" s="1412"/>
      <c r="P44" s="1412"/>
      <c r="Q44" s="1412"/>
      <c r="R44" s="1412"/>
      <c r="S44" s="1412"/>
    </row>
    <row r="45" spans="2:19">
      <c r="B45" s="135" t="s">
        <v>2560</v>
      </c>
      <c r="C45" s="135"/>
      <c r="D45" s="135"/>
      <c r="E45" s="135"/>
      <c r="F45" s="300">
        <v>804951.49536099995</v>
      </c>
      <c r="G45" s="300">
        <v>804951.49536099995</v>
      </c>
      <c r="H45" s="868">
        <v>21.506713709918699</v>
      </c>
      <c r="I45" s="25">
        <v>173118.61361100001</v>
      </c>
      <c r="J45" s="25">
        <v>13849.48908888</v>
      </c>
      <c r="K45" s="1412"/>
      <c r="L45" s="1412"/>
      <c r="M45" s="1412"/>
      <c r="N45" s="1412"/>
      <c r="O45" s="1412"/>
      <c r="P45" s="1412"/>
      <c r="Q45" s="1412"/>
      <c r="R45" s="1412"/>
      <c r="S45" s="1412"/>
    </row>
    <row r="46" spans="2:19">
      <c r="B46" s="761" t="s">
        <v>659</v>
      </c>
      <c r="C46" s="761"/>
      <c r="D46" s="761"/>
      <c r="E46" s="761"/>
      <c r="F46" s="764">
        <v>805047.96069400001</v>
      </c>
      <c r="G46" s="764">
        <v>805047.96069400001</v>
      </c>
      <c r="H46" s="1146">
        <v>21.507583400215999</v>
      </c>
      <c r="I46" s="764">
        <v>173146.361558</v>
      </c>
      <c r="J46" s="764">
        <v>13851.708924639999</v>
      </c>
      <c r="K46" s="1412"/>
      <c r="L46" s="1412"/>
      <c r="M46" s="1412"/>
      <c r="N46" s="1412"/>
      <c r="O46" s="1412"/>
      <c r="P46" s="1412"/>
      <c r="Q46" s="1412"/>
      <c r="R46" s="1412"/>
      <c r="S46" s="1412"/>
    </row>
    <row r="47" spans="2:19">
      <c r="B47" s="128" t="s">
        <v>107</v>
      </c>
      <c r="C47" s="128"/>
      <c r="D47" s="128"/>
      <c r="E47" s="128"/>
      <c r="F47" s="300"/>
      <c r="G47" s="300"/>
      <c r="H47" s="300"/>
      <c r="I47" s="300"/>
      <c r="J47" s="300"/>
      <c r="K47" s="1412"/>
      <c r="L47" s="1412"/>
      <c r="M47" s="1412"/>
      <c r="N47" s="1412"/>
      <c r="O47" s="1412"/>
      <c r="P47" s="1412"/>
      <c r="Q47" s="1412"/>
      <c r="R47" s="1412"/>
      <c r="S47" s="1412"/>
    </row>
    <row r="48" spans="2:19">
      <c r="B48" s="128" t="s">
        <v>2561</v>
      </c>
      <c r="C48" s="128"/>
      <c r="D48" s="128"/>
      <c r="E48" s="128"/>
      <c r="F48" s="300"/>
      <c r="G48" s="300"/>
      <c r="H48" s="868"/>
      <c r="I48" s="136"/>
      <c r="J48" s="25"/>
      <c r="K48" s="1412"/>
      <c r="L48" s="1412"/>
      <c r="M48" s="1412"/>
      <c r="N48" s="1412"/>
      <c r="O48" s="1412"/>
      <c r="P48" s="1412"/>
      <c r="Q48" s="1412"/>
      <c r="R48" s="1412"/>
      <c r="S48" s="1412"/>
    </row>
    <row r="49" spans="2:19">
      <c r="B49" s="135" t="s">
        <v>665</v>
      </c>
      <c r="C49" s="135"/>
      <c r="D49" s="135"/>
      <c r="E49" s="135"/>
      <c r="F49" s="1063">
        <v>22244.066988999999</v>
      </c>
      <c r="G49" s="1063">
        <v>22244.066988999999</v>
      </c>
      <c r="H49" s="868">
        <v>20.000000000899099</v>
      </c>
      <c r="I49" s="327">
        <v>4448.8133980000002</v>
      </c>
      <c r="J49" s="1707">
        <v>355.90507184000001</v>
      </c>
      <c r="K49" s="1412"/>
      <c r="L49" s="1412"/>
      <c r="M49" s="1412"/>
      <c r="N49" s="1412"/>
      <c r="O49" s="1412"/>
      <c r="P49" s="1412"/>
      <c r="Q49" s="1412"/>
      <c r="R49" s="1412"/>
      <c r="S49" s="1412"/>
    </row>
    <row r="50" spans="2:19">
      <c r="B50" s="135" t="s">
        <v>2559</v>
      </c>
      <c r="C50" s="135"/>
      <c r="D50" s="135"/>
      <c r="E50" s="135"/>
      <c r="F50" s="300">
        <v>19100.811839000002</v>
      </c>
      <c r="G50" s="300">
        <v>19064.054840000001</v>
      </c>
      <c r="H50" s="868">
        <v>27.345957828770104</v>
      </c>
      <c r="I50" s="136">
        <v>5213.2483970000003</v>
      </c>
      <c r="J50" s="25">
        <v>417.05987176000002</v>
      </c>
      <c r="K50" s="1412"/>
      <c r="L50" s="1412"/>
      <c r="M50" s="1412"/>
      <c r="N50" s="1412"/>
      <c r="O50" s="1412"/>
      <c r="P50" s="1412"/>
      <c r="Q50" s="1412"/>
      <c r="R50" s="1412"/>
      <c r="S50" s="1412"/>
    </row>
    <row r="51" spans="2:19">
      <c r="B51" s="135" t="s">
        <v>2562</v>
      </c>
      <c r="C51" s="135"/>
      <c r="D51" s="135"/>
      <c r="E51" s="135"/>
      <c r="F51" s="300">
        <v>533.01303199999995</v>
      </c>
      <c r="G51" s="300">
        <v>378.38757600000002</v>
      </c>
      <c r="H51" s="868">
        <v>75</v>
      </c>
      <c r="I51" s="136">
        <v>283.79068199999995</v>
      </c>
      <c r="J51" s="25">
        <v>22.703254560000001</v>
      </c>
      <c r="K51" s="1412"/>
      <c r="L51" s="1412"/>
      <c r="M51" s="1412"/>
      <c r="N51" s="1412"/>
      <c r="O51" s="1412"/>
      <c r="P51" s="1412"/>
      <c r="Q51" s="1412"/>
      <c r="R51" s="1412"/>
      <c r="S51" s="1412"/>
    </row>
    <row r="52" spans="2:19">
      <c r="B52" s="135" t="s">
        <v>2560</v>
      </c>
      <c r="C52" s="135"/>
      <c r="D52" s="135"/>
      <c r="E52" s="135"/>
      <c r="F52" s="300">
        <v>18002.905888000001</v>
      </c>
      <c r="G52" s="300">
        <v>17873.126541000001</v>
      </c>
      <c r="H52" s="868">
        <v>35.613831796011304</v>
      </c>
      <c r="I52" s="136">
        <v>6365.3052230000003</v>
      </c>
      <c r="J52" s="25">
        <v>509.22441784</v>
      </c>
      <c r="K52" s="1412"/>
      <c r="L52" s="1412"/>
      <c r="M52" s="1412"/>
      <c r="N52" s="1412"/>
      <c r="O52" s="1412"/>
      <c r="P52" s="1412"/>
      <c r="Q52" s="1412"/>
      <c r="R52" s="1412"/>
      <c r="S52" s="1412"/>
    </row>
    <row r="53" spans="2:19">
      <c r="B53" s="128" t="s">
        <v>2563</v>
      </c>
      <c r="C53" s="135"/>
      <c r="D53" s="135"/>
      <c r="E53" s="135"/>
      <c r="F53" s="1063">
        <v>493.42901899999998</v>
      </c>
      <c r="G53" s="1063">
        <v>463.70208700000001</v>
      </c>
      <c r="H53" s="868">
        <v>149.58714192718301</v>
      </c>
      <c r="I53" s="327">
        <v>693.63869899999997</v>
      </c>
      <c r="J53" s="1707">
        <v>55.491095919999999</v>
      </c>
      <c r="K53" s="1412"/>
      <c r="L53" s="1412"/>
      <c r="M53" s="1412"/>
      <c r="N53" s="1412"/>
      <c r="O53" s="1412"/>
      <c r="P53" s="1412"/>
      <c r="Q53" s="1412"/>
      <c r="R53" s="1412"/>
      <c r="S53" s="1412"/>
    </row>
    <row r="54" spans="2:19">
      <c r="B54" s="135" t="s">
        <v>481</v>
      </c>
      <c r="C54" s="135"/>
      <c r="D54" s="135"/>
      <c r="E54" s="135"/>
      <c r="F54" s="300"/>
      <c r="G54" s="300"/>
      <c r="H54" s="868"/>
      <c r="I54" s="136"/>
      <c r="J54" s="25"/>
      <c r="K54" s="1412"/>
      <c r="L54" s="1412"/>
      <c r="M54" s="1412"/>
      <c r="N54" s="1412"/>
      <c r="O54" s="1412"/>
      <c r="P54" s="1412"/>
      <c r="Q54" s="1412"/>
      <c r="R54" s="1412"/>
      <c r="S54" s="1412"/>
    </row>
    <row r="55" spans="2:19">
      <c r="B55" s="135" t="s">
        <v>464</v>
      </c>
      <c r="C55" s="135"/>
      <c r="D55" s="135"/>
      <c r="E55" s="135"/>
      <c r="F55" s="300">
        <f>SUM(F49:F53)-F56</f>
        <v>0</v>
      </c>
      <c r="G55" s="300">
        <f>SUM(G49:G53)-G56</f>
        <v>0</v>
      </c>
      <c r="H55" s="2058"/>
      <c r="I55" s="2058">
        <f>SUM(I49:I53)-I56</f>
        <v>0</v>
      </c>
      <c r="J55" s="2058">
        <f>SUM(J49:J53)-J56</f>
        <v>0</v>
      </c>
      <c r="K55" s="1412"/>
      <c r="L55" s="1412"/>
      <c r="M55" s="1412"/>
      <c r="N55" s="1412"/>
      <c r="O55" s="1412"/>
      <c r="P55" s="1412"/>
      <c r="Q55" s="1412"/>
      <c r="R55" s="1412"/>
      <c r="S55" s="1412"/>
    </row>
    <row r="56" spans="2:19">
      <c r="B56" s="762" t="s">
        <v>674</v>
      </c>
      <c r="C56" s="762"/>
      <c r="D56" s="762"/>
      <c r="E56" s="762"/>
      <c r="F56" s="764">
        <v>60374.226767</v>
      </c>
      <c r="G56" s="764">
        <v>60023.338033</v>
      </c>
      <c r="H56" s="1147">
        <v>28.330307770705797</v>
      </c>
      <c r="I56" s="795">
        <v>17004.796398999999</v>
      </c>
      <c r="J56" s="795">
        <v>1360.38371192</v>
      </c>
      <c r="K56" s="1412"/>
      <c r="L56" s="1412"/>
      <c r="M56" s="1412"/>
      <c r="N56" s="1412"/>
      <c r="O56" s="1412"/>
      <c r="P56" s="1412"/>
      <c r="Q56" s="1412"/>
      <c r="R56" s="1412"/>
      <c r="S56" s="1412"/>
    </row>
    <row r="57" spans="2:19">
      <c r="B57" s="762" t="s">
        <v>675</v>
      </c>
      <c r="C57" s="762"/>
      <c r="D57" s="762"/>
      <c r="E57" s="762"/>
      <c r="F57" s="764">
        <v>865422.18746099994</v>
      </c>
      <c r="G57" s="764">
        <v>865071.29872700002</v>
      </c>
      <c r="H57" s="1147">
        <v>21.980981017034999</v>
      </c>
      <c r="I57" s="795">
        <v>190151.15795699999</v>
      </c>
      <c r="J57" s="795">
        <v>15212.092636560001</v>
      </c>
      <c r="K57" s="1412"/>
      <c r="L57" s="1412"/>
      <c r="M57" s="1412"/>
      <c r="N57" s="1412"/>
      <c r="O57" s="1412"/>
      <c r="P57" s="1412"/>
      <c r="Q57" s="1412"/>
      <c r="R57" s="1412"/>
      <c r="S57" s="1412"/>
    </row>
    <row r="58" spans="2:19">
      <c r="B58" s="143" t="s">
        <v>679</v>
      </c>
      <c r="C58" s="143"/>
      <c r="D58" s="143"/>
      <c r="E58" s="143"/>
      <c r="F58" s="143"/>
      <c r="G58" s="143"/>
      <c r="H58" s="144"/>
      <c r="I58" s="144">
        <v>1248.9181370000001</v>
      </c>
      <c r="J58" s="25">
        <v>99.913450999999995</v>
      </c>
      <c r="K58" s="131"/>
      <c r="L58" s="25"/>
      <c r="M58" s="1412"/>
      <c r="N58" s="1412"/>
      <c r="O58" s="1412"/>
      <c r="P58" s="1412"/>
      <c r="Q58" s="1412"/>
      <c r="R58" s="1412"/>
      <c r="S58" s="1412"/>
    </row>
    <row r="59" spans="2:19" s="3" customFormat="1">
      <c r="B59" s="128" t="s">
        <v>203</v>
      </c>
      <c r="C59" s="128"/>
      <c r="D59" s="128"/>
      <c r="E59" s="128"/>
      <c r="F59" s="128"/>
      <c r="G59" s="128"/>
      <c r="H59" s="23"/>
      <c r="I59" s="144">
        <v>4895</v>
      </c>
      <c r="J59" s="25">
        <v>391.6</v>
      </c>
      <c r="K59" s="131"/>
      <c r="L59" s="25"/>
      <c r="M59" s="1412"/>
      <c r="N59" s="1412"/>
      <c r="O59" s="1412"/>
      <c r="P59" s="1412"/>
      <c r="Q59" s="1412"/>
      <c r="R59" s="1412"/>
      <c r="S59" s="1412"/>
    </row>
    <row r="60" spans="2:19" s="3" customFormat="1">
      <c r="B60" s="763" t="s">
        <v>684</v>
      </c>
      <c r="C60" s="763"/>
      <c r="D60" s="763"/>
      <c r="E60" s="763"/>
      <c r="F60" s="763"/>
      <c r="G60" s="763"/>
      <c r="H60" s="1245"/>
      <c r="I60" s="796">
        <v>196295.07609400002</v>
      </c>
      <c r="J60" s="791">
        <v>15703.60608756</v>
      </c>
      <c r="K60" s="131"/>
      <c r="L60" s="25"/>
      <c r="M60" s="1412"/>
      <c r="N60" s="1412"/>
      <c r="O60" s="1412"/>
      <c r="P60" s="1412"/>
      <c r="Q60" s="1412"/>
      <c r="R60" s="1412"/>
      <c r="S60" s="1412"/>
    </row>
    <row r="61" spans="2:19" s="3" customFormat="1">
      <c r="B61" s="29"/>
      <c r="C61" s="29"/>
      <c r="D61" s="29"/>
      <c r="E61" s="29"/>
      <c r="F61" s="29"/>
      <c r="G61" s="144"/>
      <c r="H61" s="25"/>
      <c r="I61" s="25"/>
      <c r="J61" s="25"/>
      <c r="K61" s="100"/>
      <c r="L61" s="144"/>
      <c r="M61" s="144"/>
    </row>
    <row r="62" spans="2:19" ht="11.25" customHeight="1">
      <c r="B62" s="268"/>
      <c r="C62" s="268"/>
      <c r="D62" s="268"/>
      <c r="E62" s="268"/>
      <c r="F62" s="268"/>
      <c r="G62" s="268"/>
      <c r="H62" s="268"/>
      <c r="I62"/>
      <c r="J62"/>
      <c r="K62"/>
      <c r="L62"/>
      <c r="M62"/>
    </row>
    <row r="63" spans="2:19" ht="15.75" customHeight="1">
      <c r="B63" s="1087" t="s">
        <v>2564</v>
      </c>
      <c r="C63" s="6"/>
      <c r="D63" s="6"/>
      <c r="E63" s="6"/>
      <c r="F63" s="6"/>
      <c r="G63" s="6"/>
      <c r="H63" s="6"/>
      <c r="I63" s="6"/>
      <c r="J63" s="6"/>
      <c r="K63" s="6"/>
      <c r="L63" s="6"/>
      <c r="M63" s="6"/>
    </row>
    <row r="64" spans="2:19" ht="11.25" customHeight="1">
      <c r="B64" s="14"/>
      <c r="C64" s="6"/>
      <c r="D64" s="6"/>
      <c r="E64" s="6"/>
      <c r="F64" s="6"/>
      <c r="G64" s="6"/>
      <c r="H64" s="6"/>
      <c r="I64" s="6"/>
      <c r="J64" s="6"/>
      <c r="K64" s="6"/>
      <c r="L64" s="6"/>
      <c r="M64" s="6"/>
    </row>
    <row r="65" spans="2:13" ht="11.25" customHeight="1">
      <c r="B65" s="2513" t="s">
        <v>308</v>
      </c>
      <c r="C65" s="2513"/>
      <c r="D65" s="271"/>
      <c r="E65" s="271"/>
      <c r="F65" s="1354" t="s">
        <v>566</v>
      </c>
      <c r="G65" s="1354" t="s">
        <v>316</v>
      </c>
      <c r="H65" s="1354" t="s">
        <v>566</v>
      </c>
      <c r="I65" s="1354" t="s">
        <v>316</v>
      </c>
      <c r="J65" s="1354" t="s">
        <v>318</v>
      </c>
    </row>
    <row r="66" spans="2:13" ht="11.25" customHeight="1">
      <c r="B66" s="2260"/>
      <c r="C66" s="2260"/>
      <c r="D66" s="1540"/>
      <c r="E66" s="1540"/>
      <c r="F66" s="1505" t="s">
        <v>2761</v>
      </c>
      <c r="G66" s="1492" t="s">
        <v>2752</v>
      </c>
      <c r="H66" s="1891" t="s">
        <v>27</v>
      </c>
      <c r="I66" s="1898" t="s">
        <v>492</v>
      </c>
      <c r="J66" s="1891" t="s">
        <v>309</v>
      </c>
    </row>
    <row r="67" spans="2:13" ht="11.25" customHeight="1">
      <c r="B67" s="2244" t="s">
        <v>567</v>
      </c>
      <c r="C67" s="2245"/>
      <c r="D67" s="154"/>
      <c r="E67" s="320"/>
      <c r="F67" s="154"/>
      <c r="G67" s="154"/>
      <c r="H67" s="154"/>
      <c r="I67" s="154"/>
      <c r="J67" s="154"/>
    </row>
    <row r="68" spans="2:13" ht="11.25" customHeight="1">
      <c r="B68" s="155">
        <v>1</v>
      </c>
      <c r="C68" s="267" t="s">
        <v>568</v>
      </c>
      <c r="D68" s="267"/>
      <c r="E68" s="267"/>
      <c r="F68" s="2059">
        <v>39854.044052820238</v>
      </c>
      <c r="G68" s="1906">
        <v>37323.338581000004</v>
      </c>
      <c r="H68" s="59">
        <v>37294.796095999998</v>
      </c>
      <c r="I68" s="59">
        <v>37332.65</v>
      </c>
      <c r="J68" s="59">
        <v>37325.579901999998</v>
      </c>
      <c r="M68" s="37"/>
    </row>
    <row r="69" spans="2:13" ht="11.25" customHeight="1">
      <c r="B69" s="155">
        <v>2</v>
      </c>
      <c r="C69" s="267" t="s">
        <v>569</v>
      </c>
      <c r="D69" s="267"/>
      <c r="E69" s="267"/>
      <c r="F69" s="157">
        <v>39854.044052820238</v>
      </c>
      <c r="G69" s="1906">
        <v>37323.338581000004</v>
      </c>
      <c r="H69" s="59">
        <v>37294.796095999998</v>
      </c>
      <c r="I69" s="59">
        <v>37332.65</v>
      </c>
      <c r="J69" s="59">
        <v>37325.579901999998</v>
      </c>
      <c r="M69" s="37"/>
    </row>
    <row r="70" spans="2:13" ht="11.25" customHeight="1">
      <c r="B70" s="155">
        <v>3</v>
      </c>
      <c r="C70" s="267" t="s">
        <v>570</v>
      </c>
      <c r="D70" s="267"/>
      <c r="E70" s="267"/>
      <c r="F70" s="157">
        <v>44354.044052820238</v>
      </c>
      <c r="G70" s="1906">
        <v>41823.338580383672</v>
      </c>
      <c r="H70" s="59">
        <v>41793.585351645183</v>
      </c>
      <c r="I70" s="59">
        <v>41832.652099999999</v>
      </c>
      <c r="J70" s="59">
        <v>41826</v>
      </c>
    </row>
    <row r="71" spans="2:13" ht="11.25" customHeight="1">
      <c r="B71" s="2246" t="s">
        <v>571</v>
      </c>
      <c r="C71" s="2247"/>
      <c r="D71" s="154"/>
      <c r="E71" s="320"/>
      <c r="F71" s="340"/>
      <c r="G71" s="340"/>
      <c r="H71" s="1904"/>
      <c r="I71" s="1905"/>
      <c r="J71" s="1904"/>
    </row>
    <row r="72" spans="2:13" ht="11.25" customHeight="1">
      <c r="B72" s="155">
        <v>4</v>
      </c>
      <c r="C72" s="267" t="s">
        <v>414</v>
      </c>
      <c r="D72" s="267"/>
      <c r="E72" s="267"/>
      <c r="F72" s="59">
        <v>196295.07609991881</v>
      </c>
      <c r="G72" s="59">
        <v>199017.865968</v>
      </c>
      <c r="H72" s="59">
        <v>188071.681576</v>
      </c>
      <c r="I72" s="59">
        <v>189045.2</v>
      </c>
      <c r="J72" s="59">
        <v>190316.141818</v>
      </c>
      <c r="L72" s="569"/>
      <c r="M72" s="218"/>
    </row>
    <row r="73" spans="2:13" ht="11.25" customHeight="1">
      <c r="B73" s="156"/>
      <c r="C73" s="154" t="s">
        <v>572</v>
      </c>
      <c r="D73" s="154"/>
      <c r="E73" s="154"/>
      <c r="F73" s="340"/>
      <c r="G73" s="340"/>
      <c r="H73" s="340"/>
      <c r="I73" s="340"/>
      <c r="J73" s="340"/>
      <c r="K73" s="37"/>
      <c r="L73" s="37"/>
      <c r="M73" s="37"/>
    </row>
    <row r="74" spans="2:13" ht="11.25" customHeight="1">
      <c r="B74" s="155">
        <v>5</v>
      </c>
      <c r="C74" s="267" t="s">
        <v>573</v>
      </c>
      <c r="D74" s="267"/>
      <c r="E74" s="267"/>
      <c r="F74" s="341">
        <v>20.303129780256736</v>
      </c>
      <c r="G74" s="341">
        <v>18.753762834036824</v>
      </c>
      <c r="H74" s="341">
        <v>19.8300965799198</v>
      </c>
      <c r="I74" s="341">
        <v>19.748000000000001</v>
      </c>
      <c r="J74" s="341">
        <v>19.612408882108699</v>
      </c>
      <c r="L74" s="590"/>
      <c r="M74" s="590"/>
    </row>
    <row r="75" spans="2:13" ht="11.25" customHeight="1">
      <c r="B75" s="155">
        <v>6</v>
      </c>
      <c r="C75" s="267" t="s">
        <v>574</v>
      </c>
      <c r="D75" s="267"/>
      <c r="E75" s="267"/>
      <c r="F75" s="341">
        <v>20.303129780256736</v>
      </c>
      <c r="G75" s="341">
        <v>18.753762834036824</v>
      </c>
      <c r="H75" s="341">
        <v>19.8300965799198</v>
      </c>
      <c r="I75" s="341">
        <v>19.748000000000001</v>
      </c>
      <c r="J75" s="341">
        <v>19.612408882108699</v>
      </c>
    </row>
    <row r="76" spans="2:13" ht="11.25" customHeight="1">
      <c r="B76" s="155">
        <v>7</v>
      </c>
      <c r="C76" s="267" t="s">
        <v>575</v>
      </c>
      <c r="D76" s="267"/>
      <c r="E76" s="267"/>
      <c r="F76" s="341">
        <v>22.595596860638008</v>
      </c>
      <c r="G76" s="341">
        <v>21.014866367378509</v>
      </c>
      <c r="H76" s="341">
        <v>22.2228012988285</v>
      </c>
      <c r="I76" s="341">
        <v>22.128</v>
      </c>
      <c r="J76" s="341">
        <v>21.976895655019099</v>
      </c>
      <c r="L76" s="569"/>
      <c r="M76" s="218"/>
    </row>
    <row r="77" spans="2:13" ht="11.25" customHeight="1">
      <c r="B77" s="320" t="s">
        <v>576</v>
      </c>
      <c r="C77" s="320"/>
      <c r="D77" s="320"/>
      <c r="E77" s="320"/>
      <c r="F77" s="320"/>
      <c r="G77" s="320"/>
      <c r="H77" s="320"/>
      <c r="I77" s="320"/>
      <c r="J77" s="320"/>
      <c r="L77" s="218"/>
      <c r="M77" s="218"/>
    </row>
    <row r="78" spans="2:13" ht="11.25" customHeight="1">
      <c r="B78" s="342" t="s">
        <v>577</v>
      </c>
      <c r="C78" s="258" t="s">
        <v>2565</v>
      </c>
      <c r="D78" s="258"/>
      <c r="E78" s="258"/>
      <c r="F78" s="341">
        <v>0.3</v>
      </c>
      <c r="G78" s="346">
        <v>0.3</v>
      </c>
      <c r="H78" s="346">
        <v>0.3</v>
      </c>
      <c r="I78" s="1900">
        <v>0.3</v>
      </c>
      <c r="J78" s="341">
        <v>0.3</v>
      </c>
      <c r="K78" s="3"/>
      <c r="L78" s="218"/>
      <c r="M78" s="218"/>
    </row>
    <row r="79" spans="2:13" ht="11.25" customHeight="1">
      <c r="B79" s="343" t="s">
        <v>579</v>
      </c>
      <c r="C79" s="995" t="s">
        <v>580</v>
      </c>
      <c r="D79" s="344"/>
      <c r="E79" s="344"/>
      <c r="F79" s="1056"/>
      <c r="G79" s="1056"/>
      <c r="H79" s="1056"/>
      <c r="I79" s="1903"/>
      <c r="J79" s="345"/>
      <c r="K79" s="3"/>
      <c r="L79" s="146"/>
      <c r="M79" s="3"/>
    </row>
    <row r="80" spans="2:13" ht="11.25" customHeight="1">
      <c r="B80" s="343" t="s">
        <v>581</v>
      </c>
      <c r="C80" s="995" t="s">
        <v>582</v>
      </c>
      <c r="D80" s="344"/>
      <c r="E80" s="344"/>
      <c r="F80" s="1056"/>
      <c r="G80" s="1056"/>
      <c r="H80" s="1056"/>
      <c r="I80" s="1903"/>
      <c r="J80" s="345"/>
      <c r="K80" s="3"/>
      <c r="L80" s="146"/>
      <c r="M80" s="566"/>
    </row>
    <row r="81" spans="2:15" ht="11.25" customHeight="1">
      <c r="B81" s="342" t="s">
        <v>583</v>
      </c>
      <c r="C81" s="258" t="s">
        <v>584</v>
      </c>
      <c r="D81" s="258"/>
      <c r="E81" s="258"/>
      <c r="F81" s="341">
        <v>8.3000000000000007</v>
      </c>
      <c r="G81" s="346">
        <v>8.3000000000000007</v>
      </c>
      <c r="H81" s="346">
        <v>8.3000000000000007</v>
      </c>
      <c r="I81" s="346">
        <v>8.3000000000000007</v>
      </c>
      <c r="J81" s="346">
        <v>8.3000000000000007</v>
      </c>
      <c r="K81" s="3"/>
      <c r="L81" s="146"/>
      <c r="M81" s="566"/>
    </row>
    <row r="82" spans="2:15" ht="11.25" customHeight="1">
      <c r="B82" s="2246" t="s">
        <v>585</v>
      </c>
      <c r="C82" s="2247"/>
      <c r="D82" s="2231"/>
      <c r="E82" s="320"/>
      <c r="F82" s="246"/>
      <c r="G82" s="246"/>
      <c r="H82" s="246"/>
      <c r="I82" s="246"/>
      <c r="J82" s="246"/>
      <c r="K82" s="3"/>
      <c r="L82" s="146"/>
      <c r="M82" s="566"/>
    </row>
    <row r="83" spans="2:15" ht="11.25" customHeight="1">
      <c r="B83" s="155">
        <v>8</v>
      </c>
      <c r="C83" s="267" t="s">
        <v>586</v>
      </c>
      <c r="D83" s="267"/>
      <c r="E83" s="267"/>
      <c r="F83" s="341">
        <v>2.4999999997873199</v>
      </c>
      <c r="G83" s="341">
        <v>2.4999999997873199</v>
      </c>
      <c r="H83" s="341">
        <v>2.4999999997873199</v>
      </c>
      <c r="I83" s="341">
        <v>2.5</v>
      </c>
      <c r="J83" s="341">
        <v>2.5000000002889902</v>
      </c>
      <c r="L83" s="218"/>
    </row>
    <row r="84" spans="2:15" ht="11.25" customHeight="1">
      <c r="B84" s="348" t="s">
        <v>540</v>
      </c>
      <c r="C84" s="2239" t="s">
        <v>587</v>
      </c>
      <c r="D84" s="2240"/>
      <c r="E84" s="2240"/>
      <c r="F84" s="341"/>
      <c r="G84" s="341"/>
      <c r="H84" s="1901"/>
      <c r="I84" s="1902"/>
      <c r="J84" s="1901"/>
      <c r="L84" s="218"/>
      <c r="M84" s="37"/>
    </row>
    <row r="85" spans="2:15" ht="11.25" customHeight="1">
      <c r="B85" s="348">
        <v>9</v>
      </c>
      <c r="C85" s="258" t="s">
        <v>588</v>
      </c>
      <c r="D85" s="258"/>
      <c r="E85" s="258"/>
      <c r="F85" s="2061">
        <v>2.4999999997873199</v>
      </c>
      <c r="G85" s="341">
        <v>2.4999999997873199</v>
      </c>
      <c r="H85" s="1901">
        <v>2.4999999997873199</v>
      </c>
      <c r="I85" s="1900">
        <v>2.5</v>
      </c>
      <c r="J85" s="1901">
        <v>2.5000000002889902</v>
      </c>
      <c r="L85" s="218"/>
      <c r="M85" s="37"/>
    </row>
    <row r="86" spans="2:15" ht="11.25" customHeight="1">
      <c r="B86" s="348" t="s">
        <v>589</v>
      </c>
      <c r="C86" s="258" t="s">
        <v>590</v>
      </c>
      <c r="D86" s="258"/>
      <c r="E86" s="258"/>
      <c r="F86" s="341">
        <v>4.5000000000425402</v>
      </c>
      <c r="G86" s="341">
        <v>4.5000000000425402</v>
      </c>
      <c r="H86" s="1901">
        <v>4.5000000000425402</v>
      </c>
      <c r="I86" s="1900">
        <v>4.5</v>
      </c>
      <c r="J86" s="1901">
        <v>4.5000000000998304</v>
      </c>
      <c r="L86" s="218"/>
      <c r="M86" s="37"/>
    </row>
    <row r="87" spans="2:15" ht="11.25" customHeight="1">
      <c r="B87" s="348">
        <v>10</v>
      </c>
      <c r="C87" s="258" t="s">
        <v>591</v>
      </c>
      <c r="D87" s="258"/>
      <c r="E87" s="258"/>
      <c r="F87" s="341"/>
      <c r="G87" s="341"/>
      <c r="H87" s="1901"/>
      <c r="I87" s="1900"/>
      <c r="J87" s="1901"/>
      <c r="L87" s="218"/>
    </row>
    <row r="88" spans="2:15" ht="11.25" customHeight="1">
      <c r="B88" s="348" t="s">
        <v>592</v>
      </c>
      <c r="C88" s="258" t="s">
        <v>593</v>
      </c>
      <c r="D88" s="258"/>
      <c r="E88" s="258"/>
      <c r="F88" s="346">
        <v>2.0000000002552198</v>
      </c>
      <c r="G88" s="341">
        <v>2.0000000002552198</v>
      </c>
      <c r="H88" s="1901">
        <v>2.0000000002552198</v>
      </c>
      <c r="I88" s="1900">
        <v>2</v>
      </c>
      <c r="J88" s="1901">
        <v>1.99999999981084</v>
      </c>
      <c r="L88" s="218"/>
      <c r="M88" s="37"/>
    </row>
    <row r="89" spans="2:15" ht="11.25" customHeight="1">
      <c r="B89" s="348">
        <v>11</v>
      </c>
      <c r="C89" s="258" t="s">
        <v>594</v>
      </c>
      <c r="D89" s="258"/>
      <c r="E89" s="258"/>
      <c r="F89" s="2060">
        <v>11.499999999872401</v>
      </c>
      <c r="G89" s="341">
        <v>11.499999999872401</v>
      </c>
      <c r="H89" s="1901">
        <v>11.499999999872401</v>
      </c>
      <c r="I89" s="1900">
        <v>11.5</v>
      </c>
      <c r="J89" s="1901">
        <v>11.500000000488701</v>
      </c>
      <c r="L89" s="218"/>
      <c r="M89" s="37"/>
    </row>
    <row r="90" spans="2:15" ht="11.25" customHeight="1">
      <c r="B90" s="348" t="s">
        <v>595</v>
      </c>
      <c r="C90" s="258" t="s">
        <v>596</v>
      </c>
      <c r="D90" s="258"/>
      <c r="E90" s="258"/>
      <c r="F90" s="346">
        <v>19.8</v>
      </c>
      <c r="G90" s="346">
        <v>19.8</v>
      </c>
      <c r="H90" s="346">
        <v>19.8</v>
      </c>
      <c r="I90" s="346">
        <v>19.8</v>
      </c>
      <c r="J90" s="346">
        <v>19.800000000310099</v>
      </c>
      <c r="K90" s="3"/>
      <c r="L90" s="218"/>
      <c r="M90" s="37"/>
    </row>
    <row r="91" spans="2:15" ht="11.25" customHeight="1">
      <c r="B91" s="155">
        <v>12</v>
      </c>
      <c r="C91" s="267" t="s">
        <v>597</v>
      </c>
      <c r="D91" s="267"/>
      <c r="E91" s="267"/>
      <c r="F91" s="346">
        <v>14.303177034820299</v>
      </c>
      <c r="G91" s="346">
        <v>12.753762800000001</v>
      </c>
      <c r="H91" s="346">
        <v>12.288131316623</v>
      </c>
      <c r="I91" s="346">
        <v>13.747999999999999</v>
      </c>
      <c r="J91" s="346">
        <v>13.612</v>
      </c>
      <c r="K91" s="55"/>
      <c r="L91" s="218"/>
    </row>
    <row r="92" spans="2:15" ht="11.25" customHeight="1">
      <c r="B92" s="2246" t="s">
        <v>169</v>
      </c>
      <c r="C92" s="2247"/>
      <c r="D92" s="154"/>
      <c r="E92" s="320"/>
      <c r="F92" s="154"/>
      <c r="G92" s="154"/>
      <c r="H92" s="154"/>
      <c r="I92" s="154"/>
      <c r="J92" s="154"/>
      <c r="L92" s="218"/>
    </row>
    <row r="93" spans="2:15" ht="11.25" customHeight="1">
      <c r="B93" s="155">
        <v>13</v>
      </c>
      <c r="C93" s="267" t="s">
        <v>598</v>
      </c>
      <c r="D93" s="267"/>
      <c r="E93" s="267"/>
      <c r="F93" s="157">
        <v>832596.88653440704</v>
      </c>
      <c r="G93" s="157">
        <v>844238.59680320951</v>
      </c>
      <c r="H93" s="157">
        <v>784500.29337800003</v>
      </c>
      <c r="I93" s="157">
        <v>788549.71479100001</v>
      </c>
      <c r="J93" s="157">
        <v>785017.23064099997</v>
      </c>
      <c r="L93"/>
    </row>
    <row r="94" spans="2:15" ht="11.25" customHeight="1">
      <c r="B94" s="155">
        <v>14</v>
      </c>
      <c r="C94" s="267" t="s">
        <v>599</v>
      </c>
      <c r="D94" s="267"/>
      <c r="E94" s="267"/>
      <c r="F94" s="346">
        <v>4.7867154798894687</v>
      </c>
      <c r="G94" s="346">
        <v>4.4210000000000003</v>
      </c>
      <c r="H94" s="346">
        <v>4.7539556595207104</v>
      </c>
      <c r="I94" s="1900">
        <v>4.7343434878921897</v>
      </c>
      <c r="J94" s="341">
        <v>4.7547465769027903</v>
      </c>
      <c r="K94" s="1268"/>
      <c r="L94" s="1268"/>
      <c r="M94" s="1268"/>
      <c r="N94" s="1268"/>
      <c r="O94" s="1268"/>
    </row>
    <row r="95" spans="2:15" ht="11.25" customHeight="1">
      <c r="B95" s="155" t="s">
        <v>607</v>
      </c>
      <c r="C95" s="267" t="s">
        <v>608</v>
      </c>
      <c r="D95" s="267"/>
      <c r="E95" s="267"/>
      <c r="F95" s="346"/>
      <c r="G95" s="346"/>
      <c r="H95" s="346"/>
      <c r="I95" s="346"/>
      <c r="J95" s="346"/>
      <c r="L95" s="1269"/>
    </row>
    <row r="96" spans="2:15" ht="11.25" customHeight="1">
      <c r="B96" s="155" t="s">
        <v>609</v>
      </c>
      <c r="C96" s="267" t="s">
        <v>610</v>
      </c>
      <c r="D96" s="267"/>
      <c r="E96" s="267"/>
      <c r="F96" s="346">
        <v>3</v>
      </c>
      <c r="G96" s="346">
        <v>3</v>
      </c>
      <c r="H96" s="346">
        <v>3</v>
      </c>
      <c r="I96" s="346">
        <v>3</v>
      </c>
      <c r="J96" s="346">
        <v>3</v>
      </c>
    </row>
    <row r="97" spans="1:13" ht="11.25" customHeight="1">
      <c r="B97" s="2246" t="s">
        <v>611</v>
      </c>
      <c r="C97" s="2246"/>
      <c r="D97" s="320"/>
      <c r="E97" s="320"/>
      <c r="F97" s="154"/>
      <c r="G97" s="154"/>
      <c r="H97" s="154"/>
      <c r="I97" s="154"/>
      <c r="J97" s="154"/>
    </row>
    <row r="98" spans="1:13" ht="11.25" customHeight="1">
      <c r="B98" s="155">
        <v>15</v>
      </c>
      <c r="C98" s="267" t="s">
        <v>612</v>
      </c>
      <c r="D98" s="267"/>
      <c r="E98" s="267"/>
      <c r="F98" s="157">
        <v>13727.2837871667</v>
      </c>
      <c r="G98" s="157">
        <v>12778.2424057714</v>
      </c>
      <c r="H98" s="157">
        <v>10994.1952877698</v>
      </c>
      <c r="I98" s="157">
        <v>10633.0172465123</v>
      </c>
      <c r="J98" s="157">
        <v>10740.6359021795</v>
      </c>
    </row>
    <row r="99" spans="1:13" ht="11.25" customHeight="1">
      <c r="B99" s="155" t="s">
        <v>613</v>
      </c>
      <c r="C99" s="267" t="s">
        <v>614</v>
      </c>
      <c r="D99" s="267"/>
      <c r="E99" s="267"/>
      <c r="F99" s="157">
        <v>14232.7107813333</v>
      </c>
      <c r="G99" s="157">
        <v>13636.022054929399</v>
      </c>
      <c r="H99" s="157">
        <v>11371.2570846908</v>
      </c>
      <c r="I99" s="157">
        <v>12920.282965478</v>
      </c>
      <c r="J99" s="157">
        <v>15471.262764623099</v>
      </c>
    </row>
    <row r="100" spans="1:13" ht="11.25" customHeight="1">
      <c r="B100" s="155" t="s">
        <v>615</v>
      </c>
      <c r="C100" s="267" t="s">
        <v>616</v>
      </c>
      <c r="D100" s="267"/>
      <c r="E100" s="267"/>
      <c r="F100" s="157">
        <v>8392.2387328333298</v>
      </c>
      <c r="G100" s="157">
        <v>9320.9016893642802</v>
      </c>
      <c r="H100" s="157">
        <v>8923.9510816401689</v>
      </c>
      <c r="I100" s="157">
        <v>8974.8437696234305</v>
      </c>
      <c r="J100" s="157">
        <v>10318.112269347701</v>
      </c>
    </row>
    <row r="101" spans="1:13" ht="11.25" customHeight="1">
      <c r="B101" s="155">
        <v>16</v>
      </c>
      <c r="C101" s="267" t="s">
        <v>617</v>
      </c>
      <c r="D101" s="267"/>
      <c r="E101" s="267"/>
      <c r="F101" s="157">
        <v>6990.46161461667</v>
      </c>
      <c r="G101" s="157">
        <v>5684.8987027154399</v>
      </c>
      <c r="H101" s="157">
        <v>4409.8271884081096</v>
      </c>
      <c r="I101" s="157">
        <v>5358.0278595704203</v>
      </c>
      <c r="J101" s="157">
        <v>6565.7391589911203</v>
      </c>
    </row>
    <row r="102" spans="1:13" ht="11.25" customHeight="1">
      <c r="B102" s="155">
        <v>17</v>
      </c>
      <c r="C102" s="267" t="s">
        <v>618</v>
      </c>
      <c r="D102" s="267"/>
      <c r="E102" s="267"/>
      <c r="F102" s="1015">
        <v>263.52416666666699</v>
      </c>
      <c r="G102" s="1015">
        <v>280.81833333333299</v>
      </c>
      <c r="H102" s="1015">
        <v>290.13333333333298</v>
      </c>
      <c r="I102" s="1015">
        <v>243.91583333333301</v>
      </c>
      <c r="J102" s="1899">
        <v>217.259166666667</v>
      </c>
    </row>
    <row r="103" spans="1:13" s="6" customFormat="1" ht="11.25" customHeight="1">
      <c r="A103" s="13"/>
      <c r="B103" s="2246" t="s">
        <v>185</v>
      </c>
      <c r="C103" s="2247"/>
      <c r="D103" s="154"/>
      <c r="E103" s="320"/>
      <c r="F103" s="154"/>
      <c r="G103" s="154"/>
      <c r="H103" s="154"/>
      <c r="I103" s="154"/>
      <c r="J103" s="154"/>
      <c r="K103" s="29"/>
      <c r="L103" s="29"/>
      <c r="M103" s="29"/>
    </row>
    <row r="104" spans="1:13" s="12" customFormat="1" ht="11.25" customHeight="1">
      <c r="A104" s="19"/>
      <c r="B104" s="158">
        <v>18</v>
      </c>
      <c r="C104" s="201" t="s">
        <v>619</v>
      </c>
      <c r="D104" s="201"/>
      <c r="E104" s="201"/>
      <c r="F104" s="157">
        <v>602141.71012744494</v>
      </c>
      <c r="G104" s="157">
        <v>640607.81485019496</v>
      </c>
      <c r="H104" s="157">
        <v>584712.50043672498</v>
      </c>
      <c r="I104" s="157">
        <v>594710.26046470494</v>
      </c>
      <c r="J104" s="157">
        <v>590394.77247815498</v>
      </c>
      <c r="K104" s="29"/>
      <c r="L104" s="29"/>
      <c r="M104" s="29"/>
    </row>
    <row r="105" spans="1:13" s="12" customFormat="1" ht="11.25" customHeight="1">
      <c r="A105" s="16"/>
      <c r="B105" s="158">
        <v>19</v>
      </c>
      <c r="C105" s="201" t="s">
        <v>620</v>
      </c>
      <c r="D105" s="201"/>
      <c r="E105" s="201"/>
      <c r="F105" s="157">
        <v>555401.6109509099</v>
      </c>
      <c r="G105" s="157">
        <v>564651.64409540745</v>
      </c>
      <c r="H105" s="157">
        <v>539782.59256661858</v>
      </c>
      <c r="I105" s="157">
        <v>542634.75249154947</v>
      </c>
      <c r="J105" s="157">
        <v>534515.15150102763</v>
      </c>
      <c r="K105" s="29"/>
      <c r="L105" s="29"/>
      <c r="M105" s="29"/>
    </row>
    <row r="106" spans="1:13" s="12" customFormat="1" ht="11.25" customHeight="1">
      <c r="A106" s="16"/>
      <c r="B106" s="1515">
        <v>20</v>
      </c>
      <c r="C106" s="1516" t="s">
        <v>621</v>
      </c>
      <c r="D106" s="1516"/>
      <c r="E106" s="1516"/>
      <c r="F106" s="1518">
        <v>108.41554980305345</v>
      </c>
      <c r="G106" s="1518">
        <v>113.4518639145153</v>
      </c>
      <c r="H106" s="1518">
        <v>108.32370448562794</v>
      </c>
      <c r="I106" s="1518">
        <v>109.59678301344447</v>
      </c>
      <c r="J106" s="1518">
        <v>110.45426323654364</v>
      </c>
      <c r="K106" s="29"/>
      <c r="L106" s="29"/>
      <c r="M106" s="29"/>
    </row>
    <row r="107" spans="1:13" s="12" customFormat="1" ht="11.25" customHeight="1">
      <c r="A107" s="16"/>
      <c r="B107" s="158"/>
      <c r="C107" s="201"/>
      <c r="D107" s="201"/>
      <c r="E107" s="201"/>
      <c r="F107" s="1015"/>
      <c r="G107" s="1015"/>
      <c r="H107" s="1015"/>
      <c r="I107" s="29"/>
      <c r="J107" s="29"/>
      <c r="K107" s="29"/>
      <c r="L107" s="29"/>
      <c r="M107" s="29"/>
    </row>
    <row r="108" spans="1:13" s="12" customFormat="1" ht="11.25" customHeight="1">
      <c r="A108" s="16"/>
      <c r="B108" s="158"/>
      <c r="C108" s="201"/>
      <c r="D108" s="201"/>
      <c r="E108" s="201"/>
      <c r="F108" s="1015"/>
      <c r="G108" s="1015"/>
      <c r="H108" s="1015"/>
      <c r="I108" s="29"/>
      <c r="J108" s="29"/>
      <c r="K108" s="29"/>
      <c r="L108" s="29"/>
      <c r="M108" s="29"/>
    </row>
    <row r="109" spans="1:13" ht="15.75" customHeight="1">
      <c r="B109" s="2323" t="s">
        <v>2566</v>
      </c>
      <c r="C109" s="2323"/>
    </row>
    <row r="110" spans="1:13" ht="11.25" customHeight="1">
      <c r="B110" s="14"/>
    </row>
    <row r="111" spans="1:13" ht="11.25" customHeight="1">
      <c r="B111" s="2511"/>
      <c r="C111" s="2511"/>
      <c r="H111" s="2298" t="s">
        <v>520</v>
      </c>
    </row>
    <row r="112" spans="1:13" ht="11.25" customHeight="1">
      <c r="C112" s="271"/>
      <c r="D112" s="271"/>
      <c r="E112" s="271"/>
      <c r="F112" s="2237" t="s">
        <v>529</v>
      </c>
      <c r="G112" s="2237"/>
      <c r="H112" s="2298"/>
    </row>
    <row r="113" spans="2:8" ht="11.25" customHeight="1">
      <c r="B113" s="2330" t="s">
        <v>308</v>
      </c>
      <c r="C113" s="2330"/>
      <c r="D113" s="1557"/>
      <c r="E113" s="1557"/>
      <c r="F113" s="1688" t="s">
        <v>2761</v>
      </c>
      <c r="G113" s="1910" t="s">
        <v>2752</v>
      </c>
      <c r="H113" s="1688" t="s">
        <v>2761</v>
      </c>
    </row>
    <row r="114" spans="2:8" ht="11.25" customHeight="1">
      <c r="B114" s="329">
        <v>1</v>
      </c>
      <c r="C114" s="330" t="s">
        <v>2567</v>
      </c>
      <c r="D114" s="330"/>
      <c r="E114" s="330"/>
      <c r="F114" s="879">
        <v>189032.98714099999</v>
      </c>
      <c r="G114" s="879">
        <v>188811.83511399999</v>
      </c>
      <c r="H114" s="879">
        <f>8%*F114</f>
        <v>15122.638971279999</v>
      </c>
    </row>
    <row r="115" spans="2:8" ht="11.25" customHeight="1">
      <c r="B115" s="329">
        <v>2</v>
      </c>
      <c r="C115" s="332" t="s">
        <v>531</v>
      </c>
      <c r="D115" s="332"/>
      <c r="E115" s="332"/>
      <c r="F115" s="880">
        <v>15886.625582999999</v>
      </c>
      <c r="G115" s="880">
        <v>16839.738378999999</v>
      </c>
      <c r="H115" s="59">
        <f t="shared" ref="H115:H125" si="0">8%*F115</f>
        <v>1270.93004664</v>
      </c>
    </row>
    <row r="116" spans="2:8" ht="11.25" customHeight="1">
      <c r="B116" s="335">
        <v>5</v>
      </c>
      <c r="C116" s="334" t="s">
        <v>536</v>
      </c>
      <c r="D116" s="334"/>
      <c r="E116" s="334"/>
      <c r="F116" s="880">
        <v>173146.361558</v>
      </c>
      <c r="G116" s="880">
        <v>171972.096735</v>
      </c>
      <c r="H116" s="59">
        <f t="shared" si="0"/>
        <v>13851.708924640001</v>
      </c>
    </row>
    <row r="117" spans="2:8" ht="11.25" customHeight="1">
      <c r="B117" s="335">
        <v>6</v>
      </c>
      <c r="C117" s="336" t="s">
        <v>537</v>
      </c>
      <c r="D117" s="336"/>
      <c r="E117" s="336"/>
      <c r="F117" s="879">
        <v>1118.1708160000001</v>
      </c>
      <c r="G117" s="879">
        <v>1351.335241</v>
      </c>
      <c r="H117" s="879">
        <f t="shared" si="0"/>
        <v>89.45366528000001</v>
      </c>
    </row>
    <row r="118" spans="2:8" ht="11.25" customHeight="1">
      <c r="B118" s="335">
        <v>7</v>
      </c>
      <c r="C118" s="334" t="s">
        <v>538</v>
      </c>
      <c r="D118" s="334"/>
      <c r="E118" s="334"/>
      <c r="F118" s="59"/>
      <c r="G118" s="59"/>
      <c r="H118" s="59"/>
    </row>
    <row r="119" spans="2:8" ht="11.25" customHeight="1">
      <c r="B119" s="335">
        <v>8</v>
      </c>
      <c r="C119" s="334" t="s">
        <v>539</v>
      </c>
      <c r="D119" s="334"/>
      <c r="E119" s="334"/>
      <c r="F119" s="1734">
        <v>1019.125664</v>
      </c>
      <c r="G119" s="1908">
        <v>1234.4868100000001</v>
      </c>
      <c r="H119" s="59">
        <f t="shared" si="0"/>
        <v>81.530053120000005</v>
      </c>
    </row>
    <row r="120" spans="2:8" ht="11.25" customHeight="1">
      <c r="B120" s="335">
        <v>9</v>
      </c>
      <c r="C120" s="334" t="s">
        <v>544</v>
      </c>
      <c r="D120" s="334"/>
      <c r="E120" s="334"/>
      <c r="F120" s="59">
        <v>99.045152000000002</v>
      </c>
      <c r="G120" s="59">
        <v>116.84843100000001</v>
      </c>
      <c r="H120" s="59">
        <f t="shared" si="0"/>
        <v>7.9236121600000002</v>
      </c>
    </row>
    <row r="121" spans="2:8" ht="11.25" customHeight="1">
      <c r="B121" s="335">
        <v>20</v>
      </c>
      <c r="C121" s="336" t="s">
        <v>552</v>
      </c>
      <c r="D121" s="336"/>
      <c r="E121" s="336"/>
      <c r="F121" s="879">
        <v>1248.9181369999999</v>
      </c>
      <c r="G121" s="879">
        <v>2742.2810129999998</v>
      </c>
      <c r="H121" s="879">
        <f t="shared" si="0"/>
        <v>99.913450959999992</v>
      </c>
    </row>
    <row r="122" spans="2:8" ht="11.25" customHeight="1">
      <c r="B122" s="335">
        <v>21</v>
      </c>
      <c r="C122" s="334" t="s">
        <v>538</v>
      </c>
      <c r="D122" s="334"/>
      <c r="E122" s="334"/>
      <c r="F122" s="880">
        <v>1248.9181369999999</v>
      </c>
      <c r="G122" s="880">
        <v>2742.2810129999998</v>
      </c>
      <c r="H122" s="59">
        <f t="shared" si="0"/>
        <v>99.913450959999992</v>
      </c>
    </row>
    <row r="123" spans="2:8" ht="11.25" customHeight="1">
      <c r="B123" s="335">
        <v>22</v>
      </c>
      <c r="C123" s="334" t="s">
        <v>553</v>
      </c>
      <c r="D123" s="334"/>
      <c r="E123" s="334"/>
      <c r="F123" s="880"/>
      <c r="G123" s="880"/>
      <c r="H123" s="59"/>
    </row>
    <row r="124" spans="2:8" ht="11.25" customHeight="1">
      <c r="B124" s="335" t="s">
        <v>554</v>
      </c>
      <c r="C124" s="186" t="s">
        <v>555</v>
      </c>
      <c r="D124" s="186"/>
      <c r="E124" s="186"/>
      <c r="F124" s="879"/>
      <c r="G124" s="1909"/>
      <c r="H124" s="59"/>
    </row>
    <row r="125" spans="2:8" ht="11.25" customHeight="1">
      <c r="B125" s="335">
        <v>23</v>
      </c>
      <c r="C125" s="336" t="s">
        <v>203</v>
      </c>
      <c r="D125" s="336"/>
      <c r="E125" s="336"/>
      <c r="F125" s="879">
        <v>4895</v>
      </c>
      <c r="G125" s="879">
        <v>6112.4146000000001</v>
      </c>
      <c r="H125" s="879">
        <f t="shared" si="0"/>
        <v>391.6</v>
      </c>
    </row>
    <row r="126" spans="2:8" ht="11.25" customHeight="1">
      <c r="B126" s="329" t="s">
        <v>556</v>
      </c>
      <c r="C126" s="332" t="s">
        <v>557</v>
      </c>
      <c r="D126" s="332"/>
      <c r="E126" s="332"/>
      <c r="F126" s="59"/>
      <c r="G126" s="59"/>
      <c r="H126" s="59"/>
    </row>
    <row r="127" spans="2:8" ht="11.25" customHeight="1">
      <c r="B127" s="329" t="s">
        <v>558</v>
      </c>
      <c r="C127" s="332" t="s">
        <v>559</v>
      </c>
      <c r="D127" s="332"/>
      <c r="E127" s="332"/>
      <c r="F127" s="880">
        <v>4895</v>
      </c>
      <c r="G127" s="880">
        <v>6112.4146000000001</v>
      </c>
      <c r="H127" s="880">
        <f>8%*F127</f>
        <v>391.6</v>
      </c>
    </row>
    <row r="128" spans="2:8" ht="11.25" customHeight="1">
      <c r="B128" s="177">
        <v>29</v>
      </c>
      <c r="C128" s="757" t="s">
        <v>563</v>
      </c>
      <c r="D128" s="757"/>
      <c r="E128" s="757"/>
      <c r="F128" s="634">
        <v>196295.07609399999</v>
      </c>
      <c r="G128" s="634">
        <v>199017.865968</v>
      </c>
      <c r="H128" s="634">
        <f>8%*F128</f>
        <v>15703.60608752</v>
      </c>
    </row>
    <row r="129" spans="2:13" ht="11.25" customHeight="1">
      <c r="B129" s="329"/>
      <c r="C129" s="330"/>
      <c r="D129" s="330"/>
      <c r="E129" s="330"/>
      <c r="F129" s="59"/>
      <c r="G129" s="59"/>
      <c r="H129" s="59"/>
    </row>
    <row r="130" spans="2:13" ht="11.25" customHeight="1">
      <c r="B130" s="329"/>
      <c r="C130" s="330"/>
      <c r="D130" s="330"/>
      <c r="E130" s="330"/>
      <c r="F130" s="59"/>
      <c r="G130" s="59"/>
      <c r="H130" s="59"/>
    </row>
    <row r="131" spans="2:13" s="12" customFormat="1" ht="15.6">
      <c r="B131" s="2323" t="s">
        <v>1411</v>
      </c>
      <c r="C131" s="2323"/>
      <c r="D131" s="6"/>
      <c r="E131" s="6"/>
      <c r="F131" s="6"/>
      <c r="G131" s="6"/>
      <c r="H131" s="6"/>
      <c r="I131" s="29"/>
      <c r="J131" s="29"/>
      <c r="K131" s="29"/>
      <c r="L131" s="29"/>
      <c r="M131" s="29"/>
    </row>
    <row r="132" spans="2:13" s="12" customFormat="1" ht="11.25" customHeight="1">
      <c r="B132" s="14"/>
      <c r="C132" s="6"/>
      <c r="D132" s="6"/>
      <c r="E132" s="6"/>
      <c r="F132" s="6"/>
      <c r="G132" s="6"/>
      <c r="H132" s="6"/>
      <c r="I132" s="29"/>
      <c r="J132" s="29"/>
      <c r="K132" s="29"/>
      <c r="L132" s="29"/>
      <c r="M132" s="29"/>
    </row>
    <row r="133" spans="2:13" s="12" customFormat="1" ht="11.25" customHeight="1">
      <c r="B133" s="2260" t="s">
        <v>308</v>
      </c>
      <c r="C133" s="2260"/>
      <c r="D133" s="271"/>
      <c r="E133" s="271"/>
      <c r="F133" s="1688" t="s">
        <v>2761</v>
      </c>
      <c r="G133" s="1688" t="s">
        <v>2756</v>
      </c>
      <c r="H133" s="1602" t="s">
        <v>2596</v>
      </c>
      <c r="I133" s="1602" t="s">
        <v>1614</v>
      </c>
      <c r="J133" s="1602" t="s">
        <v>2757</v>
      </c>
      <c r="K133" s="29"/>
      <c r="M133" s="29"/>
    </row>
    <row r="134" spans="2:13" s="12" customFormat="1" ht="11.25" customHeight="1">
      <c r="B134" s="388">
        <v>1</v>
      </c>
      <c r="C134" s="389" t="s">
        <v>1413</v>
      </c>
      <c r="D134" s="389"/>
      <c r="E134" s="389"/>
      <c r="F134" s="380">
        <v>808978.98138000001</v>
      </c>
      <c r="G134" s="380">
        <v>821237.32276999997</v>
      </c>
      <c r="H134" s="380">
        <v>743545.87436000002</v>
      </c>
      <c r="I134" s="380">
        <v>738002</v>
      </c>
      <c r="J134" s="380">
        <v>737661.419536</v>
      </c>
      <c r="K134" s="29"/>
      <c r="L134" s="29"/>
      <c r="M134" s="29"/>
    </row>
    <row r="135" spans="2:13" s="12" customFormat="1" ht="11.25" customHeight="1">
      <c r="B135" s="329">
        <v>8</v>
      </c>
      <c r="C135" s="266" t="s">
        <v>1420</v>
      </c>
      <c r="D135" s="266"/>
      <c r="E135" s="266"/>
      <c r="F135" s="100">
        <v>-31118.242758</v>
      </c>
      <c r="G135" s="100">
        <v>-31353</v>
      </c>
      <c r="H135" s="100">
        <v>-12580.722949000001</v>
      </c>
      <c r="I135" s="100">
        <v>-2289</v>
      </c>
      <c r="J135" s="100">
        <v>-4699.0917399999944</v>
      </c>
      <c r="K135" s="29"/>
      <c r="L135" s="29"/>
      <c r="M135" s="29"/>
    </row>
    <row r="136" spans="2:13" s="34" customFormat="1" ht="11.25" customHeight="1">
      <c r="B136" s="329">
        <v>9</v>
      </c>
      <c r="C136" s="266" t="s">
        <v>1421</v>
      </c>
      <c r="D136" s="266"/>
      <c r="E136" s="266"/>
      <c r="F136" s="100">
        <v>42.5140599999987</v>
      </c>
      <c r="G136" s="100">
        <v>56.817466999999994</v>
      </c>
      <c r="H136" s="100"/>
      <c r="I136" s="100"/>
      <c r="J136" s="100"/>
      <c r="K136" s="29"/>
      <c r="L136" s="29"/>
      <c r="M136" s="29"/>
    </row>
    <row r="137" spans="2:13" s="12" customFormat="1" ht="11.25" customHeight="1">
      <c r="B137" s="155">
        <v>10</v>
      </c>
      <c r="C137" s="2236" t="s">
        <v>1422</v>
      </c>
      <c r="D137" s="2259"/>
      <c r="E137" s="2259"/>
      <c r="F137" s="100">
        <v>56045.683063999997</v>
      </c>
      <c r="G137" s="100">
        <v>55609.200716825952</v>
      </c>
      <c r="H137" s="100">
        <v>54866.587741000003</v>
      </c>
      <c r="I137" s="100">
        <v>53824</v>
      </c>
      <c r="J137" s="100">
        <v>53370.329526294998</v>
      </c>
      <c r="K137" s="29"/>
      <c r="L137" s="29"/>
      <c r="M137" s="29"/>
    </row>
    <row r="138" spans="2:13" s="12" customFormat="1" ht="11.25" customHeight="1">
      <c r="B138" s="155">
        <v>11</v>
      </c>
      <c r="C138" s="2508" t="s">
        <v>1423</v>
      </c>
      <c r="D138" s="2259"/>
      <c r="E138" s="2259"/>
      <c r="F138" s="801">
        <v>-216.06077999999999</v>
      </c>
      <c r="G138" s="801">
        <v>-211.58000035168169</v>
      </c>
      <c r="H138" s="801">
        <v>-260.08975400000003</v>
      </c>
      <c r="I138" s="801">
        <v>-283</v>
      </c>
      <c r="J138" s="801">
        <v>-310.81384379878386</v>
      </c>
      <c r="K138" s="29"/>
      <c r="L138" s="6"/>
      <c r="M138" s="29"/>
    </row>
    <row r="139" spans="2:13" s="12" customFormat="1" ht="11.25" customHeight="1">
      <c r="B139" s="329">
        <v>12</v>
      </c>
      <c r="C139" s="266" t="s">
        <v>2568</v>
      </c>
      <c r="D139" s="266"/>
      <c r="E139" s="266"/>
      <c r="F139" s="2118">
        <f>F140-F134-F135-F136-F137-F138</f>
        <v>-1135.8956740000647</v>
      </c>
      <c r="G139" s="100">
        <v>-1100.1641502646421</v>
      </c>
      <c r="H139" s="100">
        <v>-1071.3560199998319</v>
      </c>
      <c r="I139" s="100">
        <v>-1149</v>
      </c>
      <c r="J139" s="100">
        <v>-1004.6128397251726</v>
      </c>
      <c r="K139" s="29"/>
    </row>
    <row r="140" spans="2:13" s="12" customFormat="1" ht="11.25" customHeight="1">
      <c r="B140" s="756">
        <v>13</v>
      </c>
      <c r="C140" s="757" t="s">
        <v>598</v>
      </c>
      <c r="D140" s="757"/>
      <c r="E140" s="757"/>
      <c r="F140" s="640">
        <v>832596.97929199995</v>
      </c>
      <c r="G140" s="640">
        <f>SUM(G134:G139)</f>
        <v>844238.59680320951</v>
      </c>
      <c r="H140" s="640">
        <v>784500.29337800003</v>
      </c>
      <c r="I140" s="640">
        <v>788104</v>
      </c>
      <c r="J140" s="640">
        <v>785017.23063877097</v>
      </c>
      <c r="K140" s="29"/>
      <c r="M140" s="29"/>
    </row>
    <row r="141" spans="2:13" s="12" customFormat="1" ht="11.25" customHeight="1">
      <c r="B141" s="758"/>
      <c r="C141" s="330"/>
      <c r="D141" s="330"/>
      <c r="E141" s="330"/>
      <c r="F141" s="100"/>
      <c r="G141" s="100"/>
      <c r="H141" s="100"/>
      <c r="I141" s="100"/>
      <c r="J141" s="100"/>
      <c r="K141" s="29"/>
      <c r="M141" s="29"/>
    </row>
    <row r="142" spans="2:13" s="12" customFormat="1" ht="11.25" customHeight="1">
      <c r="B142" s="758"/>
      <c r="C142" s="330"/>
      <c r="D142" s="330"/>
      <c r="E142" s="330"/>
      <c r="F142" s="259"/>
      <c r="G142" s="259"/>
      <c r="H142" s="259"/>
      <c r="I142" s="575"/>
      <c r="J142" s="29"/>
      <c r="K142" s="29"/>
      <c r="M142" s="29"/>
    </row>
    <row r="143" spans="2:13" s="12" customFormat="1" ht="15.6">
      <c r="B143" s="2323" t="s">
        <v>1429</v>
      </c>
      <c r="C143" s="2323"/>
      <c r="D143" s="6"/>
      <c r="E143" s="6"/>
      <c r="F143" s="157"/>
      <c r="G143" s="157"/>
      <c r="H143" s="157"/>
      <c r="I143" s="157"/>
      <c r="J143" s="157"/>
      <c r="K143" s="6"/>
      <c r="M143" s="6"/>
    </row>
    <row r="144" spans="2:13" s="12" customFormat="1" ht="11.25" customHeight="1">
      <c r="B144" s="268"/>
      <c r="C144" s="268"/>
      <c r="D144" s="268"/>
      <c r="E144" s="268"/>
      <c r="F144" s="346"/>
      <c r="G144" s="346"/>
      <c r="H144" s="341"/>
      <c r="I144" s="341"/>
      <c r="J144" s="341"/>
    </row>
    <row r="145" spans="2:13" s="12" customFormat="1" ht="11.25" customHeight="1">
      <c r="B145" s="2263" t="s">
        <v>1431</v>
      </c>
      <c r="C145" s="2263"/>
      <c r="D145" s="2263"/>
      <c r="E145" s="2263"/>
      <c r="F145" s="2263"/>
      <c r="G145" s="2263"/>
    </row>
    <row r="146" spans="2:13" s="12" customFormat="1" ht="11.25" customHeight="1">
      <c r="B146" s="152"/>
      <c r="C146" s="152"/>
      <c r="D146" s="152"/>
      <c r="E146" s="152"/>
      <c r="F146" s="152"/>
      <c r="G146" s="152"/>
    </row>
    <row r="147" spans="2:13" s="12" customFormat="1" ht="11.25" customHeight="1">
      <c r="B147" s="2512" t="s">
        <v>308</v>
      </c>
      <c r="C147" s="2510"/>
      <c r="D147" s="1689"/>
      <c r="E147" s="1689"/>
      <c r="F147" s="1688"/>
      <c r="G147" s="1602" t="s">
        <v>2762</v>
      </c>
      <c r="H147" s="1907"/>
      <c r="I147" s="1602" t="s">
        <v>2596</v>
      </c>
      <c r="J147" s="1602"/>
    </row>
    <row r="148" spans="2:13" s="12" customFormat="1" ht="11.25" customHeight="1">
      <c r="B148" s="1413" t="s">
        <v>1432</v>
      </c>
      <c r="C148" s="1413"/>
      <c r="D148" s="1413"/>
      <c r="E148" s="1413"/>
      <c r="F148" s="1413"/>
      <c r="G148" s="1413"/>
      <c r="H148" s="1413"/>
      <c r="I148" s="1413"/>
      <c r="J148" s="1413"/>
      <c r="K148" s="29"/>
    </row>
    <row r="149" spans="2:13" s="12" customFormat="1" ht="11.25" customHeight="1">
      <c r="B149" s="158">
        <v>1</v>
      </c>
      <c r="C149" s="267" t="s">
        <v>1433</v>
      </c>
      <c r="D149" s="267"/>
      <c r="E149" s="267"/>
      <c r="F149" s="100"/>
      <c r="G149" s="100">
        <v>744459.54989000002</v>
      </c>
      <c r="H149" s="100"/>
      <c r="I149" s="100">
        <v>699258.92148000002</v>
      </c>
      <c r="J149" s="100"/>
    </row>
    <row r="150" spans="2:13" s="2" customFormat="1" ht="11.25" customHeight="1">
      <c r="B150" s="384">
        <v>5</v>
      </c>
      <c r="C150" s="397" t="s">
        <v>1437</v>
      </c>
      <c r="D150" s="397"/>
      <c r="E150" s="397"/>
      <c r="F150" s="185"/>
      <c r="G150" s="185">
        <v>-48.187170000000002</v>
      </c>
      <c r="H150" s="185"/>
      <c r="I150" s="185">
        <v>-58.322879999999998</v>
      </c>
      <c r="J150" s="185"/>
      <c r="K150" s="12"/>
    </row>
    <row r="151" spans="2:13" s="2" customFormat="1" ht="11.25" customHeight="1">
      <c r="B151" s="384">
        <v>6</v>
      </c>
      <c r="C151" s="264" t="s">
        <v>1438</v>
      </c>
      <c r="D151" s="264"/>
      <c r="E151" s="264"/>
      <c r="F151" s="100"/>
      <c r="G151" s="100">
        <v>-1347.55058115977</v>
      </c>
      <c r="H151" s="100"/>
      <c r="I151" s="100">
        <v>-1326.2218439999999</v>
      </c>
      <c r="J151" s="100"/>
      <c r="K151" s="12"/>
      <c r="L151" s="12"/>
      <c r="M151" s="12"/>
    </row>
    <row r="152" spans="2:13" s="2" customFormat="1" ht="11.25" customHeight="1">
      <c r="B152" s="1595">
        <v>7</v>
      </c>
      <c r="C152" s="2509" t="s">
        <v>1439</v>
      </c>
      <c r="D152" s="2510"/>
      <c r="E152" s="2510"/>
      <c r="F152" s="1597"/>
      <c r="G152" s="1597">
        <f>G149+G150+G151</f>
        <v>743063.81213884021</v>
      </c>
      <c r="H152" s="1597"/>
      <c r="I152" s="1597">
        <v>697874.37675599998</v>
      </c>
      <c r="J152" s="1597"/>
      <c r="K152" s="34"/>
      <c r="M152" s="12"/>
    </row>
    <row r="153" spans="2:13" s="2" customFormat="1" ht="11.25" customHeight="1">
      <c r="B153" s="1413" t="s">
        <v>1440</v>
      </c>
      <c r="C153" s="1413"/>
      <c r="D153" s="1413"/>
      <c r="E153" s="1413"/>
      <c r="F153" s="1413"/>
      <c r="G153" s="1413"/>
      <c r="H153" s="1413"/>
      <c r="I153" s="1413"/>
      <c r="J153" s="1413"/>
      <c r="K153" s="12"/>
      <c r="L153" s="12"/>
      <c r="M153" s="12"/>
    </row>
    <row r="154" spans="2:13" s="2" customFormat="1" ht="11.25" customHeight="1">
      <c r="B154" s="384">
        <v>8</v>
      </c>
      <c r="C154" s="2226" t="s">
        <v>1441</v>
      </c>
      <c r="D154" s="2259"/>
      <c r="E154" s="2259"/>
      <c r="F154" s="1049"/>
      <c r="G154" s="2129">
        <v>2654.529</v>
      </c>
      <c r="H154" s="100"/>
      <c r="I154" s="100">
        <v>1312.048961</v>
      </c>
      <c r="J154" s="1913"/>
      <c r="K154" s="12"/>
      <c r="L154" s="12"/>
      <c r="M154" s="12"/>
    </row>
    <row r="155" spans="2:13" s="2" customFormat="1" ht="11.25" customHeight="1">
      <c r="B155" s="384">
        <v>9</v>
      </c>
      <c r="C155" s="2226" t="s">
        <v>1443</v>
      </c>
      <c r="D155" s="2259"/>
      <c r="E155" s="2259"/>
      <c r="F155" s="72"/>
      <c r="G155" s="1912">
        <v>6222.8314119999995</v>
      </c>
      <c r="H155" s="100"/>
      <c r="I155" s="100">
        <v>20460.163140000001</v>
      </c>
      <c r="J155" s="100"/>
      <c r="K155" s="12"/>
      <c r="L155" s="12"/>
      <c r="M155" s="12"/>
    </row>
    <row r="156" spans="2:13" ht="11.25" customHeight="1">
      <c r="B156" s="384" t="s">
        <v>589</v>
      </c>
      <c r="C156" s="2226" t="s">
        <v>1444</v>
      </c>
      <c r="D156" s="2226"/>
      <c r="E156" s="2226"/>
      <c r="G156" s="2127"/>
      <c r="H156" s="100"/>
      <c r="I156" s="100"/>
      <c r="J156" s="100"/>
      <c r="K156" s="12"/>
      <c r="L156" s="12"/>
      <c r="M156" s="12"/>
    </row>
    <row r="157" spans="2:13" ht="11.25" customHeight="1">
      <c r="B157" s="1595">
        <v>13</v>
      </c>
      <c r="C157" s="1596" t="s">
        <v>1453</v>
      </c>
      <c r="D157" s="1596"/>
      <c r="E157" s="1596"/>
      <c r="F157" s="1690"/>
      <c r="G157" s="2130">
        <f>G154+G155</f>
        <v>8877.360412</v>
      </c>
      <c r="H157" s="1597"/>
      <c r="I157" s="1597">
        <v>21772.212101000001</v>
      </c>
      <c r="J157" s="1597"/>
      <c r="K157" s="34"/>
      <c r="L157" s="34"/>
      <c r="M157" s="34"/>
    </row>
    <row r="158" spans="2:13" ht="11.25" customHeight="1">
      <c r="B158" s="1413" t="s">
        <v>1454</v>
      </c>
      <c r="C158" s="1413"/>
      <c r="D158" s="1413"/>
      <c r="E158" s="1413"/>
      <c r="F158" s="1413"/>
      <c r="G158" s="1413"/>
      <c r="H158" s="1413"/>
      <c r="I158" s="1413"/>
      <c r="J158" s="1413"/>
      <c r="K158" s="12"/>
      <c r="L158" s="12"/>
      <c r="M158" s="12"/>
    </row>
    <row r="159" spans="2:13">
      <c r="B159" s="384">
        <v>14</v>
      </c>
      <c r="C159" s="2226" t="s">
        <v>1455</v>
      </c>
      <c r="D159" s="2226"/>
      <c r="E159" s="264"/>
      <c r="F159" s="72"/>
      <c r="G159" s="100">
        <v>24572.015869999999</v>
      </c>
      <c r="H159" s="100"/>
      <c r="I159" s="100">
        <v>9992.3407100000004</v>
      </c>
      <c r="J159" s="100"/>
      <c r="K159" s="12"/>
      <c r="L159" s="12"/>
      <c r="M159" s="12"/>
    </row>
    <row r="160" spans="2:13" ht="11.25" customHeight="1">
      <c r="B160" s="384">
        <v>15</v>
      </c>
      <c r="C160" s="264" t="s">
        <v>1456</v>
      </c>
      <c r="D160" s="264"/>
      <c r="E160" s="264"/>
      <c r="F160" s="72"/>
      <c r="G160" s="1049"/>
      <c r="H160" s="100"/>
      <c r="I160" s="100"/>
      <c r="J160" s="100"/>
      <c r="K160" s="12"/>
      <c r="L160" s="12"/>
      <c r="M160" s="12"/>
    </row>
    <row r="161" spans="2:15" ht="11.25" customHeight="1">
      <c r="B161" s="384">
        <v>16</v>
      </c>
      <c r="C161" s="264" t="s">
        <v>1457</v>
      </c>
      <c r="D161" s="264"/>
      <c r="E161" s="264"/>
      <c r="F161" s="72"/>
      <c r="G161" s="1049">
        <v>42.514060000000001</v>
      </c>
      <c r="H161" s="100"/>
      <c r="I161" s="100"/>
      <c r="J161" s="100"/>
      <c r="K161" s="12"/>
      <c r="L161" s="12"/>
      <c r="M161" s="12"/>
    </row>
    <row r="162" spans="2:15" ht="11.25" customHeight="1">
      <c r="B162" s="1595">
        <v>18</v>
      </c>
      <c r="C162" s="1596" t="s">
        <v>1462</v>
      </c>
      <c r="D162" s="1596"/>
      <c r="E162" s="1596"/>
      <c r="F162" s="1690"/>
      <c r="G162" s="2131">
        <v>24614.529930000001</v>
      </c>
      <c r="H162" s="1597"/>
      <c r="I162" s="1597">
        <v>9992.3407100000004</v>
      </c>
      <c r="J162" s="1597"/>
      <c r="K162" s="34"/>
      <c r="L162" s="34"/>
      <c r="M162" s="34"/>
    </row>
    <row r="163" spans="2:15" ht="11.25" customHeight="1">
      <c r="B163" s="1413" t="s">
        <v>1463</v>
      </c>
      <c r="C163" s="1413"/>
      <c r="D163" s="1413"/>
      <c r="E163" s="1413"/>
      <c r="F163" s="1413"/>
      <c r="G163" s="1413"/>
      <c r="H163" s="1413"/>
      <c r="I163" s="1413"/>
      <c r="J163" s="1413"/>
      <c r="K163" s="12"/>
      <c r="L163" s="12"/>
      <c r="M163" s="12"/>
    </row>
    <row r="164" spans="2:15" ht="11.25" customHeight="1">
      <c r="B164" s="384">
        <v>19</v>
      </c>
      <c r="C164" s="264" t="s">
        <v>1464</v>
      </c>
      <c r="D164" s="264"/>
      <c r="E164" s="264"/>
      <c r="F164" s="100"/>
      <c r="G164" s="2118">
        <v>113873.77109048</v>
      </c>
      <c r="H164" s="2118"/>
      <c r="I164" s="2118">
        <v>111420</v>
      </c>
      <c r="J164" s="100"/>
      <c r="K164" s="12"/>
      <c r="L164" s="12"/>
      <c r="M164" s="12"/>
      <c r="N164" s="12"/>
    </row>
    <row r="165" spans="2:15" ht="11.25" customHeight="1">
      <c r="B165" s="384">
        <v>20</v>
      </c>
      <c r="C165" s="264" t="s">
        <v>1465</v>
      </c>
      <c r="D165" s="264"/>
      <c r="E165" s="264"/>
      <c r="F165" s="100"/>
      <c r="G165" s="2118">
        <v>-57828.088026912897</v>
      </c>
      <c r="H165" s="2118"/>
      <c r="I165" s="2118">
        <v>-56553.412258999997</v>
      </c>
      <c r="J165" s="100"/>
      <c r="K165" s="12"/>
      <c r="L165" s="18"/>
      <c r="M165" s="18"/>
      <c r="N165" s="18"/>
      <c r="O165" s="18"/>
    </row>
    <row r="166" spans="2:15" ht="22.5" customHeight="1">
      <c r="B166" s="158">
        <v>21</v>
      </c>
      <c r="C166" s="2226" t="s">
        <v>2569</v>
      </c>
      <c r="D166" s="2259"/>
      <c r="E166" s="2259"/>
      <c r="F166" s="100"/>
      <c r="G166" s="2118">
        <v>-4.4986300000000004</v>
      </c>
      <c r="H166" s="100"/>
      <c r="I166" s="2118">
        <v>-5.2239300000000002</v>
      </c>
      <c r="J166" s="100"/>
      <c r="K166" s="12"/>
      <c r="L166" s="12"/>
      <c r="M166" s="12"/>
    </row>
    <row r="167" spans="2:15" ht="11.25" customHeight="1">
      <c r="B167" s="1595">
        <v>22</v>
      </c>
      <c r="C167" s="1596" t="s">
        <v>1467</v>
      </c>
      <c r="D167" s="1596"/>
      <c r="E167" s="1596"/>
      <c r="F167" s="1597"/>
      <c r="G167" s="2128">
        <v>56041.184434000003</v>
      </c>
      <c r="H167" s="1597"/>
      <c r="I167" s="1597">
        <v>54861.363811000003</v>
      </c>
      <c r="J167" s="1597"/>
      <c r="K167" s="34"/>
      <c r="L167" s="34"/>
      <c r="M167" s="34"/>
    </row>
    <row r="168" spans="2:15" ht="11.25" customHeight="1">
      <c r="B168" s="1413" t="s">
        <v>1490</v>
      </c>
      <c r="C168" s="1413"/>
      <c r="D168" s="1413"/>
      <c r="E168" s="1413"/>
      <c r="F168" s="1413"/>
      <c r="G168" s="1413"/>
      <c r="H168" s="1413"/>
      <c r="I168" s="1413"/>
      <c r="J168" s="1413"/>
      <c r="K168" s="18"/>
      <c r="L168" s="12"/>
      <c r="M168" s="12"/>
    </row>
    <row r="169" spans="2:15" ht="11.25" customHeight="1">
      <c r="B169" s="384">
        <v>23</v>
      </c>
      <c r="C169" s="264" t="s">
        <v>515</v>
      </c>
      <c r="D169" s="264"/>
      <c r="E169" s="264"/>
      <c r="F169" s="72"/>
      <c r="G169" s="1912">
        <v>39854.044052820202</v>
      </c>
      <c r="H169" s="100"/>
      <c r="I169" s="100">
        <v>37294.796095999998</v>
      </c>
      <c r="J169" s="100"/>
      <c r="K169" s="760"/>
      <c r="L169" s="760"/>
      <c r="M169" s="12"/>
    </row>
    <row r="170" spans="2:15" ht="11.25" customHeight="1">
      <c r="B170" s="1598">
        <v>24</v>
      </c>
      <c r="C170" s="1599" t="s">
        <v>1491</v>
      </c>
      <c r="D170" s="1599"/>
      <c r="E170" s="1599"/>
      <c r="F170" s="1691"/>
      <c r="G170" s="1911">
        <v>832596.88653440704</v>
      </c>
      <c r="H170" s="1537"/>
      <c r="I170" s="1537">
        <v>784500.29337800003</v>
      </c>
      <c r="J170" s="1537"/>
      <c r="K170" s="760"/>
      <c r="L170" s="760"/>
      <c r="M170" s="12"/>
    </row>
    <row r="171" spans="2:15" ht="11.25" customHeight="1">
      <c r="B171" s="1413" t="s">
        <v>169</v>
      </c>
      <c r="C171" s="1413"/>
      <c r="D171" s="1413"/>
      <c r="E171" s="1413"/>
      <c r="F171" s="1413"/>
      <c r="G171" s="1413"/>
      <c r="H171" s="1413"/>
      <c r="I171" s="1413"/>
      <c r="J171" s="1413"/>
      <c r="K171" s="12"/>
      <c r="L171" s="12"/>
      <c r="M171" s="12"/>
    </row>
    <row r="172" spans="2:15" ht="11.25" customHeight="1">
      <c r="B172" s="385">
        <v>25</v>
      </c>
      <c r="C172" s="386" t="s">
        <v>169</v>
      </c>
      <c r="D172" s="386"/>
      <c r="E172" s="386"/>
      <c r="F172" s="324"/>
      <c r="G172" s="324">
        <v>4.7867154798894687</v>
      </c>
      <c r="H172" s="324"/>
      <c r="I172" s="324">
        <v>4.7539999999999996</v>
      </c>
      <c r="J172" s="324"/>
      <c r="K172" s="2"/>
      <c r="L172" s="2"/>
      <c r="M172" s="2"/>
    </row>
    <row r="173" spans="2:15" ht="11.25" customHeight="1">
      <c r="B173" s="385">
        <v>26</v>
      </c>
      <c r="C173" s="187" t="s">
        <v>1492</v>
      </c>
      <c r="D173" s="187"/>
      <c r="E173" s="187"/>
      <c r="F173" s="324"/>
      <c r="G173" s="324">
        <v>3</v>
      </c>
      <c r="H173" s="324"/>
      <c r="I173" s="324">
        <v>3</v>
      </c>
      <c r="J173" s="324"/>
      <c r="K173" s="2"/>
      <c r="L173" s="2"/>
      <c r="M173" s="2"/>
    </row>
    <row r="174" spans="2:15" ht="11.25" customHeight="1">
      <c r="B174" s="385" t="s">
        <v>1493</v>
      </c>
      <c r="C174" s="386" t="s">
        <v>602</v>
      </c>
      <c r="D174" s="386"/>
      <c r="E174" s="386"/>
      <c r="F174" s="324"/>
      <c r="G174" s="324"/>
      <c r="H174" s="324"/>
      <c r="I174" s="324"/>
      <c r="J174" s="324"/>
      <c r="K174" s="2"/>
      <c r="L174" s="2"/>
      <c r="M174" s="2"/>
    </row>
    <row r="175" spans="2:15" ht="11.25" customHeight="1">
      <c r="B175" s="385" t="s">
        <v>1494</v>
      </c>
      <c r="C175" s="494" t="s">
        <v>580</v>
      </c>
      <c r="D175" s="494"/>
      <c r="E175" s="494"/>
      <c r="F175" s="580"/>
      <c r="G175" s="580"/>
      <c r="H175" s="580"/>
      <c r="I175" s="580"/>
      <c r="J175" s="580"/>
      <c r="K175" s="2"/>
      <c r="L175" s="2"/>
      <c r="M175" s="2"/>
    </row>
    <row r="176" spans="2:15" ht="11.25" customHeight="1">
      <c r="B176" s="385">
        <v>27</v>
      </c>
      <c r="C176" s="386" t="s">
        <v>1495</v>
      </c>
      <c r="D176" s="386"/>
      <c r="E176" s="386"/>
      <c r="F176" s="324"/>
      <c r="G176" s="324"/>
      <c r="H176" s="324"/>
      <c r="I176" s="324"/>
      <c r="J176" s="324"/>
      <c r="K176" s="2"/>
      <c r="L176" s="2"/>
      <c r="M176" s="2"/>
    </row>
    <row r="177" spans="2:13" ht="11.25" customHeight="1">
      <c r="B177" s="1549" t="s">
        <v>363</v>
      </c>
      <c r="C177" s="1600" t="s">
        <v>1496</v>
      </c>
      <c r="D177" s="1600"/>
      <c r="E177" s="1600"/>
      <c r="F177" s="1601"/>
      <c r="G177" s="1601">
        <v>3</v>
      </c>
      <c r="H177" s="1601"/>
      <c r="I177" s="1601">
        <v>3</v>
      </c>
      <c r="J177" s="1601"/>
      <c r="K177" s="2"/>
      <c r="L177" s="2"/>
      <c r="M177" s="2"/>
    </row>
    <row r="178" spans="2:13" ht="11.25" customHeight="1">
      <c r="B178" s="385"/>
      <c r="C178" s="386"/>
      <c r="D178" s="386"/>
      <c r="E178" s="386"/>
      <c r="F178" s="324"/>
      <c r="G178" s="324"/>
      <c r="H178" s="324"/>
      <c r="I178" s="2"/>
      <c r="J178" s="387"/>
      <c r="K178" s="2"/>
      <c r="L178" s="2"/>
      <c r="M178" s="2"/>
    </row>
    <row r="179" spans="2:13">
      <c r="B179" s="758"/>
      <c r="C179" s="330"/>
      <c r="D179" s="330"/>
      <c r="E179" s="330"/>
      <c r="F179" s="157"/>
      <c r="G179" s="157"/>
      <c r="H179" s="157"/>
      <c r="I179" s="157"/>
      <c r="J179" s="157"/>
    </row>
    <row r="180" spans="2:13" ht="15.6">
      <c r="B180" s="2323" t="s">
        <v>1506</v>
      </c>
      <c r="C180" s="2323"/>
      <c r="D180" s="2323"/>
      <c r="E180" s="2323"/>
      <c r="F180" s="2323"/>
      <c r="G180" s="2323"/>
      <c r="H180" s="341"/>
      <c r="I180" s="341"/>
      <c r="J180" s="341"/>
    </row>
    <row r="181" spans="2:13" ht="11.25" customHeight="1">
      <c r="B181" s="219"/>
      <c r="C181" s="41"/>
      <c r="D181" s="41"/>
      <c r="E181" s="41"/>
      <c r="F181" s="41"/>
      <c r="G181" s="41"/>
      <c r="H181" s="259"/>
    </row>
    <row r="182" spans="2:13" ht="11.25" customHeight="1">
      <c r="B182" s="2339" t="s">
        <v>1507</v>
      </c>
      <c r="C182" s="2258"/>
      <c r="D182" s="2258"/>
      <c r="E182" s="2258"/>
      <c r="F182" s="2258"/>
      <c r="G182" s="2258"/>
      <c r="H182" s="259"/>
    </row>
    <row r="183" spans="2:13" ht="11.25" customHeight="1">
      <c r="B183" s="264"/>
      <c r="C183" s="186"/>
      <c r="D183" s="186"/>
      <c r="E183" s="186"/>
      <c r="F183" s="186"/>
      <c r="G183" s="186"/>
      <c r="H183" s="259"/>
    </row>
    <row r="184" spans="2:13" ht="11.25" customHeight="1">
      <c r="B184" s="2390" t="s">
        <v>308</v>
      </c>
      <c r="C184" s="2390"/>
      <c r="D184" s="1689"/>
      <c r="E184" s="1689"/>
      <c r="F184" s="922"/>
      <c r="G184" s="260" t="s">
        <v>2762</v>
      </c>
      <c r="H184" s="1916"/>
      <c r="I184" s="1915" t="s">
        <v>2596</v>
      </c>
      <c r="J184" s="1916"/>
    </row>
    <row r="185" spans="2:13" ht="11.25" customHeight="1">
      <c r="B185" s="42" t="s">
        <v>1508</v>
      </c>
      <c r="C185" s="219"/>
      <c r="D185" s="219"/>
      <c r="E185" s="219"/>
      <c r="F185" s="549"/>
      <c r="G185" s="549"/>
      <c r="H185" s="549"/>
      <c r="I185" s="549"/>
      <c r="J185" s="549"/>
    </row>
    <row r="186" spans="2:13" ht="11.25" customHeight="1">
      <c r="B186" s="158" t="s">
        <v>1246</v>
      </c>
      <c r="C186" s="2507" t="s">
        <v>1509</v>
      </c>
      <c r="D186" s="2336"/>
      <c r="E186" s="2336"/>
      <c r="F186" s="259"/>
      <c r="G186" s="2125">
        <v>745957.56229000003</v>
      </c>
      <c r="H186" s="259"/>
      <c r="I186" s="259">
        <v>700724.32686999999</v>
      </c>
      <c r="J186" s="259"/>
    </row>
    <row r="187" spans="2:13" ht="11.25" customHeight="1">
      <c r="B187" s="158" t="s">
        <v>1511</v>
      </c>
      <c r="C187" s="882" t="s">
        <v>1512</v>
      </c>
      <c r="D187" s="112"/>
      <c r="E187" s="112"/>
      <c r="F187" s="185"/>
      <c r="G187" s="2126">
        <v>745957.56229000003</v>
      </c>
      <c r="H187" s="1914"/>
      <c r="I187" s="1913">
        <v>700724.32686999999</v>
      </c>
      <c r="J187" s="185"/>
    </row>
    <row r="188" spans="2:13" ht="11.25" customHeight="1">
      <c r="B188" s="158" t="s">
        <v>1518</v>
      </c>
      <c r="C188" s="881" t="s">
        <v>665</v>
      </c>
      <c r="D188" s="881"/>
      <c r="E188" s="881"/>
      <c r="F188" s="185"/>
      <c r="G188" s="2126">
        <v>16653.212909000002</v>
      </c>
      <c r="H188" s="185"/>
      <c r="I188" s="185">
        <v>1505.5266079999999</v>
      </c>
      <c r="J188" s="185"/>
    </row>
    <row r="189" spans="2:13" ht="11.25" customHeight="1">
      <c r="B189" s="158" t="s">
        <v>1519</v>
      </c>
      <c r="C189" s="881" t="s">
        <v>1520</v>
      </c>
      <c r="D189" s="881"/>
      <c r="E189" s="881"/>
      <c r="F189" s="185"/>
      <c r="G189" s="2126">
        <v>709499.42406899994</v>
      </c>
      <c r="H189" s="185"/>
      <c r="I189" s="185">
        <v>678573.40762700001</v>
      </c>
      <c r="J189" s="185"/>
    </row>
    <row r="190" spans="2:13" ht="11.25" customHeight="1">
      <c r="B190" s="158" t="s">
        <v>1521</v>
      </c>
      <c r="C190" s="881" t="s">
        <v>656</v>
      </c>
      <c r="D190" s="881"/>
      <c r="E190" s="881"/>
      <c r="F190" s="185"/>
      <c r="G190" s="2126">
        <v>223.97211999999999</v>
      </c>
      <c r="H190" s="185"/>
      <c r="I190" s="185">
        <v>264.05929600000002</v>
      </c>
      <c r="J190" s="185"/>
    </row>
    <row r="191" spans="2:13" ht="11.25" customHeight="1">
      <c r="B191" s="158" t="s">
        <v>1522</v>
      </c>
      <c r="C191" s="881" t="s">
        <v>666</v>
      </c>
      <c r="D191" s="881"/>
      <c r="E191" s="881"/>
      <c r="F191" s="185"/>
      <c r="G191" s="2126">
        <v>19104.623746000001</v>
      </c>
      <c r="H191" s="185"/>
      <c r="I191" s="185">
        <v>19995.956450000001</v>
      </c>
      <c r="J191" s="185"/>
    </row>
    <row r="192" spans="2:13" ht="11.25" customHeight="1">
      <c r="B192" s="158" t="s">
        <v>1523</v>
      </c>
      <c r="C192" s="881" t="s">
        <v>669</v>
      </c>
      <c r="D192" s="881"/>
      <c r="E192" s="881"/>
      <c r="F192" s="185"/>
      <c r="G192" s="2126">
        <v>476.32944600000002</v>
      </c>
      <c r="H192" s="185"/>
      <c r="I192" s="185">
        <v>385.37688900000001</v>
      </c>
      <c r="J192" s="185"/>
    </row>
    <row r="193" spans="2:12" ht="11.25" customHeight="1">
      <c r="B193" s="1515" t="s">
        <v>1524</v>
      </c>
      <c r="C193" s="1603" t="s">
        <v>1525</v>
      </c>
      <c r="D193" s="1603"/>
      <c r="E193" s="1603"/>
      <c r="F193" s="1604"/>
      <c r="G193" s="1604"/>
      <c r="H193" s="1604"/>
      <c r="I193" s="1604"/>
      <c r="J193" s="1604"/>
    </row>
    <row r="194" spans="2:12" ht="11.25" customHeight="1">
      <c r="B194" s="158"/>
      <c r="C194" s="881"/>
      <c r="D194" s="881"/>
      <c r="E194" s="881"/>
      <c r="F194" s="185"/>
      <c r="G194" s="185"/>
      <c r="H194" s="185"/>
    </row>
    <row r="195" spans="2:12">
      <c r="F195" s="3"/>
    </row>
    <row r="196" spans="2:12" ht="15.6">
      <c r="B196" s="2323" t="s">
        <v>1408</v>
      </c>
      <c r="C196" s="2323"/>
      <c r="D196" s="91"/>
      <c r="E196" s="91"/>
      <c r="F196" s="91"/>
      <c r="G196" s="91"/>
    </row>
    <row r="197" spans="2:12" ht="11.25" customHeight="1">
      <c r="B197" s="14"/>
      <c r="C197" s="91"/>
      <c r="D197" s="91"/>
      <c r="E197" s="91"/>
      <c r="F197" s="91"/>
      <c r="G197" s="91"/>
      <c r="L197" s="55"/>
    </row>
    <row r="198" spans="2:12">
      <c r="B198" s="2390" t="s">
        <v>308</v>
      </c>
      <c r="C198" s="2390"/>
      <c r="D198" s="1592"/>
      <c r="E198" s="1592"/>
      <c r="F198" s="1505"/>
      <c r="G198" s="1492" t="s">
        <v>2762</v>
      </c>
      <c r="H198" s="1898"/>
      <c r="I198" s="1891" t="s">
        <v>2596</v>
      </c>
      <c r="J198" s="1898"/>
      <c r="L198" s="55"/>
    </row>
    <row r="199" spans="2:12">
      <c r="B199" s="202">
        <v>1</v>
      </c>
      <c r="C199" s="187" t="s">
        <v>414</v>
      </c>
      <c r="D199" s="187"/>
      <c r="E199" s="187"/>
      <c r="F199" s="237"/>
      <c r="G199" s="237">
        <v>196295.07609399999</v>
      </c>
      <c r="H199" s="237"/>
      <c r="I199" s="237">
        <v>188071.681576</v>
      </c>
      <c r="J199" s="237"/>
      <c r="L199" s="55"/>
    </row>
    <row r="200" spans="2:12">
      <c r="B200" s="202">
        <v>2</v>
      </c>
      <c r="C200" s="187" t="s">
        <v>1409</v>
      </c>
      <c r="D200" s="187"/>
      <c r="E200" s="187"/>
      <c r="F200" s="599"/>
      <c r="G200" s="599">
        <v>2.4999999998217</v>
      </c>
      <c r="H200" s="599"/>
      <c r="I200" s="599">
        <v>2.4999999997873199</v>
      </c>
      <c r="J200" s="599"/>
      <c r="L200" s="55"/>
    </row>
    <row r="201" spans="2:12">
      <c r="B201" s="1553">
        <v>3</v>
      </c>
      <c r="C201" s="1536" t="s">
        <v>1410</v>
      </c>
      <c r="D201" s="1536"/>
      <c r="E201" s="1536"/>
      <c r="F201" s="1537"/>
      <c r="G201" s="1537">
        <v>4907.376902</v>
      </c>
      <c r="H201" s="1537"/>
      <c r="I201" s="1537">
        <v>4701.7920389999999</v>
      </c>
      <c r="J201" s="1537"/>
    </row>
    <row r="1048576" spans="11:11">
      <c r="K1048576" s="12"/>
    </row>
  </sheetData>
  <mergeCells count="44">
    <mergeCell ref="B3:H3"/>
    <mergeCell ref="B65:C66"/>
    <mergeCell ref="B67:C67"/>
    <mergeCell ref="B39:M39"/>
    <mergeCell ref="B7:J7"/>
    <mergeCell ref="B9:J9"/>
    <mergeCell ref="B11:J11"/>
    <mergeCell ref="B5:C5"/>
    <mergeCell ref="B13:C13"/>
    <mergeCell ref="B17:C17"/>
    <mergeCell ref="B20:C20"/>
    <mergeCell ref="B21:C21"/>
    <mergeCell ref="B22:C22"/>
    <mergeCell ref="B23:C23"/>
    <mergeCell ref="B198:C198"/>
    <mergeCell ref="B182:G182"/>
    <mergeCell ref="B184:C184"/>
    <mergeCell ref="C137:E137"/>
    <mergeCell ref="B92:C92"/>
    <mergeCell ref="B97:C97"/>
    <mergeCell ref="B103:C103"/>
    <mergeCell ref="B133:C133"/>
    <mergeCell ref="B109:C109"/>
    <mergeCell ref="H111:H112"/>
    <mergeCell ref="F112:G112"/>
    <mergeCell ref="C155:E155"/>
    <mergeCell ref="C156:E156"/>
    <mergeCell ref="B196:C196"/>
    <mergeCell ref="B143:C143"/>
    <mergeCell ref="B131:C131"/>
    <mergeCell ref="B113:C113"/>
    <mergeCell ref="B111:C111"/>
    <mergeCell ref="C154:E154"/>
    <mergeCell ref="B145:G145"/>
    <mergeCell ref="B147:C147"/>
    <mergeCell ref="B71:C71"/>
    <mergeCell ref="C166:E166"/>
    <mergeCell ref="C186:E186"/>
    <mergeCell ref="B82:D82"/>
    <mergeCell ref="C84:E84"/>
    <mergeCell ref="C138:E138"/>
    <mergeCell ref="C152:E152"/>
    <mergeCell ref="B180:G180"/>
    <mergeCell ref="C159:D159"/>
  </mergeCells>
  <phoneticPr fontId="22" type="noConversion"/>
  <hyperlinks>
    <hyperlink ref="B3" location="Contents!A1" display="Back to index page" xr:uid="{B6D6A578-D2AA-407C-BDBC-2B9446EE8371}"/>
    <hyperlink ref="B3:H3" location="CONTENTS!A1" display="Back to contents page" xr:uid="{FE13DCF1-23F4-4A7D-8275-77A7A4D99B3C}"/>
  </hyperlinks>
  <printOptions horizontalCentered="1" verticalCentered="1"/>
  <pageMargins left="0.25" right="0.25" top="0.75" bottom="0.75" header="0.3" footer="0.3"/>
  <pageSetup paperSize="9" scale="21" orientation="landscape" r:id="rId1"/>
  <rowBreaks count="3" manualBreakCount="3">
    <brk id="60" max="9" man="1"/>
    <brk id="106" max="9" man="1"/>
    <brk id="140" max="9" man="1"/>
  </rowBreaks>
  <customProperties>
    <customPr name="EpmWorksheetKeyString_GU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dimension ref="A1:AW166"/>
  <sheetViews>
    <sheetView showGridLines="0" showRowColHeaders="0" workbookViewId="0"/>
  </sheetViews>
  <sheetFormatPr baseColWidth="10" defaultColWidth="9.109375" defaultRowHeight="14.4"/>
  <cols>
    <col min="1" max="1" width="2.6640625" customWidth="1"/>
    <col min="2" max="2" width="4.88671875" customWidth="1"/>
    <col min="3" max="3" width="24.88671875" customWidth="1"/>
    <col min="4" max="4" width="15.44140625" customWidth="1"/>
    <col min="5" max="6" width="13.6640625" customWidth="1"/>
    <col min="7" max="7" width="0.6640625" customWidth="1"/>
    <col min="8" max="8" width="13.6640625" customWidth="1"/>
    <col min="9" max="9" width="0.6640625" customWidth="1"/>
    <col min="10" max="11" width="13.6640625" customWidth="1"/>
    <col min="12" max="12" width="0.6640625" customWidth="1"/>
    <col min="13" max="13" width="13.6640625" customWidth="1"/>
    <col min="14" max="14" width="17.44140625" customWidth="1"/>
    <col min="15" max="15" width="16.6640625" customWidth="1"/>
    <col min="16" max="16" width="0.6640625" customWidth="1"/>
    <col min="17" max="21" width="13.6640625" customWidth="1"/>
    <col min="23" max="23" width="13.44140625" customWidth="1"/>
    <col min="24" max="24" width="11.33203125" customWidth="1"/>
    <col min="25" max="25" width="14.109375" customWidth="1"/>
  </cols>
  <sheetData>
    <row r="1" spans="1:19" s="10" customFormat="1" ht="11.25" customHeight="1">
      <c r="A1" s="7"/>
      <c r="B1" s="7"/>
      <c r="C1" s="7"/>
      <c r="D1" s="8"/>
      <c r="E1" s="8"/>
      <c r="F1" s="9"/>
      <c r="G1" s="9"/>
      <c r="H1" s="9"/>
      <c r="I1" s="9"/>
      <c r="J1" s="9"/>
      <c r="K1" s="9"/>
      <c r="L1" s="9"/>
      <c r="M1" s="9"/>
    </row>
    <row r="2" spans="1:19" s="10" customFormat="1" ht="5.25" customHeight="1">
      <c r="A2" s="7"/>
      <c r="B2" s="7"/>
      <c r="C2" s="7"/>
      <c r="D2" s="8"/>
      <c r="E2" s="8"/>
      <c r="F2" s="9"/>
      <c r="G2" s="9"/>
      <c r="H2" s="9"/>
      <c r="I2" s="9"/>
      <c r="J2" s="9"/>
      <c r="K2" s="9"/>
      <c r="L2" s="9"/>
      <c r="M2" s="9"/>
    </row>
    <row r="3" spans="1:19" s="12" customFormat="1" ht="12.9" customHeight="1">
      <c r="A3" s="11"/>
      <c r="B3" s="2217" t="s">
        <v>302</v>
      </c>
      <c r="C3" s="2217"/>
      <c r="D3" s="2217"/>
      <c r="E3" s="2217"/>
      <c r="F3" s="2217"/>
      <c r="G3" s="2217"/>
      <c r="H3" s="2217"/>
      <c r="I3" s="2217"/>
      <c r="J3" s="2217"/>
      <c r="K3" s="2217"/>
      <c r="L3" s="2217"/>
      <c r="M3" s="2217"/>
    </row>
    <row r="4" spans="1:19" s="10" customFormat="1" ht="5.25" customHeight="1">
      <c r="A4" s="7"/>
      <c r="B4" s="7"/>
      <c r="C4" s="7"/>
      <c r="D4" s="8"/>
      <c r="E4" s="8"/>
      <c r="F4" s="9"/>
      <c r="G4" s="9"/>
      <c r="H4" s="9"/>
      <c r="I4" s="9"/>
      <c r="J4" s="9"/>
      <c r="K4" s="9"/>
      <c r="L4" s="9"/>
      <c r="M4" s="9"/>
      <c r="O4" s="7"/>
      <c r="P4" s="7"/>
      <c r="Q4" s="7"/>
    </row>
    <row r="5" spans="1:19" s="10" customFormat="1" ht="15.6">
      <c r="A5" s="7"/>
      <c r="B5" s="1087" t="s">
        <v>825</v>
      </c>
      <c r="C5" s="14"/>
      <c r="D5" s="6"/>
      <c r="E5" s="6"/>
      <c r="F5" s="6"/>
      <c r="G5" s="6"/>
      <c r="H5" s="6"/>
      <c r="I5" s="6"/>
      <c r="J5" s="6"/>
      <c r="K5" s="6"/>
      <c r="L5" s="6"/>
      <c r="M5" s="6"/>
      <c r="N5" s="6"/>
      <c r="O5" s="6"/>
      <c r="P5" s="6"/>
      <c r="Q5" s="7"/>
    </row>
    <row r="6" spans="1:19" s="10" customFormat="1" ht="11.25" customHeight="1">
      <c r="A6" s="7"/>
      <c r="B6" s="14"/>
      <c r="C6" s="6"/>
      <c r="D6" s="6"/>
      <c r="E6" s="6"/>
      <c r="F6" s="6"/>
      <c r="G6" s="6"/>
      <c r="H6" s="6"/>
      <c r="I6" s="6"/>
      <c r="J6" s="6"/>
      <c r="K6" s="6"/>
      <c r="L6" s="6"/>
      <c r="M6" s="6"/>
      <c r="N6" s="6"/>
      <c r="O6" s="6"/>
      <c r="P6" s="6"/>
      <c r="Q6" s="7"/>
    </row>
    <row r="7" spans="1:19" s="10" customFormat="1" ht="56.25" customHeight="1">
      <c r="A7" s="7"/>
      <c r="B7" s="2315" t="s">
        <v>2922</v>
      </c>
      <c r="C7" s="2315"/>
      <c r="D7" s="2315"/>
      <c r="E7" s="2315"/>
      <c r="F7" s="2315"/>
      <c r="G7" s="2315"/>
      <c r="H7" s="2315"/>
      <c r="I7" s="2315"/>
      <c r="J7" s="2315"/>
      <c r="K7" s="2315"/>
      <c r="L7" s="2315"/>
      <c r="M7" s="2315"/>
      <c r="N7" s="2315"/>
      <c r="O7" s="273"/>
      <c r="P7" s="273"/>
      <c r="Q7" s="459"/>
      <c r="R7" s="459"/>
      <c r="S7" s="459"/>
    </row>
    <row r="8" spans="1:19" s="10" customFormat="1" ht="11.25" customHeight="1">
      <c r="A8" s="7"/>
      <c r="B8" s="273"/>
      <c r="C8" s="319"/>
      <c r="D8" s="319"/>
      <c r="E8" s="319"/>
      <c r="F8" s="319"/>
      <c r="G8" s="319"/>
      <c r="H8" s="319"/>
      <c r="I8" s="319"/>
      <c r="J8" s="319"/>
      <c r="K8" s="319"/>
      <c r="L8" s="319"/>
      <c r="M8" s="319"/>
      <c r="N8" s="319"/>
      <c r="O8" s="273"/>
      <c r="P8" s="273"/>
      <c r="Q8" s="459"/>
      <c r="R8" s="459"/>
      <c r="S8" s="459"/>
    </row>
    <row r="9" spans="1:19" s="10" customFormat="1" ht="11.25" customHeight="1">
      <c r="A9" s="7"/>
      <c r="B9" s="2276" t="s">
        <v>2761</v>
      </c>
      <c r="C9" s="2277"/>
      <c r="D9" s="662" t="s">
        <v>314</v>
      </c>
      <c r="E9" s="662" t="s">
        <v>316</v>
      </c>
      <c r="F9" s="662" t="s">
        <v>318</v>
      </c>
      <c r="G9" s="662"/>
      <c r="H9" s="662" t="s">
        <v>320</v>
      </c>
      <c r="I9" s="662"/>
      <c r="J9" s="662" t="s">
        <v>325</v>
      </c>
      <c r="K9" s="662" t="s">
        <v>332</v>
      </c>
      <c r="L9" s="662"/>
      <c r="M9" s="662" t="s">
        <v>334</v>
      </c>
      <c r="N9" s="662" t="s">
        <v>339</v>
      </c>
      <c r="O9" s="273"/>
      <c r="P9" s="273"/>
      <c r="Q9" s="459"/>
      <c r="R9" s="459"/>
      <c r="S9" s="459"/>
    </row>
    <row r="10" spans="1:19" s="10" customFormat="1" ht="11.25" customHeight="1">
      <c r="A10" s="7"/>
      <c r="B10" s="273"/>
      <c r="C10" s="273"/>
      <c r="D10" s="502"/>
      <c r="E10" s="502"/>
      <c r="F10" s="502"/>
      <c r="G10" s="502"/>
      <c r="H10" s="502"/>
      <c r="I10" s="502"/>
      <c r="J10" s="502"/>
      <c r="K10" s="502"/>
      <c r="L10" s="502"/>
      <c r="M10" s="2279" t="s">
        <v>826</v>
      </c>
      <c r="N10" s="2332"/>
      <c r="O10" s="273"/>
      <c r="P10" s="273"/>
      <c r="Q10" s="459"/>
      <c r="R10" s="459"/>
      <c r="S10" s="459"/>
    </row>
    <row r="11" spans="1:19" s="10" customFormat="1" ht="11.25" customHeight="1">
      <c r="A11" s="7"/>
      <c r="B11" s="273"/>
      <c r="C11" s="273"/>
      <c r="D11"/>
      <c r="E11"/>
      <c r="F11"/>
      <c r="G11"/>
      <c r="H11"/>
      <c r="I11"/>
      <c r="J11"/>
      <c r="K11"/>
      <c r="L11"/>
      <c r="M11" s="2280" t="s">
        <v>827</v>
      </c>
      <c r="N11" s="2290"/>
      <c r="O11" s="273"/>
      <c r="P11" s="273"/>
      <c r="Q11" s="459"/>
      <c r="R11" s="459"/>
      <c r="S11" s="459"/>
    </row>
    <row r="12" spans="1:19" s="10" customFormat="1" ht="11.25" customHeight="1">
      <c r="A12" s="7"/>
      <c r="B12" s="273"/>
      <c r="C12" s="273"/>
      <c r="D12"/>
      <c r="E12" s="236"/>
      <c r="F12" s="236"/>
      <c r="G12" s="236"/>
      <c r="H12" s="236"/>
      <c r="I12" s="236"/>
      <c r="K12" s="273"/>
      <c r="L12"/>
      <c r="M12"/>
      <c r="N12" s="351" t="s">
        <v>828</v>
      </c>
      <c r="O12" s="273"/>
      <c r="P12" s="273"/>
      <c r="Q12" s="459"/>
      <c r="R12" s="459"/>
      <c r="S12" s="459"/>
    </row>
    <row r="13" spans="1:19" s="10" customFormat="1" ht="11.25" customHeight="1">
      <c r="A13" s="7"/>
      <c r="B13" s="273"/>
      <c r="C13" s="273"/>
      <c r="D13"/>
      <c r="E13" s="236"/>
      <c r="F13" s="236"/>
      <c r="G13" s="236"/>
      <c r="H13" s="236"/>
      <c r="I13" s="236"/>
      <c r="J13" s="2288" t="s">
        <v>970</v>
      </c>
      <c r="K13" s="2288"/>
      <c r="L13" s="467"/>
      <c r="M13" s="876"/>
      <c r="N13" s="351" t="s">
        <v>829</v>
      </c>
      <c r="O13" s="273"/>
      <c r="P13" s="273"/>
      <c r="Q13" s="459"/>
      <c r="R13" s="459"/>
      <c r="S13" s="459"/>
    </row>
    <row r="14" spans="1:19" s="10" customFormat="1" ht="11.25" customHeight="1">
      <c r="A14" s="7"/>
      <c r="B14" s="273"/>
      <c r="C14" s="273"/>
      <c r="D14"/>
      <c r="E14" s="236"/>
      <c r="F14" s="236"/>
      <c r="G14" s="236"/>
      <c r="H14" s="236"/>
      <c r="I14" s="236"/>
      <c r="J14" s="2288"/>
      <c r="K14" s="2288"/>
      <c r="L14" s="467"/>
      <c r="M14" s="876"/>
      <c r="N14" s="351" t="s">
        <v>830</v>
      </c>
      <c r="O14" s="273"/>
      <c r="P14" s="273"/>
      <c r="Q14" s="459"/>
      <c r="R14" s="459"/>
      <c r="S14" s="459"/>
    </row>
    <row r="15" spans="1:19" s="10" customFormat="1" ht="11.25" customHeight="1">
      <c r="A15" s="7"/>
      <c r="B15" s="273"/>
      <c r="C15" s="273"/>
      <c r="D15" s="2237" t="s">
        <v>831</v>
      </c>
      <c r="E15" s="2237"/>
      <c r="F15" s="2237"/>
      <c r="G15" s="2237"/>
      <c r="H15" s="2237"/>
      <c r="I15" s="236"/>
      <c r="J15" s="2237"/>
      <c r="K15" s="2237"/>
      <c r="L15" s="467"/>
      <c r="M15" s="876"/>
      <c r="N15" s="351" t="s">
        <v>832</v>
      </c>
      <c r="O15" s="273"/>
      <c r="P15" s="273"/>
      <c r="Q15" s="459"/>
      <c r="R15" s="459"/>
      <c r="S15" s="459"/>
    </row>
    <row r="16" spans="1:19" s="10" customFormat="1" ht="11.25" customHeight="1">
      <c r="A16" s="7"/>
      <c r="B16" s="273"/>
      <c r="C16" s="273"/>
      <c r="D16"/>
      <c r="E16" s="2283" t="s">
        <v>833</v>
      </c>
      <c r="F16" s="2283"/>
      <c r="G16" s="2283"/>
      <c r="H16" s="2283"/>
      <c r="I16" s="236"/>
      <c r="J16" s="351" t="s">
        <v>834</v>
      </c>
      <c r="K16" s="351" t="s">
        <v>835</v>
      </c>
      <c r="L16" s="351"/>
      <c r="N16" s="351" t="s">
        <v>836</v>
      </c>
      <c r="O16" s="273"/>
      <c r="P16" s="273"/>
      <c r="Q16" s="459"/>
      <c r="R16" s="459"/>
      <c r="S16" s="459"/>
    </row>
    <row r="17" spans="1:40" s="10" customFormat="1" ht="11.25" customHeight="1">
      <c r="A17" s="7"/>
      <c r="B17" s="253"/>
      <c r="C17" s="253"/>
      <c r="D17" s="440"/>
      <c r="E17" s="441"/>
      <c r="F17" s="441" t="s">
        <v>837</v>
      </c>
      <c r="G17" s="441"/>
      <c r="H17" s="441" t="s">
        <v>837</v>
      </c>
      <c r="I17" s="253"/>
      <c r="J17" s="351" t="s">
        <v>838</v>
      </c>
      <c r="K17" s="351" t="s">
        <v>838</v>
      </c>
      <c r="L17" s="351"/>
      <c r="N17" s="351" t="s">
        <v>839</v>
      </c>
      <c r="O17" s="273"/>
      <c r="P17" s="273"/>
      <c r="Q17" s="459"/>
      <c r="R17" s="459"/>
      <c r="S17" s="459"/>
    </row>
    <row r="18" spans="1:40" s="10" customFormat="1" ht="11.25" customHeight="1">
      <c r="A18" s="7"/>
      <c r="B18" s="2284" t="s">
        <v>308</v>
      </c>
      <c r="C18" s="2285"/>
      <c r="D18" s="1551" t="s">
        <v>840</v>
      </c>
      <c r="E18" s="1552"/>
      <c r="F18" s="1493" t="s">
        <v>841</v>
      </c>
      <c r="G18" s="1493"/>
      <c r="H18" s="1493" t="s">
        <v>842</v>
      </c>
      <c r="I18" s="1493"/>
      <c r="J18" s="1493" t="s">
        <v>843</v>
      </c>
      <c r="K18" s="1493" t="s">
        <v>843</v>
      </c>
      <c r="L18" s="203"/>
      <c r="N18" s="1551" t="s">
        <v>844</v>
      </c>
      <c r="O18" s="273"/>
      <c r="P18" s="273"/>
      <c r="Q18" s="459"/>
      <c r="R18" s="459"/>
      <c r="S18" s="459"/>
    </row>
    <row r="19" spans="1:40" s="10" customFormat="1" ht="11.25" customHeight="1">
      <c r="A19" s="7"/>
      <c r="B19" s="303" t="s">
        <v>847</v>
      </c>
      <c r="C19" s="273" t="s">
        <v>848</v>
      </c>
      <c r="D19" s="45">
        <v>2748.99098</v>
      </c>
      <c r="E19" s="45">
        <v>504.68713000000002</v>
      </c>
      <c r="F19" s="45"/>
      <c r="G19" s="45"/>
      <c r="H19" s="45"/>
      <c r="I19" s="45"/>
      <c r="J19" s="45">
        <v>-1.47367</v>
      </c>
      <c r="K19" s="45">
        <v>-10.624779999999999</v>
      </c>
      <c r="L19" s="45"/>
      <c r="M19" s="527">
        <v>3233.7460099999998</v>
      </c>
      <c r="N19" s="45">
        <v>486.74110000000002</v>
      </c>
      <c r="O19" s="273"/>
      <c r="P19" s="273"/>
      <c r="Q19" s="459"/>
      <c r="R19" s="459"/>
      <c r="S19" s="459"/>
      <c r="X19" s="1251"/>
      <c r="Y19" s="1251"/>
      <c r="Z19" s="1251"/>
      <c r="AA19" s="1251"/>
      <c r="AB19" s="1251"/>
      <c r="AC19" s="1251"/>
      <c r="AD19" s="1251"/>
      <c r="AE19" s="1251"/>
      <c r="AF19" s="1251"/>
      <c r="AG19" s="1251"/>
      <c r="AH19" s="1251"/>
      <c r="AI19" s="1251"/>
      <c r="AJ19" s="1251"/>
      <c r="AK19" s="1251"/>
      <c r="AL19" s="1251"/>
      <c r="AM19" s="1251"/>
      <c r="AN19" s="1251"/>
    </row>
    <row r="20" spans="1:40" s="10" customFormat="1" ht="11.25" customHeight="1">
      <c r="A20" s="7"/>
      <c r="B20" s="304" t="s">
        <v>853</v>
      </c>
      <c r="C20" s="399" t="s">
        <v>854</v>
      </c>
      <c r="D20" s="45"/>
      <c r="E20" s="45"/>
      <c r="F20" s="45"/>
      <c r="G20" s="45"/>
      <c r="H20" s="45"/>
      <c r="I20" s="45"/>
      <c r="J20" s="45"/>
      <c r="K20" s="45"/>
      <c r="L20" s="45"/>
      <c r="M20" s="45"/>
      <c r="N20" s="45"/>
      <c r="O20" s="273"/>
      <c r="P20" s="273"/>
      <c r="Q20" s="459"/>
      <c r="R20" s="459"/>
      <c r="S20" s="459"/>
    </row>
    <row r="21" spans="1:40" s="10" customFormat="1" ht="11.25" customHeight="1">
      <c r="A21" s="7"/>
      <c r="B21" s="304" t="s">
        <v>857</v>
      </c>
      <c r="C21" s="399" t="s">
        <v>858</v>
      </c>
      <c r="D21" s="361"/>
      <c r="E21" s="361"/>
      <c r="F21" s="361"/>
      <c r="G21" s="361"/>
      <c r="H21" s="361"/>
      <c r="I21" s="361"/>
      <c r="J21" s="361"/>
      <c r="K21" s="361"/>
      <c r="L21" s="361"/>
      <c r="M21" s="361"/>
      <c r="N21" s="361"/>
      <c r="O21" s="273"/>
      <c r="P21" s="273"/>
      <c r="Q21" s="459"/>
      <c r="R21" s="459"/>
      <c r="S21" s="459"/>
      <c r="X21" s="1251"/>
      <c r="Y21" s="1251"/>
      <c r="Z21" s="1251"/>
      <c r="AA21" s="1251"/>
      <c r="AB21" s="1251"/>
      <c r="AC21" s="1251"/>
      <c r="AD21" s="1251"/>
      <c r="AE21" s="1251"/>
      <c r="AF21" s="1251"/>
      <c r="AG21" s="1251"/>
      <c r="AH21" s="1251"/>
      <c r="AI21" s="1251"/>
      <c r="AJ21" s="1251"/>
      <c r="AK21" s="1251"/>
      <c r="AL21" s="1251"/>
      <c r="AM21" s="1251"/>
      <c r="AN21" s="1251"/>
    </row>
    <row r="22" spans="1:40" s="10" customFormat="1" ht="11.25" customHeight="1">
      <c r="A22" s="7"/>
      <c r="B22" s="303" t="s">
        <v>859</v>
      </c>
      <c r="C22" s="399" t="s">
        <v>860</v>
      </c>
      <c r="D22" s="361">
        <v>2748.99098</v>
      </c>
      <c r="E22" s="361">
        <v>504.68713000000002</v>
      </c>
      <c r="F22" s="361"/>
      <c r="G22" s="361"/>
      <c r="H22" s="361"/>
      <c r="I22" s="361"/>
      <c r="J22" s="361">
        <v>-1.47367</v>
      </c>
      <c r="K22" s="361">
        <v>-10.624779999999999</v>
      </c>
      <c r="L22" s="361"/>
      <c r="M22" s="361">
        <v>3233.7460099999998</v>
      </c>
      <c r="N22" s="361">
        <v>486.74110000000002</v>
      </c>
      <c r="O22" s="273"/>
      <c r="P22" s="273"/>
      <c r="Q22" s="459"/>
      <c r="R22" s="459"/>
      <c r="S22" s="459"/>
    </row>
    <row r="23" spans="1:40" s="10" customFormat="1" ht="11.25" customHeight="1">
      <c r="A23" s="7"/>
      <c r="B23" s="1554" t="s">
        <v>863</v>
      </c>
      <c r="C23" s="1555" t="s">
        <v>864</v>
      </c>
      <c r="D23" s="45">
        <v>14.24348</v>
      </c>
      <c r="E23" s="45">
        <v>3.2845599999999999</v>
      </c>
      <c r="F23" s="45"/>
      <c r="G23" s="45"/>
      <c r="H23" s="45"/>
      <c r="I23" s="45"/>
      <c r="J23" s="45"/>
      <c r="K23" s="45"/>
      <c r="L23" s="45"/>
      <c r="M23" s="45">
        <v>15.99056</v>
      </c>
      <c r="N23" s="45">
        <v>1.7744800000000001</v>
      </c>
      <c r="Q23" s="7"/>
      <c r="X23" s="1251"/>
      <c r="Y23" s="1251"/>
      <c r="Z23" s="1251"/>
      <c r="AA23" s="1251"/>
      <c r="AB23" s="1251"/>
      <c r="AC23" s="1251"/>
      <c r="AD23" s="1251"/>
      <c r="AE23" s="1251"/>
      <c r="AF23" s="1251"/>
      <c r="AG23" s="1251"/>
      <c r="AH23" s="1251"/>
      <c r="AI23" s="1251"/>
      <c r="AJ23" s="1251"/>
      <c r="AK23" s="1251"/>
      <c r="AL23" s="1251"/>
      <c r="AM23" s="1251"/>
      <c r="AN23" s="1251"/>
    </row>
    <row r="24" spans="1:40" s="10" customFormat="1" ht="11.25" customHeight="1">
      <c r="A24" s="7"/>
      <c r="B24" s="1556">
        <v>100</v>
      </c>
      <c r="C24" s="677" t="s">
        <v>563</v>
      </c>
      <c r="D24" s="766">
        <v>2763.2344600000001</v>
      </c>
      <c r="E24" s="766">
        <v>507.97169000000002</v>
      </c>
      <c r="F24" s="766"/>
      <c r="G24" s="766"/>
      <c r="H24" s="766"/>
      <c r="I24" s="766"/>
      <c r="J24" s="766">
        <v>-1.4705600000000001</v>
      </c>
      <c r="K24" s="766">
        <v>-10.624370000000001</v>
      </c>
      <c r="L24" s="766"/>
      <c r="M24" s="766">
        <v>3249.73657</v>
      </c>
      <c r="N24" s="766">
        <v>488.51558</v>
      </c>
      <c r="O24" s="883"/>
      <c r="P24" s="883"/>
      <c r="Q24" s="7"/>
    </row>
    <row r="25" spans="1:40" s="1021" customFormat="1" ht="11.25" customHeight="1">
      <c r="A25" s="7"/>
      <c r="B25" s="273"/>
      <c r="C25" s="319"/>
      <c r="D25" s="319"/>
      <c r="E25" s="319"/>
      <c r="F25" s="319"/>
      <c r="G25" s="319"/>
      <c r="H25" s="319"/>
      <c r="I25" s="319"/>
      <c r="J25" s="319"/>
      <c r="K25" s="319"/>
      <c r="L25" s="319"/>
      <c r="M25" s="319"/>
      <c r="N25" s="319"/>
      <c r="O25" s="883"/>
      <c r="P25" s="883"/>
      <c r="Q25" s="1704"/>
      <c r="R25" s="10"/>
      <c r="S25" s="10"/>
      <c r="T25" s="10"/>
      <c r="U25" s="10"/>
      <c r="V25" s="10"/>
      <c r="W25" s="10"/>
      <c r="X25" s="10"/>
      <c r="Y25" s="10"/>
      <c r="Z25" s="10"/>
      <c r="AA25" s="10"/>
      <c r="AB25" s="10"/>
      <c r="AC25" s="10"/>
      <c r="AD25" s="10"/>
      <c r="AE25" s="10"/>
      <c r="AF25" s="10"/>
      <c r="AG25" s="10"/>
      <c r="AH25" s="10"/>
      <c r="AI25" s="10"/>
      <c r="AJ25" s="10"/>
      <c r="AK25" s="10"/>
      <c r="AL25" s="10"/>
      <c r="AM25" s="10"/>
      <c r="AN25" s="10"/>
    </row>
    <row r="26" spans="1:40" s="10" customFormat="1" ht="11.25" customHeight="1">
      <c r="A26" s="7"/>
      <c r="B26" s="159"/>
      <c r="C26" s="160"/>
      <c r="D26" s="160"/>
      <c r="E26" s="160"/>
      <c r="F26" s="160"/>
      <c r="G26" s="160"/>
      <c r="H26" s="160"/>
      <c r="I26" s="160"/>
      <c r="J26" s="160"/>
      <c r="K26" s="160"/>
      <c r="L26" s="160"/>
      <c r="M26" s="160"/>
      <c r="N26" s="160"/>
    </row>
    <row r="27" spans="1:40" s="10" customFormat="1" ht="11.25" customHeight="1">
      <c r="A27" s="7"/>
      <c r="B27" s="2520" t="s">
        <v>27</v>
      </c>
      <c r="C27" s="2521"/>
      <c r="D27" s="662" t="s">
        <v>314</v>
      </c>
      <c r="E27" s="662" t="s">
        <v>316</v>
      </c>
      <c r="F27" s="662" t="s">
        <v>318</v>
      </c>
      <c r="G27" s="662"/>
      <c r="H27" s="662" t="s">
        <v>320</v>
      </c>
      <c r="I27" s="662"/>
      <c r="J27" s="662" t="s">
        <v>325</v>
      </c>
      <c r="K27" s="662" t="s">
        <v>332</v>
      </c>
      <c r="L27" s="662"/>
      <c r="M27" s="662" t="s">
        <v>334</v>
      </c>
      <c r="N27" s="662" t="s">
        <v>339</v>
      </c>
    </row>
    <row r="28" spans="1:40" s="10" customFormat="1" ht="11.25" customHeight="1">
      <c r="A28" s="7"/>
      <c r="B28" s="273"/>
      <c r="C28" s="273"/>
      <c r="D28" s="2107"/>
      <c r="E28" s="2107"/>
      <c r="F28" s="2107"/>
      <c r="G28" s="2107"/>
      <c r="H28" s="2107"/>
      <c r="I28" s="2107"/>
      <c r="J28" s="2107"/>
      <c r="K28" s="2107"/>
      <c r="L28" s="502"/>
      <c r="M28" s="2279" t="s">
        <v>826</v>
      </c>
      <c r="N28" s="2332"/>
    </row>
    <row r="29" spans="1:40" s="10" customFormat="1" ht="11.25" customHeight="1">
      <c r="A29" s="7"/>
      <c r="B29" s="273"/>
      <c r="C29" s="273"/>
      <c r="D29"/>
      <c r="E29"/>
      <c r="F29"/>
      <c r="G29"/>
      <c r="H29"/>
      <c r="I29"/>
      <c r="J29"/>
      <c r="K29"/>
      <c r="L29"/>
      <c r="M29" s="2280" t="s">
        <v>827</v>
      </c>
      <c r="N29" s="2290"/>
    </row>
    <row r="30" spans="1:40" s="10" customFormat="1" ht="11.25" customHeight="1">
      <c r="A30" s="7"/>
      <c r="B30" s="273"/>
      <c r="C30" s="273"/>
      <c r="D30"/>
      <c r="E30" s="236"/>
      <c r="F30" s="236"/>
      <c r="G30" s="236"/>
      <c r="H30" s="236"/>
      <c r="I30" s="236"/>
      <c r="J30" s="236"/>
      <c r="K30"/>
      <c r="L30"/>
      <c r="M30"/>
      <c r="N30" s="351" t="s">
        <v>828</v>
      </c>
      <c r="Q30" s="7"/>
    </row>
    <row r="31" spans="1:40" s="10" customFormat="1" ht="11.25" customHeight="1">
      <c r="A31" s="7"/>
      <c r="B31" s="273"/>
      <c r="C31" s="273"/>
      <c r="D31"/>
      <c r="E31" s="236"/>
      <c r="F31" s="236"/>
      <c r="G31" s="236"/>
      <c r="H31" s="236"/>
      <c r="I31" s="236"/>
      <c r="J31" s="2288" t="s">
        <v>970</v>
      </c>
      <c r="K31" s="2288"/>
      <c r="L31" s="467"/>
      <c r="M31" s="876"/>
      <c r="N31" s="351" t="s">
        <v>829</v>
      </c>
      <c r="Q31" s="7"/>
    </row>
    <row r="32" spans="1:40" s="10" customFormat="1" ht="11.25" customHeight="1">
      <c r="A32" s="7"/>
      <c r="B32" s="273"/>
      <c r="C32" s="273"/>
      <c r="D32"/>
      <c r="E32" s="236"/>
      <c r="F32" s="236"/>
      <c r="G32" s="236"/>
      <c r="H32" s="236"/>
      <c r="I32" s="236"/>
      <c r="J32" s="2288"/>
      <c r="K32" s="2288"/>
      <c r="L32" s="467"/>
      <c r="M32" s="876"/>
      <c r="N32" s="351" t="s">
        <v>830</v>
      </c>
      <c r="Q32" s="7"/>
    </row>
    <row r="33" spans="1:21" s="10" customFormat="1" ht="11.25" customHeight="1">
      <c r="A33" s="7"/>
      <c r="B33" s="273"/>
      <c r="C33" s="273"/>
      <c r="D33" s="2237" t="s">
        <v>831</v>
      </c>
      <c r="E33" s="2237"/>
      <c r="F33" s="2237"/>
      <c r="G33" s="2237"/>
      <c r="H33" s="2237"/>
      <c r="I33" s="236"/>
      <c r="J33" s="2237"/>
      <c r="K33" s="2237"/>
      <c r="L33" s="467"/>
      <c r="M33" s="876"/>
      <c r="N33" s="351" t="s">
        <v>832</v>
      </c>
      <c r="Q33" s="7"/>
    </row>
    <row r="34" spans="1:21" s="10" customFormat="1" ht="11.25" customHeight="1">
      <c r="A34" s="7"/>
      <c r="B34" s="273"/>
      <c r="C34" s="273"/>
      <c r="D34"/>
      <c r="E34" s="2283" t="s">
        <v>833</v>
      </c>
      <c r="F34" s="2283"/>
      <c r="G34" s="2283"/>
      <c r="H34" s="2283"/>
      <c r="I34" s="236"/>
      <c r="J34" s="351" t="s">
        <v>834</v>
      </c>
      <c r="K34" s="351" t="s">
        <v>835</v>
      </c>
      <c r="L34" s="351"/>
      <c r="N34" s="351" t="s">
        <v>836</v>
      </c>
      <c r="Q34" s="7"/>
    </row>
    <row r="35" spans="1:21" s="10" customFormat="1" ht="11.25" customHeight="1">
      <c r="A35" s="7"/>
      <c r="B35" s="253"/>
      <c r="C35" s="253"/>
      <c r="D35" s="440"/>
      <c r="E35" s="441"/>
      <c r="F35" s="441" t="s">
        <v>837</v>
      </c>
      <c r="G35" s="441"/>
      <c r="H35" s="441" t="s">
        <v>837</v>
      </c>
      <c r="I35" s="253"/>
      <c r="J35" s="351" t="s">
        <v>838</v>
      </c>
      <c r="K35" s="351" t="s">
        <v>838</v>
      </c>
      <c r="L35" s="351"/>
      <c r="N35" s="351" t="s">
        <v>839</v>
      </c>
      <c r="Q35" s="7"/>
    </row>
    <row r="36" spans="1:21" s="10" customFormat="1" ht="11.25" customHeight="1">
      <c r="A36" s="7"/>
      <c r="B36" s="2284" t="s">
        <v>308</v>
      </c>
      <c r="C36" s="2285"/>
      <c r="D36" s="1551" t="s">
        <v>840</v>
      </c>
      <c r="E36" s="1552"/>
      <c r="F36" s="1493" t="s">
        <v>841</v>
      </c>
      <c r="G36" s="1493"/>
      <c r="H36" s="1493" t="s">
        <v>842</v>
      </c>
      <c r="I36" s="1493"/>
      <c r="J36" s="1493" t="s">
        <v>843</v>
      </c>
      <c r="K36" s="1493" t="s">
        <v>843</v>
      </c>
      <c r="L36" s="203"/>
      <c r="N36" s="1551" t="s">
        <v>844</v>
      </c>
      <c r="Q36" s="7"/>
    </row>
    <row r="37" spans="1:21" s="10" customFormat="1" ht="11.25" customHeight="1">
      <c r="A37" s="7"/>
      <c r="B37" s="303" t="s">
        <v>847</v>
      </c>
      <c r="C37" s="273" t="s">
        <v>848</v>
      </c>
      <c r="D37" s="45">
        <v>2771.5043099999998</v>
      </c>
      <c r="E37" s="45">
        <v>473.75967000000003</v>
      </c>
      <c r="F37" s="45"/>
      <c r="G37" s="45">
        <v>0</v>
      </c>
      <c r="H37" s="45"/>
      <c r="I37" s="45">
        <v>-9.4013200000000001</v>
      </c>
      <c r="J37" s="45">
        <v>-1.5822000000000001</v>
      </c>
      <c r="K37" s="45">
        <v>-9</v>
      </c>
      <c r="L37" s="45"/>
      <c r="M37" s="527">
        <v>3226.30719</v>
      </c>
      <c r="N37" s="45">
        <v>464.35834999999997</v>
      </c>
      <c r="Q37" s="7"/>
    </row>
    <row r="38" spans="1:21" s="10" customFormat="1" ht="11.25" customHeight="1">
      <c r="A38" s="7"/>
      <c r="B38" s="304" t="s">
        <v>853</v>
      </c>
      <c r="C38" s="399" t="s">
        <v>854</v>
      </c>
      <c r="D38" s="45"/>
      <c r="E38" s="45"/>
      <c r="F38" s="45"/>
      <c r="G38" s="45"/>
      <c r="H38" s="45"/>
      <c r="I38" s="45"/>
      <c r="J38" s="45"/>
      <c r="K38" s="45"/>
      <c r="L38" s="45"/>
      <c r="M38" s="45"/>
      <c r="N38" s="45"/>
      <c r="Q38" s="7"/>
    </row>
    <row r="39" spans="1:21" s="10" customFormat="1" ht="11.25" customHeight="1">
      <c r="A39" s="7"/>
      <c r="B39" s="304" t="s">
        <v>857</v>
      </c>
      <c r="C39" s="399" t="s">
        <v>858</v>
      </c>
      <c r="D39" s="361"/>
      <c r="E39" s="361"/>
      <c r="F39" s="361"/>
      <c r="G39" s="361"/>
      <c r="H39" s="361"/>
      <c r="I39" s="361"/>
      <c r="J39" s="361"/>
      <c r="K39" s="361"/>
      <c r="L39" s="361"/>
      <c r="M39" s="361"/>
      <c r="N39" s="361"/>
      <c r="Q39" s="7"/>
    </row>
    <row r="40" spans="1:21" s="10" customFormat="1" ht="11.25" customHeight="1">
      <c r="A40" s="7"/>
      <c r="B40" s="303" t="s">
        <v>859</v>
      </c>
      <c r="C40" s="399" t="s">
        <v>860</v>
      </c>
      <c r="D40" s="361">
        <v>2771.5043099999998</v>
      </c>
      <c r="E40" s="361">
        <v>473.75967000000003</v>
      </c>
      <c r="F40" s="361"/>
      <c r="G40" s="361">
        <v>0</v>
      </c>
      <c r="H40" s="361"/>
      <c r="I40" s="361">
        <v>-9.4013200000000001</v>
      </c>
      <c r="J40" s="361">
        <v>-1.5822000000000001</v>
      </c>
      <c r="K40" s="361">
        <v>-9</v>
      </c>
      <c r="L40" s="361"/>
      <c r="M40" s="361">
        <v>3226.30719</v>
      </c>
      <c r="N40" s="361">
        <v>464.35834999999997</v>
      </c>
      <c r="Q40" s="7"/>
    </row>
    <row r="41" spans="1:21" s="10" customFormat="1" ht="11.25" customHeight="1">
      <c r="A41" s="7"/>
      <c r="B41" s="1554" t="s">
        <v>863</v>
      </c>
      <c r="C41" s="1555" t="s">
        <v>864</v>
      </c>
      <c r="D41" s="45">
        <v>19.06165</v>
      </c>
      <c r="E41" s="45">
        <v>3.2522799999999998</v>
      </c>
      <c r="F41" s="45"/>
      <c r="G41" s="45">
        <v>0</v>
      </c>
      <c r="H41" s="45"/>
      <c r="I41" s="45">
        <v>6.0000000000000002E-5</v>
      </c>
      <c r="J41" s="45"/>
      <c r="K41" s="45"/>
      <c r="L41" s="45"/>
      <c r="M41" s="45">
        <v>20.697389999999999</v>
      </c>
      <c r="N41" s="45">
        <v>1.7346999999999999</v>
      </c>
      <c r="Q41" s="7"/>
    </row>
    <row r="42" spans="1:21" s="10" customFormat="1" ht="11.25" customHeight="1">
      <c r="A42" s="7"/>
      <c r="B42" s="1556">
        <v>100</v>
      </c>
      <c r="C42" s="677" t="s">
        <v>563</v>
      </c>
      <c r="D42" s="766">
        <v>2790.5659599999999</v>
      </c>
      <c r="E42" s="766">
        <v>477.01195000000001</v>
      </c>
      <c r="F42" s="766"/>
      <c r="G42" s="766"/>
      <c r="H42" s="766"/>
      <c r="I42" s="766"/>
      <c r="J42" s="766">
        <v>-1.5822000000000001</v>
      </c>
      <c r="K42" s="766">
        <v>-9</v>
      </c>
      <c r="L42" s="766"/>
      <c r="M42" s="766">
        <v>3247.0045799999998</v>
      </c>
      <c r="N42" s="766">
        <v>466.09304999999995</v>
      </c>
      <c r="Q42" s="7"/>
    </row>
    <row r="43" spans="1:21" s="10" customFormat="1" ht="11.25" customHeight="1">
      <c r="A43" s="7"/>
      <c r="B43" s="7"/>
      <c r="C43" s="7"/>
      <c r="D43" s="8"/>
      <c r="E43" s="8"/>
      <c r="F43" s="9"/>
      <c r="G43" s="9"/>
      <c r="H43" s="9"/>
      <c r="I43" s="9"/>
      <c r="J43" s="9"/>
      <c r="K43" s="9"/>
      <c r="L43" s="9"/>
      <c r="M43" s="9"/>
      <c r="O43" s="7"/>
      <c r="P43" s="7"/>
      <c r="Q43" s="7"/>
    </row>
    <row r="44" spans="1:21" s="10" customFormat="1" ht="11.25" customHeight="1">
      <c r="A44" s="7"/>
      <c r="B44" s="7"/>
      <c r="C44" s="7"/>
      <c r="D44" s="8"/>
      <c r="E44" s="8"/>
      <c r="F44" s="9"/>
      <c r="G44" s="9"/>
      <c r="H44" s="9"/>
      <c r="I44" s="9"/>
      <c r="J44" s="9"/>
      <c r="K44" s="9"/>
      <c r="L44" s="9"/>
      <c r="M44" s="9"/>
      <c r="O44" s="7"/>
      <c r="P44" s="7"/>
      <c r="Q44" s="7"/>
    </row>
    <row r="45" spans="1:21" s="6" customFormat="1" ht="15.6">
      <c r="A45" s="13"/>
      <c r="B45" s="1087" t="s">
        <v>2570</v>
      </c>
    </row>
    <row r="46" spans="1:21" s="6" customFormat="1" ht="11.25" customHeight="1">
      <c r="A46" s="13"/>
      <c r="B46" s="14"/>
    </row>
    <row r="47" spans="1:21" ht="33.75" customHeight="1">
      <c r="B47" s="2239" t="s">
        <v>2918</v>
      </c>
      <c r="C47" s="2240"/>
      <c r="D47" s="2240"/>
      <c r="E47" s="2240"/>
      <c r="F47" s="2240"/>
      <c r="G47" s="2240"/>
      <c r="H47" s="2240"/>
      <c r="I47" s="2240"/>
      <c r="J47" s="2240"/>
      <c r="K47" s="2240"/>
      <c r="L47" s="2240"/>
      <c r="M47" s="2240"/>
      <c r="N47" s="2240"/>
      <c r="O47" s="2240"/>
      <c r="P47" s="2240"/>
      <c r="Q47" s="2240"/>
      <c r="R47" s="2240"/>
      <c r="S47" s="2240"/>
      <c r="T47" s="875"/>
      <c r="U47" s="258"/>
    </row>
    <row r="48" spans="1:21" ht="12.9" customHeight="1">
      <c r="B48" s="258"/>
      <c r="C48" s="875"/>
      <c r="D48" s="875"/>
      <c r="E48" s="875"/>
      <c r="F48" s="875"/>
      <c r="G48" s="875"/>
      <c r="H48" s="875"/>
      <c r="I48" s="875"/>
      <c r="J48" s="875"/>
      <c r="K48" s="875"/>
      <c r="L48" s="875"/>
      <c r="M48" s="875"/>
      <c r="N48" s="875"/>
      <c r="O48" s="875"/>
      <c r="P48" s="875"/>
      <c r="Q48" s="875"/>
      <c r="R48" s="875"/>
      <c r="S48" s="875"/>
      <c r="T48" s="875"/>
      <c r="U48" s="258"/>
    </row>
    <row r="49" spans="2:49" ht="12" customHeight="1">
      <c r="B49" s="2278"/>
      <c r="C49" s="2278"/>
      <c r="D49" s="2278"/>
      <c r="E49" s="2278"/>
      <c r="F49" s="2278"/>
      <c r="G49" s="2278"/>
      <c r="H49" s="2278"/>
      <c r="I49" s="2278"/>
      <c r="J49" s="2278"/>
      <c r="K49" s="2278"/>
      <c r="L49" s="2278"/>
      <c r="M49" s="2278"/>
      <c r="N49" s="2278"/>
      <c r="O49" s="2278"/>
      <c r="P49" s="2278"/>
      <c r="Q49" s="2278"/>
      <c r="R49" s="2278"/>
      <c r="S49" s="2278"/>
      <c r="T49" s="2278"/>
      <c r="U49" s="2278"/>
    </row>
    <row r="50" spans="2:49" s="3" customFormat="1" ht="11.25" customHeight="1">
      <c r="B50" s="2291" t="s">
        <v>2761</v>
      </c>
      <c r="C50" s="2292"/>
      <c r="D50" s="662" t="s">
        <v>314</v>
      </c>
      <c r="E50" s="662" t="s">
        <v>316</v>
      </c>
      <c r="F50" s="662" t="s">
        <v>318</v>
      </c>
      <c r="G50" s="662"/>
      <c r="H50" s="662" t="s">
        <v>320</v>
      </c>
      <c r="I50" s="662"/>
      <c r="J50" s="662" t="s">
        <v>325</v>
      </c>
      <c r="K50" s="662" t="s">
        <v>332</v>
      </c>
      <c r="L50" s="662"/>
      <c r="M50" s="662" t="s">
        <v>334</v>
      </c>
      <c r="N50" s="662" t="s">
        <v>339</v>
      </c>
      <c r="O50" s="662" t="s">
        <v>345</v>
      </c>
      <c r="P50" s="662"/>
      <c r="Q50" s="662" t="s">
        <v>368</v>
      </c>
      <c r="R50" s="662" t="s">
        <v>392</v>
      </c>
      <c r="S50" s="662" t="s">
        <v>866</v>
      </c>
      <c r="U50" s="236"/>
    </row>
    <row r="51" spans="2:49" s="3" customFormat="1" ht="11.25" customHeight="1">
      <c r="B51" s="273"/>
      <c r="C51" s="273"/>
      <c r="D51" s="663"/>
      <c r="E51" s="663"/>
      <c r="F51" s="663"/>
      <c r="G51" s="663"/>
      <c r="H51" s="2518" t="s">
        <v>867</v>
      </c>
      <c r="I51" s="2519"/>
      <c r="J51" s="2519"/>
      <c r="K51" s="2519"/>
      <c r="L51" s="2519"/>
      <c r="M51" s="2519"/>
      <c r="N51" s="2519"/>
      <c r="O51" s="2519"/>
      <c r="P51" s="2519"/>
      <c r="Q51" s="2519"/>
      <c r="R51" s="2519"/>
      <c r="S51" s="2519"/>
      <c r="T51" s="169"/>
      <c r="U51" s="151"/>
    </row>
    <row r="52" spans="2:49" s="3" customFormat="1" ht="11.25" customHeight="1">
      <c r="B52" s="273"/>
      <c r="C52" s="273"/>
      <c r="D52" s="2237" t="s">
        <v>868</v>
      </c>
      <c r="E52" s="2237"/>
      <c r="F52" s="2237"/>
      <c r="G52" s="236"/>
      <c r="H52" s="236"/>
      <c r="I52" s="236"/>
      <c r="J52" s="2227" t="s">
        <v>869</v>
      </c>
      <c r="K52" s="2267"/>
      <c r="L52" s="2267"/>
      <c r="M52" s="2267"/>
      <c r="N52" s="2267"/>
      <c r="O52" s="2267"/>
      <c r="P52" s="2267"/>
      <c r="Q52" s="2267"/>
      <c r="R52" s="2267"/>
      <c r="S52" s="2267"/>
      <c r="T52" s="169"/>
      <c r="U52" s="273"/>
    </row>
    <row r="53" spans="2:49" s="3" customFormat="1" ht="11.25" customHeight="1">
      <c r="B53" s="2256"/>
      <c r="C53" s="2256"/>
      <c r="D53" s="2297"/>
      <c r="E53" s="664" t="s">
        <v>870</v>
      </c>
      <c r="F53" s="664" t="s">
        <v>871</v>
      </c>
      <c r="G53" s="161"/>
      <c r="H53" s="253"/>
      <c r="I53" s="253"/>
      <c r="J53" s="161" t="s">
        <v>872</v>
      </c>
      <c r="K53" s="161" t="s">
        <v>871</v>
      </c>
      <c r="L53" s="161"/>
      <c r="M53" s="253" t="s">
        <v>871</v>
      </c>
      <c r="N53" s="253" t="s">
        <v>871</v>
      </c>
      <c r="O53" s="253" t="s">
        <v>871</v>
      </c>
      <c r="P53" s="253"/>
      <c r="Q53" s="253" t="s">
        <v>871</v>
      </c>
      <c r="U53" s="2288"/>
    </row>
    <row r="54" spans="2:49" s="3" customFormat="1" ht="11.25" customHeight="1">
      <c r="B54" s="2256"/>
      <c r="C54" s="2256"/>
      <c r="D54" s="2298"/>
      <c r="E54" s="161" t="s">
        <v>873</v>
      </c>
      <c r="F54" s="161" t="s">
        <v>874</v>
      </c>
      <c r="G54" s="161"/>
      <c r="H54" s="253"/>
      <c r="I54" s="253"/>
      <c r="J54" s="161" t="s">
        <v>875</v>
      </c>
      <c r="K54" s="161" t="s">
        <v>876</v>
      </c>
      <c r="L54" s="161"/>
      <c r="M54" s="253" t="s">
        <v>877</v>
      </c>
      <c r="N54" s="253" t="s">
        <v>878</v>
      </c>
      <c r="O54" s="253" t="s">
        <v>879</v>
      </c>
      <c r="P54" s="253"/>
      <c r="Q54" s="253" t="s">
        <v>880</v>
      </c>
      <c r="R54" s="253" t="s">
        <v>871</v>
      </c>
      <c r="S54" s="161" t="s">
        <v>837</v>
      </c>
      <c r="U54" s="2288"/>
    </row>
    <row r="55" spans="2:49" s="3" customFormat="1" ht="11.25" customHeight="1">
      <c r="B55" s="2289" t="s">
        <v>308</v>
      </c>
      <c r="C55" s="2290"/>
      <c r="D55" s="1552"/>
      <c r="E55" s="1543" t="s">
        <v>881</v>
      </c>
      <c r="F55" s="1543" t="s">
        <v>882</v>
      </c>
      <c r="G55" s="1543"/>
      <c r="H55" s="1552"/>
      <c r="I55" s="1552"/>
      <c r="J55" s="1543" t="s">
        <v>883</v>
      </c>
      <c r="K55" s="1543" t="s">
        <v>884</v>
      </c>
      <c r="L55" s="1543"/>
      <c r="M55" s="1552" t="s">
        <v>885</v>
      </c>
      <c r="N55" s="1552" t="s">
        <v>886</v>
      </c>
      <c r="O55" s="1552" t="s">
        <v>887</v>
      </c>
      <c r="P55" s="1552"/>
      <c r="Q55" s="1552" t="s">
        <v>888</v>
      </c>
      <c r="R55" s="1543" t="s">
        <v>889</v>
      </c>
      <c r="S55" s="1543" t="s">
        <v>841</v>
      </c>
      <c r="U55" s="2288"/>
    </row>
    <row r="56" spans="2:49" s="29" customFormat="1" ht="11.25" customHeight="1">
      <c r="B56" s="278" t="s">
        <v>847</v>
      </c>
      <c r="C56" s="666" t="s">
        <v>848</v>
      </c>
      <c r="D56" s="667">
        <v>725243.95281000005</v>
      </c>
      <c r="E56" s="667">
        <v>724169.54489000002</v>
      </c>
      <c r="F56" s="667">
        <v>1074.4079200000001</v>
      </c>
      <c r="G56" s="667"/>
      <c r="H56" s="667">
        <v>2642.3101099999999</v>
      </c>
      <c r="J56" s="667">
        <v>1811.1258700000001</v>
      </c>
      <c r="K56" s="667">
        <v>179.48723000000001</v>
      </c>
      <c r="L56" s="667">
        <v>273.08080000000001</v>
      </c>
      <c r="M56" s="667">
        <v>273</v>
      </c>
      <c r="N56" s="667">
        <v>248.66813999999999</v>
      </c>
      <c r="O56" s="667">
        <v>103.45544</v>
      </c>
      <c r="P56" s="667">
        <v>20.36411</v>
      </c>
      <c r="Q56" s="667">
        <v>6.12852</v>
      </c>
      <c r="R56" s="667">
        <v>20.36411</v>
      </c>
      <c r="S56" s="667">
        <v>2642.3101000000001</v>
      </c>
      <c r="U56" s="668"/>
      <c r="AF56" s="218"/>
      <c r="AG56" s="218"/>
      <c r="AH56" s="218"/>
      <c r="AI56" s="218"/>
      <c r="AJ56" s="218"/>
      <c r="AK56" s="218"/>
      <c r="AL56" s="218"/>
      <c r="AM56" s="218"/>
      <c r="AN56" s="218"/>
      <c r="AO56" s="218"/>
      <c r="AP56" s="218"/>
      <c r="AQ56" s="218"/>
      <c r="AR56" s="218"/>
      <c r="AS56" s="218"/>
      <c r="AT56" s="218"/>
      <c r="AU56" s="218"/>
      <c r="AV56" s="218"/>
      <c r="AW56" s="218"/>
    </row>
    <row r="57" spans="2:49" s="3" customFormat="1" ht="11.25" customHeight="1">
      <c r="B57" s="949" t="s">
        <v>853</v>
      </c>
      <c r="C57" s="322" t="s">
        <v>854</v>
      </c>
      <c r="D57" s="669"/>
      <c r="E57" s="669"/>
      <c r="F57" s="669"/>
      <c r="G57" s="669"/>
      <c r="H57" s="669"/>
      <c r="J57" s="669"/>
      <c r="K57" s="669"/>
      <c r="L57" s="669"/>
      <c r="M57" s="669"/>
      <c r="N57" s="669"/>
      <c r="O57" s="669"/>
      <c r="P57" s="669"/>
      <c r="Q57" s="669"/>
      <c r="R57" s="669"/>
      <c r="S57" s="669"/>
      <c r="U57" s="670"/>
      <c r="AF57" s="218"/>
      <c r="AG57" s="218"/>
      <c r="AH57" s="218"/>
      <c r="AI57" s="218"/>
      <c r="AJ57" s="218"/>
      <c r="AK57" s="218"/>
      <c r="AL57" s="218"/>
      <c r="AM57" s="218"/>
      <c r="AN57" s="218"/>
      <c r="AO57" s="218"/>
      <c r="AP57" s="218"/>
      <c r="AQ57" s="218"/>
      <c r="AR57" s="218"/>
      <c r="AS57" s="218"/>
      <c r="AT57" s="218"/>
      <c r="AU57" s="218"/>
      <c r="AV57" s="218"/>
      <c r="AW57" s="218"/>
    </row>
    <row r="58" spans="2:49" s="3" customFormat="1" ht="11.25" customHeight="1">
      <c r="B58" s="949" t="s">
        <v>857</v>
      </c>
      <c r="C58" s="322" t="s">
        <v>858</v>
      </c>
      <c r="D58" s="669"/>
      <c r="E58" s="669"/>
      <c r="F58" s="669"/>
      <c r="G58" s="669"/>
      <c r="H58" s="669"/>
      <c r="J58" s="669"/>
      <c r="K58" s="669"/>
      <c r="L58" s="669"/>
      <c r="M58" s="669"/>
      <c r="N58" s="669"/>
      <c r="O58" s="669"/>
      <c r="P58" s="669"/>
      <c r="Q58" s="669"/>
      <c r="R58" s="669"/>
      <c r="S58" s="669"/>
      <c r="T58" s="1250"/>
      <c r="U58" s="1252"/>
      <c r="V58" s="1250"/>
      <c r="W58" s="1250"/>
      <c r="X58" s="1250"/>
      <c r="Y58" s="1250"/>
      <c r="Z58" s="1250"/>
      <c r="AA58" s="1250"/>
      <c r="AB58" s="1250"/>
      <c r="AC58" s="1250"/>
      <c r="AD58" s="1250"/>
      <c r="AE58" s="1250"/>
      <c r="AF58" s="218"/>
      <c r="AG58" s="218"/>
      <c r="AH58" s="218"/>
      <c r="AI58" s="218"/>
      <c r="AJ58" s="218"/>
      <c r="AK58" s="218"/>
      <c r="AL58" s="218"/>
      <c r="AM58" s="218"/>
      <c r="AN58" s="218"/>
      <c r="AO58" s="218"/>
      <c r="AP58" s="218"/>
      <c r="AQ58" s="218"/>
      <c r="AR58" s="218"/>
      <c r="AS58" s="218"/>
      <c r="AT58" s="218"/>
      <c r="AU58" s="218"/>
      <c r="AV58" s="218"/>
      <c r="AW58" s="218"/>
    </row>
    <row r="59" spans="2:49" s="3" customFormat="1" ht="11.25" customHeight="1">
      <c r="B59" s="950" t="s">
        <v>859</v>
      </c>
      <c r="C59" s="359" t="s">
        <v>891</v>
      </c>
      <c r="D59" s="671"/>
      <c r="E59" s="671"/>
      <c r="F59" s="671"/>
      <c r="G59" s="671"/>
      <c r="H59" s="671"/>
      <c r="J59" s="671"/>
      <c r="K59" s="671"/>
      <c r="L59" s="671"/>
      <c r="M59" s="671"/>
      <c r="N59" s="671"/>
      <c r="O59" s="671"/>
      <c r="P59" s="671"/>
      <c r="Q59" s="671"/>
      <c r="R59" s="671"/>
      <c r="S59" s="671"/>
      <c r="T59" s="1250"/>
      <c r="U59" s="1252"/>
      <c r="V59" s="1250"/>
      <c r="W59" s="1250"/>
      <c r="X59" s="1250"/>
      <c r="Y59" s="1250"/>
      <c r="Z59" s="1250"/>
      <c r="AA59" s="1250"/>
      <c r="AB59" s="1250"/>
      <c r="AC59" s="1250"/>
      <c r="AD59" s="1250"/>
      <c r="AE59" s="1250"/>
      <c r="AF59" s="218"/>
      <c r="AG59" s="218"/>
      <c r="AH59" s="218"/>
      <c r="AI59" s="218"/>
      <c r="AJ59" s="218"/>
      <c r="AK59" s="218"/>
      <c r="AL59" s="218"/>
      <c r="AM59" s="218"/>
      <c r="AN59" s="218"/>
      <c r="AO59" s="218"/>
      <c r="AP59" s="218"/>
      <c r="AQ59" s="218"/>
      <c r="AR59" s="218"/>
      <c r="AS59" s="218"/>
      <c r="AT59" s="218"/>
      <c r="AU59" s="218"/>
      <c r="AV59" s="218"/>
      <c r="AW59" s="218"/>
    </row>
    <row r="60" spans="2:49" s="3" customFormat="1" ht="11.25" customHeight="1">
      <c r="B60" s="949" t="s">
        <v>861</v>
      </c>
      <c r="C60" s="322" t="s">
        <v>860</v>
      </c>
      <c r="D60" s="672">
        <v>725243.95288</v>
      </c>
      <c r="E60" s="672">
        <v>724169.54495999997</v>
      </c>
      <c r="F60" s="672">
        <v>1074.4079200000001</v>
      </c>
      <c r="G60" s="672"/>
      <c r="H60" s="672">
        <v>2642.3101099999999</v>
      </c>
      <c r="J60" s="672">
        <v>1811.1258700000001</v>
      </c>
      <c r="K60" s="672">
        <v>179.48723000000001</v>
      </c>
      <c r="L60" s="672">
        <v>273.08080000000001</v>
      </c>
      <c r="M60" s="672">
        <v>273</v>
      </c>
      <c r="N60" s="672">
        <v>248.66813999999999</v>
      </c>
      <c r="O60" s="672">
        <v>103.45544</v>
      </c>
      <c r="P60" s="672">
        <v>20.36411</v>
      </c>
      <c r="Q60" s="672">
        <v>6.12852</v>
      </c>
      <c r="R60" s="672">
        <v>20.36411</v>
      </c>
      <c r="S60" s="672">
        <v>2642.3101000000001</v>
      </c>
      <c r="T60" s="1250"/>
      <c r="U60" s="1252"/>
      <c r="V60" s="1250"/>
      <c r="W60" s="1250"/>
      <c r="X60" s="1250"/>
      <c r="Y60" s="1250"/>
      <c r="Z60" s="1250"/>
      <c r="AA60" s="1250"/>
      <c r="AB60" s="1250"/>
      <c r="AC60" s="1250"/>
      <c r="AD60" s="1250"/>
      <c r="AE60" s="1250"/>
      <c r="AF60" s="218"/>
      <c r="AG60" s="218"/>
      <c r="AH60" s="218"/>
      <c r="AI60" s="218"/>
      <c r="AJ60" s="218"/>
      <c r="AK60" s="218"/>
      <c r="AL60" s="218"/>
      <c r="AM60" s="218"/>
      <c r="AN60" s="218"/>
      <c r="AO60" s="218"/>
      <c r="AP60" s="218"/>
      <c r="AQ60" s="218"/>
      <c r="AR60" s="218"/>
      <c r="AS60" s="218"/>
      <c r="AT60" s="218"/>
      <c r="AU60" s="218"/>
      <c r="AV60" s="218"/>
      <c r="AW60" s="218"/>
    </row>
    <row r="61" spans="2:49" s="3" customFormat="1" ht="11.25" customHeight="1">
      <c r="B61" s="77" t="s">
        <v>898</v>
      </c>
      <c r="C61" s="274" t="s">
        <v>899</v>
      </c>
      <c r="D61" s="674">
        <v>113821.93513</v>
      </c>
      <c r="E61" s="675"/>
      <c r="F61" s="675"/>
      <c r="G61" s="675"/>
      <c r="H61" s="674">
        <v>51.908679999999997</v>
      </c>
      <c r="J61" s="675"/>
      <c r="K61" s="675"/>
      <c r="L61" s="675"/>
      <c r="M61" s="675"/>
      <c r="N61" s="675"/>
      <c r="O61" s="675"/>
      <c r="P61" s="675"/>
      <c r="Q61" s="675"/>
      <c r="R61" s="675"/>
      <c r="S61" s="674">
        <v>51.908679999999997</v>
      </c>
      <c r="AF61" s="218"/>
      <c r="AG61" s="218"/>
      <c r="AH61" s="218"/>
      <c r="AI61" s="218"/>
      <c r="AJ61" s="218"/>
      <c r="AK61" s="218"/>
      <c r="AL61" s="218"/>
      <c r="AM61" s="218"/>
      <c r="AN61" s="218"/>
      <c r="AO61" s="218"/>
      <c r="AP61" s="218"/>
      <c r="AQ61" s="218"/>
      <c r="AR61" s="218"/>
      <c r="AS61" s="218"/>
      <c r="AT61" s="218"/>
      <c r="AU61" s="218"/>
      <c r="AV61" s="218"/>
      <c r="AW61" s="218"/>
    </row>
    <row r="62" spans="2:49" s="3" customFormat="1" ht="11.25" customHeight="1">
      <c r="B62" s="949" t="s">
        <v>902</v>
      </c>
      <c r="C62" s="322" t="s">
        <v>854</v>
      </c>
      <c r="D62" s="669"/>
      <c r="E62" s="676"/>
      <c r="F62" s="676"/>
      <c r="G62" s="676"/>
      <c r="H62" s="669"/>
      <c r="J62" s="676"/>
      <c r="K62" s="676"/>
      <c r="L62" s="676"/>
      <c r="M62" s="676"/>
      <c r="N62" s="676"/>
      <c r="O62" s="676"/>
      <c r="P62" s="676"/>
      <c r="Q62" s="676"/>
      <c r="R62" s="676"/>
      <c r="S62" s="669"/>
      <c r="AF62" s="218"/>
      <c r="AG62" s="218"/>
      <c r="AH62" s="218"/>
      <c r="AI62" s="218"/>
      <c r="AJ62" s="218"/>
      <c r="AK62" s="218"/>
      <c r="AL62" s="218"/>
      <c r="AM62" s="218"/>
      <c r="AN62" s="218"/>
      <c r="AO62" s="218"/>
      <c r="AP62" s="218"/>
      <c r="AQ62" s="218"/>
      <c r="AR62" s="218"/>
      <c r="AS62" s="218"/>
      <c r="AT62" s="218"/>
      <c r="AU62" s="218"/>
      <c r="AV62" s="218"/>
      <c r="AW62" s="218"/>
    </row>
    <row r="63" spans="2:49" s="3" customFormat="1" ht="11.25" customHeight="1">
      <c r="B63" s="949" t="s">
        <v>904</v>
      </c>
      <c r="C63" s="322" t="s">
        <v>858</v>
      </c>
      <c r="D63" s="669"/>
      <c r="E63" s="676"/>
      <c r="F63" s="676"/>
      <c r="G63" s="676"/>
      <c r="H63" s="669"/>
      <c r="J63" s="676"/>
      <c r="K63" s="676"/>
      <c r="L63" s="676"/>
      <c r="M63" s="676"/>
      <c r="N63" s="676"/>
      <c r="O63" s="676"/>
      <c r="P63" s="676"/>
      <c r="Q63" s="676"/>
      <c r="R63" s="676"/>
      <c r="S63" s="669"/>
      <c r="AF63" s="218"/>
      <c r="AG63" s="218"/>
      <c r="AH63" s="218"/>
      <c r="AI63" s="218"/>
      <c r="AJ63" s="218"/>
      <c r="AK63" s="218"/>
      <c r="AL63" s="218"/>
      <c r="AM63" s="218"/>
      <c r="AN63" s="218"/>
      <c r="AO63" s="218"/>
      <c r="AP63" s="218"/>
      <c r="AQ63" s="218"/>
      <c r="AR63" s="218"/>
      <c r="AS63" s="218"/>
      <c r="AT63" s="218"/>
      <c r="AU63" s="218"/>
      <c r="AV63" s="218"/>
      <c r="AW63" s="218"/>
    </row>
    <row r="64" spans="2:49" s="3" customFormat="1" ht="11.25" customHeight="1">
      <c r="B64" s="949" t="s">
        <v>905</v>
      </c>
      <c r="C64" s="322" t="s">
        <v>860</v>
      </c>
      <c r="D64" s="669">
        <v>113821.93513</v>
      </c>
      <c r="E64" s="676"/>
      <c r="F64" s="676"/>
      <c r="G64" s="676"/>
      <c r="H64" s="669">
        <v>51.908679999999997</v>
      </c>
      <c r="J64" s="676"/>
      <c r="K64" s="676"/>
      <c r="L64" s="676"/>
      <c r="M64" s="676"/>
      <c r="N64" s="676"/>
      <c r="O64" s="676"/>
      <c r="P64" s="676"/>
      <c r="Q64" s="676"/>
      <c r="R64" s="676"/>
      <c r="S64" s="669"/>
      <c r="AF64" s="218"/>
      <c r="AG64" s="218"/>
      <c r="AH64" s="218"/>
      <c r="AI64" s="218"/>
      <c r="AJ64" s="218"/>
      <c r="AK64" s="218"/>
      <c r="AL64" s="218"/>
      <c r="AM64" s="218"/>
      <c r="AN64" s="218"/>
      <c r="AO64" s="218"/>
      <c r="AP64" s="218"/>
      <c r="AQ64" s="218"/>
      <c r="AR64" s="218"/>
      <c r="AS64" s="218"/>
      <c r="AT64" s="218"/>
      <c r="AU64" s="218"/>
      <c r="AV64" s="218"/>
      <c r="AW64" s="218"/>
    </row>
    <row r="65" spans="2:49" s="3" customFormat="1" ht="11.25" customHeight="1">
      <c r="B65" s="951">
        <v>220</v>
      </c>
      <c r="C65" s="677" t="s">
        <v>563</v>
      </c>
      <c r="D65" s="678">
        <f>+D56+D61</f>
        <v>839065.88794000004</v>
      </c>
      <c r="E65" s="678">
        <f>+E56+E61</f>
        <v>724169.54489000002</v>
      </c>
      <c r="F65" s="678">
        <f>+F56+F61</f>
        <v>1074.4079200000001</v>
      </c>
      <c r="G65" s="678"/>
      <c r="H65" s="678">
        <f>+H56+H61</f>
        <v>2694.2187899999999</v>
      </c>
      <c r="I65" s="618"/>
      <c r="J65" s="678">
        <f>+J56+J61</f>
        <v>1811.1258700000001</v>
      </c>
      <c r="K65" s="678">
        <f>+K56+K61</f>
        <v>179.48723000000001</v>
      </c>
      <c r="L65" s="678"/>
      <c r="M65" s="678">
        <f>+M56+M61</f>
        <v>273</v>
      </c>
      <c r="N65" s="678">
        <f>+N56+N61</f>
        <v>248.66813999999999</v>
      </c>
      <c r="O65" s="678">
        <f>+O56+O61</f>
        <v>103.45544</v>
      </c>
      <c r="P65" s="678"/>
      <c r="Q65" s="678">
        <f>+Q56+Q61</f>
        <v>6.12852</v>
      </c>
      <c r="R65" s="678">
        <f>+R56+R61</f>
        <v>20.36411</v>
      </c>
      <c r="S65" s="678">
        <v>2694.2187800000002</v>
      </c>
      <c r="AF65" s="218"/>
      <c r="AG65" s="218"/>
      <c r="AH65" s="218"/>
      <c r="AI65" s="218"/>
      <c r="AJ65" s="218"/>
      <c r="AK65" s="218"/>
      <c r="AL65" s="218"/>
      <c r="AM65" s="218"/>
      <c r="AN65" s="218"/>
      <c r="AO65" s="218"/>
      <c r="AP65" s="218"/>
      <c r="AQ65" s="218"/>
      <c r="AR65" s="218"/>
      <c r="AS65" s="218"/>
      <c r="AT65" s="218"/>
      <c r="AU65" s="218"/>
      <c r="AV65" s="218"/>
      <c r="AW65" s="218"/>
    </row>
    <row r="66" spans="2:49" s="3" customFormat="1" ht="11.25" customHeight="1">
      <c r="B66" s="1162"/>
      <c r="C66" s="274"/>
      <c r="D66" s="673"/>
      <c r="E66" s="673"/>
      <c r="F66" s="673"/>
      <c r="G66" s="673"/>
      <c r="H66" s="673"/>
      <c r="J66" s="673"/>
      <c r="K66" s="673"/>
      <c r="L66" s="673"/>
      <c r="M66" s="673"/>
      <c r="N66" s="673"/>
      <c r="O66" s="673"/>
      <c r="P66" s="673"/>
      <c r="Q66" s="673"/>
      <c r="R66" s="673"/>
      <c r="S66" s="673"/>
    </row>
    <row r="67" spans="2:49" s="3" customFormat="1" ht="11.25" customHeight="1">
      <c r="B67" s="1162"/>
      <c r="C67" s="274"/>
      <c r="D67" s="673"/>
      <c r="E67" s="673"/>
      <c r="F67" s="673"/>
      <c r="G67" s="673"/>
      <c r="H67" s="673"/>
      <c r="J67" s="673"/>
      <c r="K67" s="673"/>
      <c r="L67" s="673"/>
      <c r="M67" s="673"/>
      <c r="N67" s="673"/>
      <c r="O67" s="673"/>
      <c r="P67" s="673"/>
      <c r="Q67" s="673"/>
      <c r="R67" s="673"/>
      <c r="S67" s="673"/>
    </row>
    <row r="68" spans="2:49" s="3" customFormat="1" ht="11.25" customHeight="1">
      <c r="B68" s="2526" t="s">
        <v>309</v>
      </c>
      <c r="C68" s="2292"/>
      <c r="D68" s="662" t="s">
        <v>314</v>
      </c>
      <c r="E68" s="662" t="s">
        <v>316</v>
      </c>
      <c r="F68" s="662" t="s">
        <v>318</v>
      </c>
      <c r="G68" s="662"/>
      <c r="H68" s="662" t="s">
        <v>320</v>
      </c>
      <c r="I68" s="662"/>
      <c r="J68" s="662" t="s">
        <v>325</v>
      </c>
      <c r="K68" s="662" t="s">
        <v>332</v>
      </c>
      <c r="L68" s="662"/>
      <c r="M68" s="662" t="s">
        <v>334</v>
      </c>
      <c r="N68" s="662" t="s">
        <v>339</v>
      </c>
      <c r="O68" s="662" t="s">
        <v>345</v>
      </c>
      <c r="P68" s="662"/>
      <c r="Q68" s="662" t="s">
        <v>368</v>
      </c>
      <c r="R68" s="662" t="s">
        <v>392</v>
      </c>
      <c r="S68" s="662" t="s">
        <v>866</v>
      </c>
    </row>
    <row r="69" spans="2:49" s="3" customFormat="1" ht="11.25" customHeight="1">
      <c r="B69" s="273"/>
      <c r="C69" s="273"/>
      <c r="D69" s="663"/>
      <c r="E69" s="663"/>
      <c r="F69" s="663"/>
      <c r="G69" s="663"/>
      <c r="H69" s="2518" t="s">
        <v>867</v>
      </c>
      <c r="I69" s="2519"/>
      <c r="J69" s="2519"/>
      <c r="K69" s="2519"/>
      <c r="L69" s="2519"/>
      <c r="M69" s="2519"/>
      <c r="N69" s="2519"/>
      <c r="O69" s="2519"/>
      <c r="P69" s="2519"/>
      <c r="Q69" s="2519"/>
      <c r="R69" s="2519"/>
      <c r="S69" s="2519"/>
    </row>
    <row r="70" spans="2:49" s="3" customFormat="1" ht="11.25" customHeight="1">
      <c r="B70" s="273"/>
      <c r="C70" s="273"/>
      <c r="D70" s="2237" t="s">
        <v>868</v>
      </c>
      <c r="E70" s="2237"/>
      <c r="F70" s="2237"/>
      <c r="G70" s="236"/>
      <c r="H70" s="236"/>
      <c r="I70" s="236"/>
      <c r="J70" s="2227" t="s">
        <v>869</v>
      </c>
      <c r="K70" s="2267"/>
      <c r="L70" s="2267"/>
      <c r="M70" s="2267"/>
      <c r="N70" s="2267"/>
      <c r="O70" s="2267"/>
      <c r="P70" s="2267"/>
      <c r="Q70" s="2267"/>
      <c r="R70" s="2267"/>
      <c r="S70" s="2267"/>
    </row>
    <row r="71" spans="2:49" s="3" customFormat="1" ht="11.25" customHeight="1">
      <c r="B71" s="2256"/>
      <c r="C71" s="2256"/>
      <c r="D71" s="2297"/>
      <c r="E71" s="664" t="s">
        <v>870</v>
      </c>
      <c r="F71" s="664" t="s">
        <v>871</v>
      </c>
      <c r="G71" s="161"/>
      <c r="H71" s="253"/>
      <c r="I71" s="253"/>
      <c r="J71" s="161" t="s">
        <v>872</v>
      </c>
      <c r="K71" s="161" t="s">
        <v>871</v>
      </c>
      <c r="L71" s="161"/>
      <c r="M71" s="253" t="s">
        <v>871</v>
      </c>
      <c r="N71" s="253" t="s">
        <v>871</v>
      </c>
      <c r="O71" s="253" t="s">
        <v>871</v>
      </c>
      <c r="P71" s="253"/>
      <c r="Q71" s="253" t="s">
        <v>871</v>
      </c>
    </row>
    <row r="72" spans="2:49" s="3" customFormat="1" ht="11.25" customHeight="1">
      <c r="B72" s="2256"/>
      <c r="C72" s="2256"/>
      <c r="D72" s="2298"/>
      <c r="E72" s="161" t="s">
        <v>873</v>
      </c>
      <c r="F72" s="161" t="s">
        <v>874</v>
      </c>
      <c r="G72" s="161"/>
      <c r="H72" s="253"/>
      <c r="I72" s="253"/>
      <c r="J72" s="161" t="s">
        <v>875</v>
      </c>
      <c r="K72" s="161" t="s">
        <v>876</v>
      </c>
      <c r="L72" s="161"/>
      <c r="M72" s="253" t="s">
        <v>877</v>
      </c>
      <c r="N72" s="253" t="s">
        <v>878</v>
      </c>
      <c r="O72" s="253" t="s">
        <v>879</v>
      </c>
      <c r="P72" s="253"/>
      <c r="Q72" s="253" t="s">
        <v>880</v>
      </c>
      <c r="R72" s="253" t="s">
        <v>871</v>
      </c>
      <c r="S72" s="161" t="s">
        <v>837</v>
      </c>
    </row>
    <row r="73" spans="2:49" s="3" customFormat="1" ht="11.25" customHeight="1">
      <c r="B73" s="2289" t="s">
        <v>308</v>
      </c>
      <c r="C73" s="2290"/>
      <c r="D73" s="1552"/>
      <c r="E73" s="1543" t="s">
        <v>881</v>
      </c>
      <c r="F73" s="1543" t="s">
        <v>882</v>
      </c>
      <c r="G73" s="1543"/>
      <c r="H73" s="1552"/>
      <c r="I73" s="1552"/>
      <c r="J73" s="1543" t="s">
        <v>883</v>
      </c>
      <c r="K73" s="1543" t="s">
        <v>884</v>
      </c>
      <c r="L73" s="1543"/>
      <c r="M73" s="1552" t="s">
        <v>885</v>
      </c>
      <c r="N73" s="1552" t="s">
        <v>886</v>
      </c>
      <c r="O73" s="1552" t="s">
        <v>887</v>
      </c>
      <c r="P73" s="1552"/>
      <c r="Q73" s="1552" t="s">
        <v>888</v>
      </c>
      <c r="R73" s="1543" t="s">
        <v>889</v>
      </c>
      <c r="S73" s="1543" t="s">
        <v>841</v>
      </c>
    </row>
    <row r="74" spans="2:49" s="3" customFormat="1" ht="11.25" customHeight="1">
      <c r="B74" s="278" t="s">
        <v>847</v>
      </c>
      <c r="C74" s="666" t="s">
        <v>848</v>
      </c>
      <c r="D74" s="667">
        <v>664942.50746999995</v>
      </c>
      <c r="E74" s="667">
        <v>663794.17740000004</v>
      </c>
      <c r="F74" s="667">
        <v>1148.33007</v>
      </c>
      <c r="G74" s="667"/>
      <c r="H74" s="667">
        <v>2044.1953900000001</v>
      </c>
      <c r="I74" s="29"/>
      <c r="J74" s="667">
        <v>1396.6423500000001</v>
      </c>
      <c r="K74" s="667">
        <v>137.02359000000001</v>
      </c>
      <c r="L74" s="667">
        <v>235.42619999999999</v>
      </c>
      <c r="M74" s="667">
        <v>235.42619999999999</v>
      </c>
      <c r="N74" s="667">
        <v>169.60969</v>
      </c>
      <c r="O74" s="667">
        <v>84.9251</v>
      </c>
      <c r="P74" s="667">
        <v>3.4895900000000002</v>
      </c>
      <c r="Q74" s="667">
        <v>3.4895900000000002</v>
      </c>
      <c r="R74" s="667">
        <v>17.078869999999998</v>
      </c>
      <c r="S74" s="667">
        <v>2044.1954000000001</v>
      </c>
    </row>
    <row r="75" spans="2:49" s="3" customFormat="1" ht="11.25" customHeight="1">
      <c r="B75" s="949" t="s">
        <v>853</v>
      </c>
      <c r="C75" s="322" t="s">
        <v>854</v>
      </c>
      <c r="D75" s="669"/>
      <c r="E75" s="669"/>
      <c r="F75" s="669"/>
      <c r="G75" s="669"/>
      <c r="H75" s="669"/>
      <c r="J75" s="669"/>
      <c r="K75" s="669"/>
      <c r="L75" s="669"/>
      <c r="M75" s="669"/>
      <c r="N75" s="669"/>
      <c r="O75" s="669"/>
      <c r="P75" s="669"/>
      <c r="Q75" s="669"/>
      <c r="R75" s="669"/>
      <c r="S75" s="669"/>
    </row>
    <row r="76" spans="2:49" s="3" customFormat="1" ht="11.25" customHeight="1">
      <c r="B76" s="949" t="s">
        <v>857</v>
      </c>
      <c r="C76" s="322" t="s">
        <v>858</v>
      </c>
      <c r="D76" s="669"/>
      <c r="E76" s="669"/>
      <c r="F76" s="669"/>
      <c r="G76" s="669"/>
      <c r="H76" s="669"/>
      <c r="J76" s="669"/>
      <c r="K76" s="669"/>
      <c r="L76" s="669"/>
      <c r="M76" s="669"/>
      <c r="N76" s="669"/>
      <c r="O76" s="669"/>
      <c r="P76" s="669"/>
      <c r="Q76" s="669"/>
      <c r="R76" s="669"/>
      <c r="S76" s="669"/>
    </row>
    <row r="77" spans="2:49" s="3" customFormat="1" ht="11.25" customHeight="1">
      <c r="B77" s="950" t="s">
        <v>859</v>
      </c>
      <c r="C77" s="359" t="s">
        <v>891</v>
      </c>
      <c r="D77" s="671"/>
      <c r="E77" s="671"/>
      <c r="F77" s="671"/>
      <c r="G77" s="671"/>
      <c r="H77" s="671"/>
      <c r="J77" s="671"/>
      <c r="K77" s="671"/>
      <c r="L77" s="671"/>
      <c r="M77" s="671"/>
      <c r="N77" s="671"/>
      <c r="O77" s="671"/>
      <c r="P77" s="671"/>
      <c r="Q77" s="671"/>
      <c r="R77" s="671"/>
      <c r="S77" s="671"/>
    </row>
    <row r="78" spans="2:49" s="3" customFormat="1" ht="11.25" customHeight="1">
      <c r="B78" s="949" t="s">
        <v>861</v>
      </c>
      <c r="C78" s="322" t="s">
        <v>860</v>
      </c>
      <c r="D78" s="672">
        <v>664942.50746999995</v>
      </c>
      <c r="E78" s="672">
        <v>663794.17740000004</v>
      </c>
      <c r="F78" s="672">
        <v>1148.33007</v>
      </c>
      <c r="G78" s="672"/>
      <c r="H78" s="672">
        <v>2044.1953900000001</v>
      </c>
      <c r="J78" s="672">
        <v>1396.6423500000001</v>
      </c>
      <c r="K78" s="672">
        <v>137.02359000000001</v>
      </c>
      <c r="L78" s="672">
        <v>235.42619999999999</v>
      </c>
      <c r="M78" s="672">
        <v>235.42619999999999</v>
      </c>
      <c r="N78" s="672">
        <v>169.60969</v>
      </c>
      <c r="O78" s="672">
        <v>84.9251</v>
      </c>
      <c r="P78" s="672">
        <v>3.4895900000000002</v>
      </c>
      <c r="Q78" s="672">
        <v>3.4895900000000002</v>
      </c>
      <c r="R78" s="672">
        <v>17.078869999999998</v>
      </c>
      <c r="S78" s="672">
        <v>2044.1954000000001</v>
      </c>
    </row>
    <row r="79" spans="2:49" s="3" customFormat="1" ht="11.25" customHeight="1">
      <c r="B79" s="77" t="s">
        <v>898</v>
      </c>
      <c r="C79" s="274" t="s">
        <v>899</v>
      </c>
      <c r="D79" s="674">
        <v>107681.61133</v>
      </c>
      <c r="E79" s="675"/>
      <c r="F79" s="675"/>
      <c r="G79" s="675"/>
      <c r="H79" s="674">
        <v>46.037500000000001</v>
      </c>
      <c r="J79" s="675"/>
      <c r="K79" s="675"/>
      <c r="L79" s="675"/>
      <c r="M79" s="675"/>
      <c r="N79" s="675"/>
      <c r="O79" s="675"/>
      <c r="P79" s="675"/>
      <c r="Q79" s="675"/>
      <c r="R79" s="675"/>
      <c r="S79" s="674">
        <v>46.037500000000001</v>
      </c>
      <c r="U79" s="670"/>
    </row>
    <row r="80" spans="2:49" s="3" customFormat="1" ht="11.25" customHeight="1">
      <c r="B80" s="949" t="s">
        <v>902</v>
      </c>
      <c r="C80" s="322" t="s">
        <v>854</v>
      </c>
      <c r="D80" s="669"/>
      <c r="E80" s="676"/>
      <c r="F80" s="676"/>
      <c r="G80" s="676"/>
      <c r="H80" s="669"/>
      <c r="J80" s="676"/>
      <c r="K80" s="676"/>
      <c r="L80" s="676"/>
      <c r="M80" s="676"/>
      <c r="N80" s="676"/>
      <c r="O80" s="676"/>
      <c r="P80" s="676"/>
      <c r="Q80" s="676"/>
      <c r="R80" s="676"/>
      <c r="S80" s="669"/>
      <c r="U80" s="670"/>
    </row>
    <row r="81" spans="1:25" s="3" customFormat="1" ht="11.25" customHeight="1">
      <c r="B81" s="949" t="s">
        <v>904</v>
      </c>
      <c r="C81" s="322" t="s">
        <v>858</v>
      </c>
      <c r="D81" s="669"/>
      <c r="E81" s="676"/>
      <c r="F81" s="676"/>
      <c r="G81" s="676"/>
      <c r="H81" s="669"/>
      <c r="J81" s="676"/>
      <c r="K81" s="676"/>
      <c r="L81" s="676"/>
      <c r="M81" s="676"/>
      <c r="N81" s="676"/>
      <c r="O81" s="676"/>
      <c r="P81" s="676"/>
      <c r="Q81" s="676"/>
      <c r="R81" s="676"/>
      <c r="S81" s="669"/>
      <c r="U81" s="670"/>
    </row>
    <row r="82" spans="1:25" s="3" customFormat="1" ht="11.25" customHeight="1">
      <c r="B82" s="949" t="s">
        <v>905</v>
      </c>
      <c r="C82" s="322" t="s">
        <v>860</v>
      </c>
      <c r="D82" s="669">
        <v>107681.61133</v>
      </c>
      <c r="E82" s="676"/>
      <c r="F82" s="676"/>
      <c r="G82" s="676"/>
      <c r="H82" s="669">
        <v>46.037500000000001</v>
      </c>
      <c r="J82" s="676"/>
      <c r="K82" s="676"/>
      <c r="L82" s="676"/>
      <c r="M82" s="676"/>
      <c r="N82" s="676"/>
      <c r="O82" s="676"/>
      <c r="P82" s="676"/>
      <c r="Q82" s="676"/>
      <c r="R82" s="676"/>
      <c r="S82" s="669"/>
      <c r="U82" s="670"/>
    </row>
    <row r="83" spans="1:25" s="3" customFormat="1" ht="11.25" customHeight="1">
      <c r="B83" s="951">
        <v>220</v>
      </c>
      <c r="C83" s="677" t="s">
        <v>563</v>
      </c>
      <c r="D83" s="678">
        <f>+D74+D79</f>
        <v>772624.11879999994</v>
      </c>
      <c r="E83" s="678">
        <f>+E74+E79</f>
        <v>663794.17740000004</v>
      </c>
      <c r="F83" s="678">
        <f>+F74+F79</f>
        <v>1148.33007</v>
      </c>
      <c r="G83" s="678"/>
      <c r="H83" s="678">
        <f>+H74+H79</f>
        <v>2090.2328900000002</v>
      </c>
      <c r="I83" s="618"/>
      <c r="J83" s="678">
        <f>+J74+J79</f>
        <v>1396.6423500000001</v>
      </c>
      <c r="K83" s="678">
        <f>+K74+K79</f>
        <v>137.02359000000001</v>
      </c>
      <c r="L83" s="678"/>
      <c r="M83" s="678">
        <f>+M74+M79</f>
        <v>235.42619999999999</v>
      </c>
      <c r="N83" s="678">
        <f>+N74+N79</f>
        <v>169.60969</v>
      </c>
      <c r="O83" s="678">
        <f>+O74+O79</f>
        <v>84.9251</v>
      </c>
      <c r="P83" s="678"/>
      <c r="Q83" s="678">
        <f>+Q74+Q79</f>
        <v>3.4895900000000002</v>
      </c>
      <c r="R83" s="678">
        <f>+R74+R79</f>
        <v>17.078869999999998</v>
      </c>
      <c r="S83" s="678">
        <f>+S74+S79</f>
        <v>2090.2329</v>
      </c>
      <c r="U83" s="670"/>
    </row>
    <row r="84" spans="1:25" s="3" customFormat="1" ht="11.25" customHeight="1">
      <c r="B84" s="1162"/>
      <c r="C84" s="274"/>
      <c r="D84" s="673"/>
      <c r="E84" s="673"/>
      <c r="F84" s="673"/>
      <c r="G84" s="673"/>
      <c r="H84" s="673"/>
      <c r="J84" s="673"/>
      <c r="K84" s="673"/>
      <c r="L84" s="673"/>
      <c r="M84" s="673"/>
      <c r="N84" s="673"/>
      <c r="O84" s="673"/>
      <c r="P84" s="673"/>
      <c r="Q84" s="673"/>
      <c r="R84" s="673"/>
      <c r="S84" s="673"/>
      <c r="U84" s="670"/>
    </row>
    <row r="85" spans="1:25" s="3" customFormat="1" ht="12" customHeight="1"/>
    <row r="86" spans="1:25" s="6" customFormat="1" ht="15.75" customHeight="1">
      <c r="A86" s="13"/>
      <c r="B86" s="1087" t="s">
        <v>966</v>
      </c>
    </row>
    <row r="87" spans="1:25" s="6" customFormat="1" ht="11.25" customHeight="1">
      <c r="A87" s="13"/>
      <c r="B87" s="1711"/>
    </row>
    <row r="88" spans="1:25" ht="22.5" customHeight="1">
      <c r="B88" s="2324" t="s">
        <v>2823</v>
      </c>
      <c r="C88" s="2527"/>
      <c r="D88" s="2527"/>
      <c r="E88" s="2527"/>
      <c r="F88" s="2527"/>
      <c r="G88" s="2527"/>
      <c r="H88" s="2527"/>
      <c r="I88" s="2527"/>
      <c r="J88" s="2527"/>
      <c r="K88" s="2527"/>
      <c r="L88" s="2527"/>
      <c r="M88" s="2527"/>
      <c r="N88" s="2527"/>
      <c r="O88" s="2527"/>
      <c r="P88" s="2527"/>
      <c r="Q88" s="2527"/>
      <c r="R88" s="2527"/>
      <c r="S88" s="2527"/>
      <c r="T88" s="2527"/>
      <c r="U88" s="2527"/>
      <c r="V88" s="2527"/>
      <c r="W88" s="874"/>
      <c r="X88" s="874"/>
      <c r="Y88" s="874"/>
    </row>
    <row r="89" spans="1:25" ht="11.25" customHeight="1">
      <c r="B89" s="874"/>
      <c r="C89" s="1029"/>
      <c r="D89" s="1029"/>
      <c r="E89" s="1029"/>
      <c r="F89" s="1029"/>
      <c r="G89" s="1029"/>
      <c r="H89" s="1029"/>
      <c r="I89" s="1029"/>
      <c r="J89" s="1029"/>
      <c r="K89" s="1029"/>
      <c r="L89" s="1029"/>
      <c r="M89" s="1029"/>
      <c r="N89" s="1029"/>
      <c r="O89" s="1029"/>
      <c r="P89" s="1029"/>
      <c r="Q89" s="1029"/>
      <c r="R89" s="1029"/>
      <c r="S89" s="1029"/>
      <c r="T89" s="1029"/>
      <c r="U89" s="1029"/>
      <c r="V89" s="1029"/>
      <c r="W89" s="874"/>
      <c r="X89" s="874"/>
      <c r="Y89" s="874"/>
    </row>
    <row r="90" spans="1:25" ht="11.25" customHeight="1">
      <c r="B90" s="874"/>
      <c r="C90" s="1029"/>
      <c r="D90" s="1029"/>
      <c r="E90" s="1029"/>
      <c r="F90" s="1029"/>
      <c r="G90" s="1029"/>
      <c r="H90" s="1029"/>
      <c r="I90" s="1029"/>
      <c r="J90" s="1029"/>
      <c r="K90" s="1029"/>
      <c r="L90" s="1029"/>
      <c r="M90" s="1029"/>
      <c r="N90" s="1029"/>
      <c r="O90" s="1029"/>
      <c r="P90" s="1029"/>
      <c r="Q90" s="1029"/>
      <c r="R90" s="1029"/>
      <c r="S90" s="1029"/>
      <c r="T90" s="1029"/>
      <c r="U90" s="1029"/>
      <c r="V90" s="1029"/>
      <c r="W90" s="874"/>
      <c r="X90" s="874"/>
      <c r="Y90" s="874"/>
    </row>
    <row r="91" spans="1:25" ht="11.25" customHeight="1">
      <c r="B91" s="2526" t="s">
        <v>2761</v>
      </c>
      <c r="C91" s="2292"/>
      <c r="D91" s="662" t="s">
        <v>314</v>
      </c>
      <c r="E91" s="662" t="s">
        <v>316</v>
      </c>
      <c r="F91" s="662" t="s">
        <v>318</v>
      </c>
      <c r="G91" s="662"/>
      <c r="H91" s="662" t="s">
        <v>320</v>
      </c>
      <c r="I91" s="662"/>
      <c r="J91" s="662" t="s">
        <v>325</v>
      </c>
      <c r="K91" s="662" t="s">
        <v>332</v>
      </c>
      <c r="L91" s="662"/>
      <c r="M91" s="662" t="s">
        <v>334</v>
      </c>
      <c r="N91" s="662" t="s">
        <v>339</v>
      </c>
      <c r="O91" s="662" t="s">
        <v>345</v>
      </c>
      <c r="P91" s="662"/>
      <c r="Q91" s="662" t="s">
        <v>368</v>
      </c>
      <c r="R91" s="662" t="s">
        <v>392</v>
      </c>
      <c r="S91" s="662" t="s">
        <v>866</v>
      </c>
      <c r="T91" s="662" t="s">
        <v>967</v>
      </c>
      <c r="U91" s="662" t="s">
        <v>968</v>
      </c>
      <c r="V91" s="662" t="s">
        <v>969</v>
      </c>
      <c r="W91" s="874"/>
      <c r="X91" s="874"/>
      <c r="Y91" s="874"/>
    </row>
    <row r="92" spans="1:25" ht="11.25" customHeight="1">
      <c r="B92" s="273"/>
      <c r="C92" s="273"/>
      <c r="D92" s="3"/>
      <c r="E92" s="3"/>
      <c r="F92" s="3"/>
      <c r="G92" s="3"/>
      <c r="H92" s="3"/>
      <c r="I92" s="3"/>
      <c r="J92" s="3"/>
      <c r="K92" s="3"/>
      <c r="L92" s="3"/>
      <c r="M92" s="3"/>
      <c r="N92" s="529"/>
      <c r="O92" s="2279" t="s">
        <v>2571</v>
      </c>
      <c r="P92" s="2279"/>
      <c r="Q92" s="2488"/>
      <c r="R92" s="2488"/>
      <c r="S92" s="2488"/>
      <c r="T92" s="2488"/>
      <c r="U92" s="2488"/>
      <c r="V92" s="2488"/>
      <c r="W92" s="874"/>
      <c r="X92" s="874"/>
      <c r="Y92" s="874"/>
    </row>
    <row r="93" spans="1:25" ht="11.25" customHeight="1">
      <c r="B93" s="273"/>
      <c r="C93" s="273"/>
      <c r="D93" s="3"/>
      <c r="E93" s="3"/>
      <c r="F93" s="3"/>
      <c r="G93" s="3"/>
      <c r="H93" s="3"/>
      <c r="I93" s="3"/>
      <c r="J93" s="3"/>
      <c r="K93" s="3"/>
      <c r="L93" s="3"/>
      <c r="M93" s="3"/>
      <c r="N93" s="236"/>
      <c r="O93" s="2522" t="s">
        <v>2572</v>
      </c>
      <c r="P93" s="2522"/>
      <c r="Q93" s="2402"/>
      <c r="R93" s="2402"/>
      <c r="S93" s="2402"/>
      <c r="T93" s="2402"/>
      <c r="U93" s="2402"/>
      <c r="V93" s="2402"/>
      <c r="W93" s="874"/>
      <c r="X93" s="874"/>
      <c r="Y93" s="874"/>
    </row>
    <row r="94" spans="1:25" ht="11.25" customHeight="1">
      <c r="B94" s="273"/>
      <c r="C94" s="273"/>
      <c r="D94" s="168"/>
      <c r="E94" s="168"/>
      <c r="F94" s="168"/>
      <c r="G94" s="168"/>
      <c r="H94" s="168"/>
      <c r="I94" s="168"/>
      <c r="J94" s="168"/>
      <c r="K94" s="168"/>
      <c r="L94" s="168"/>
      <c r="M94" s="168"/>
      <c r="N94" s="236"/>
      <c r="O94" s="3"/>
      <c r="P94" s="3"/>
      <c r="Q94" s="2524" t="s">
        <v>2573</v>
      </c>
      <c r="R94" s="2332"/>
      <c r="S94" s="2332"/>
      <c r="T94" s="3"/>
      <c r="U94" s="236"/>
      <c r="V94" s="236"/>
      <c r="W94" s="874"/>
      <c r="X94" s="874"/>
      <c r="Y94" s="874"/>
    </row>
    <row r="95" spans="1:25" ht="11.25" customHeight="1">
      <c r="B95" s="273"/>
      <c r="C95" s="273"/>
      <c r="D95" s="2320" t="s">
        <v>867</v>
      </c>
      <c r="E95" s="2419"/>
      <c r="F95" s="2419"/>
      <c r="G95" s="2419"/>
      <c r="H95" s="2419"/>
      <c r="I95" s="2419"/>
      <c r="J95" s="2419"/>
      <c r="K95" s="2419"/>
      <c r="L95" s="884"/>
      <c r="M95" s="2525" t="s">
        <v>972</v>
      </c>
      <c r="N95" s="2426"/>
      <c r="O95" s="2426"/>
      <c r="P95" s="884"/>
      <c r="Q95" s="2288" t="s">
        <v>2574</v>
      </c>
      <c r="R95" s="2523"/>
      <c r="S95" s="2523"/>
      <c r="T95" s="3"/>
      <c r="U95" s="2288" t="s">
        <v>974</v>
      </c>
      <c r="V95" s="2523"/>
      <c r="W95" s="874"/>
      <c r="X95" s="874"/>
      <c r="Y95" s="874"/>
    </row>
    <row r="96" spans="1:25" ht="11.25" customHeight="1">
      <c r="B96" s="273"/>
      <c r="C96" s="273"/>
      <c r="D96" s="2283" t="s">
        <v>868</v>
      </c>
      <c r="E96" s="2283"/>
      <c r="F96" s="2283"/>
      <c r="G96" s="529"/>
      <c r="H96" s="2283" t="s">
        <v>869</v>
      </c>
      <c r="I96" s="2322"/>
      <c r="J96" s="2322"/>
      <c r="K96" s="2322"/>
      <c r="L96" s="467"/>
      <c r="M96" s="2237" t="s">
        <v>975</v>
      </c>
      <c r="N96" s="2238"/>
      <c r="O96" s="2238"/>
      <c r="P96" s="467"/>
      <c r="Q96" s="2237" t="s">
        <v>976</v>
      </c>
      <c r="R96" s="2238"/>
      <c r="S96" s="2238"/>
      <c r="T96" s="3"/>
      <c r="U96" s="2237" t="s">
        <v>977</v>
      </c>
      <c r="V96" s="2238"/>
      <c r="W96" s="874"/>
      <c r="X96" s="874"/>
      <c r="Y96" s="874"/>
    </row>
    <row r="97" spans="2:25" ht="11.25" customHeight="1">
      <c r="B97" s="273"/>
      <c r="C97" s="273"/>
      <c r="D97" s="84"/>
      <c r="E97" s="441" t="s">
        <v>1687</v>
      </c>
      <c r="F97" s="70" t="s">
        <v>1687</v>
      </c>
      <c r="G97" s="70"/>
      <c r="H97" s="70"/>
      <c r="I97" s="70"/>
      <c r="J97" s="70" t="s">
        <v>1687</v>
      </c>
      <c r="K97" s="70" t="s">
        <v>1687</v>
      </c>
      <c r="L97" s="70"/>
      <c r="M97" s="3"/>
      <c r="N97" s="70" t="s">
        <v>1687</v>
      </c>
      <c r="O97" s="70" t="s">
        <v>1687</v>
      </c>
      <c r="P97" s="70"/>
      <c r="Q97" s="3"/>
      <c r="R97" s="70" t="s">
        <v>1687</v>
      </c>
      <c r="S97" s="70" t="s">
        <v>1687</v>
      </c>
      <c r="T97" s="70" t="s">
        <v>931</v>
      </c>
      <c r="U97" s="70" t="s">
        <v>978</v>
      </c>
      <c r="V97" s="70" t="s">
        <v>979</v>
      </c>
      <c r="W97" s="874"/>
      <c r="X97" s="874"/>
      <c r="Y97" s="874"/>
    </row>
    <row r="98" spans="2:25" ht="11.25" customHeight="1">
      <c r="B98" s="2318" t="s">
        <v>308</v>
      </c>
      <c r="C98" s="2302"/>
      <c r="D98" s="1531"/>
      <c r="E98" s="1498" t="s">
        <v>2575</v>
      </c>
      <c r="F98" s="1498" t="s">
        <v>2576</v>
      </c>
      <c r="G98" s="1498"/>
      <c r="H98" s="1498"/>
      <c r="I98" s="1498"/>
      <c r="J98" s="1498" t="s">
        <v>2576</v>
      </c>
      <c r="K98" s="1710" t="s">
        <v>2577</v>
      </c>
      <c r="L98" s="1710"/>
      <c r="M98" s="1710"/>
      <c r="N98" s="1498" t="s">
        <v>2575</v>
      </c>
      <c r="O98" s="1498" t="s">
        <v>2576</v>
      </c>
      <c r="P98" s="1498"/>
      <c r="Q98" s="1522"/>
      <c r="R98" s="1498" t="s">
        <v>2576</v>
      </c>
      <c r="S98" s="1498" t="s">
        <v>2577</v>
      </c>
      <c r="T98" s="1498" t="s">
        <v>983</v>
      </c>
      <c r="U98" s="1498" t="s">
        <v>984</v>
      </c>
      <c r="V98" s="1498" t="s">
        <v>984</v>
      </c>
      <c r="W98" s="874"/>
      <c r="X98" s="874"/>
      <c r="Y98" s="874"/>
    </row>
    <row r="99" spans="2:25" ht="11.25" customHeight="1">
      <c r="B99" s="952" t="s">
        <v>847</v>
      </c>
      <c r="C99" s="274" t="s">
        <v>848</v>
      </c>
      <c r="D99" s="356">
        <v>725243.95281000005</v>
      </c>
      <c r="E99" s="357">
        <v>662680.30357999995</v>
      </c>
      <c r="F99" s="357">
        <v>21412.770270000001</v>
      </c>
      <c r="G99" s="357"/>
      <c r="H99" s="357">
        <v>2642.3101099999999</v>
      </c>
      <c r="I99" s="357"/>
      <c r="J99" s="357"/>
      <c r="K99" s="1708">
        <v>2582.36825</v>
      </c>
      <c r="L99" s="1708">
        <v>-48.187139999999999</v>
      </c>
      <c r="M99" s="1809">
        <v>-48.187139999999999</v>
      </c>
      <c r="N99" s="2133">
        <v>-23.274470000000001</v>
      </c>
      <c r="O99" s="2133">
        <v>-24.912700000000001</v>
      </c>
      <c r="P99" s="1709">
        <v>-79.970249999999993</v>
      </c>
      <c r="Q99" s="1708">
        <v>-79.970249999999993</v>
      </c>
      <c r="R99" s="1709"/>
      <c r="S99" s="1709">
        <v>-79.970249999999993</v>
      </c>
      <c r="T99" s="357"/>
      <c r="U99" s="357">
        <v>722888.37269999995</v>
      </c>
      <c r="V99" s="357">
        <v>2559.5117700000001</v>
      </c>
      <c r="W99" s="874"/>
      <c r="X99" s="874"/>
      <c r="Y99" s="874"/>
    </row>
    <row r="100" spans="2:25" ht="11.25" customHeight="1">
      <c r="B100" s="953" t="s">
        <v>853</v>
      </c>
      <c r="C100" s="322" t="s">
        <v>854</v>
      </c>
      <c r="D100" s="222"/>
      <c r="E100" s="45"/>
      <c r="F100" s="45"/>
      <c r="G100" s="45"/>
      <c r="H100" s="45"/>
      <c r="I100" s="45"/>
      <c r="J100" s="1708"/>
      <c r="K100" s="45"/>
      <c r="L100" s="45"/>
      <c r="M100" s="601"/>
      <c r="N100" s="601"/>
      <c r="O100" s="601"/>
      <c r="P100" s="45"/>
      <c r="Q100" s="45"/>
      <c r="R100" s="45"/>
      <c r="S100" s="45"/>
      <c r="T100" s="1148"/>
      <c r="U100" s="45"/>
      <c r="V100" s="45"/>
      <c r="W100" s="874"/>
      <c r="X100" s="874"/>
      <c r="Y100" s="874"/>
    </row>
    <row r="101" spans="2:25" ht="11.25" customHeight="1">
      <c r="B101" s="953" t="s">
        <v>855</v>
      </c>
      <c r="C101" s="322" t="s">
        <v>856</v>
      </c>
      <c r="D101" s="222"/>
      <c r="E101" s="45"/>
      <c r="F101" s="45"/>
      <c r="G101" s="45"/>
      <c r="H101" s="45"/>
      <c r="I101" s="45"/>
      <c r="J101" s="45"/>
      <c r="K101" s="45"/>
      <c r="L101" s="45"/>
      <c r="M101" s="601"/>
      <c r="N101" s="601"/>
      <c r="O101" s="601"/>
      <c r="P101" s="45"/>
      <c r="Q101" s="45"/>
      <c r="R101" s="45"/>
      <c r="S101" s="45"/>
      <c r="T101" s="1148"/>
      <c r="U101" s="45"/>
      <c r="V101" s="45"/>
      <c r="W101" s="874"/>
      <c r="X101" s="874"/>
      <c r="Y101" s="874"/>
    </row>
    <row r="102" spans="2:25" ht="11.25" customHeight="1">
      <c r="B102" s="953" t="s">
        <v>859</v>
      </c>
      <c r="C102" s="359" t="s">
        <v>891</v>
      </c>
      <c r="D102" s="360"/>
      <c r="E102" s="361"/>
      <c r="F102" s="361"/>
      <c r="G102" s="361"/>
      <c r="H102" s="361"/>
      <c r="I102" s="361"/>
      <c r="J102" s="361"/>
      <c r="K102" s="361"/>
      <c r="L102" s="361"/>
      <c r="M102" s="978"/>
      <c r="N102" s="978"/>
      <c r="O102" s="978"/>
      <c r="P102" s="361"/>
      <c r="Q102" s="361"/>
      <c r="R102" s="361"/>
      <c r="S102" s="361"/>
      <c r="T102" s="1149"/>
      <c r="U102" s="361"/>
      <c r="V102" s="361"/>
      <c r="W102" s="874"/>
      <c r="X102" s="874"/>
      <c r="Y102" s="874"/>
    </row>
    <row r="103" spans="2:25" ht="11.25" customHeight="1">
      <c r="B103" s="953" t="s">
        <v>861</v>
      </c>
      <c r="C103" s="322" t="s">
        <v>860</v>
      </c>
      <c r="D103" s="222">
        <v>725243.95288</v>
      </c>
      <c r="E103" s="45">
        <v>662680.30365000002</v>
      </c>
      <c r="F103" s="45">
        <v>21412.770270000001</v>
      </c>
      <c r="G103" s="45"/>
      <c r="H103" s="45">
        <v>2642.3101099999999</v>
      </c>
      <c r="I103" s="45"/>
      <c r="J103" s="45"/>
      <c r="K103" s="45">
        <v>2582.36825</v>
      </c>
      <c r="L103" s="45">
        <v>-48.187139999999999</v>
      </c>
      <c r="M103" s="601">
        <v>-48.187139999999999</v>
      </c>
      <c r="N103" s="601">
        <v>-23.274470000000001</v>
      </c>
      <c r="O103" s="601">
        <v>-24.912700000000001</v>
      </c>
      <c r="P103" s="45">
        <v>-79.970249999999993</v>
      </c>
      <c r="Q103" s="45">
        <v>-79.970249999999993</v>
      </c>
      <c r="R103" s="45"/>
      <c r="S103" s="45">
        <v>-79.970249999999993</v>
      </c>
      <c r="T103" s="1148"/>
      <c r="U103" s="45">
        <v>722888.37269999995</v>
      </c>
      <c r="V103" s="45">
        <v>2559.5117700000001</v>
      </c>
      <c r="W103" s="874"/>
      <c r="X103" s="874"/>
      <c r="Y103" s="874"/>
    </row>
    <row r="104" spans="2:25" ht="11.25" customHeight="1">
      <c r="B104" s="952" t="s">
        <v>898</v>
      </c>
      <c r="C104" s="274" t="s">
        <v>899</v>
      </c>
      <c r="D104" s="356">
        <v>113821.93513</v>
      </c>
      <c r="E104" s="357">
        <v>110754.87435</v>
      </c>
      <c r="F104" s="357">
        <v>3067.0607799999998</v>
      </c>
      <c r="G104" s="357"/>
      <c r="H104" s="357">
        <v>51.908679999999997</v>
      </c>
      <c r="I104" s="357"/>
      <c r="J104" s="357"/>
      <c r="K104" s="357">
        <v>51.908679999999997</v>
      </c>
      <c r="L104" s="357">
        <v>4.4986300000000004</v>
      </c>
      <c r="M104" s="602">
        <v>4.4986300000000004</v>
      </c>
      <c r="N104" s="602">
        <v>1.87212</v>
      </c>
      <c r="O104" s="602">
        <v>2.6265100000000001</v>
      </c>
      <c r="P104" s="357"/>
      <c r="Q104" s="2132">
        <v>2.7740000000000001E-2</v>
      </c>
      <c r="R104" s="357"/>
      <c r="S104" s="602">
        <v>2.7740000000000001E-2</v>
      </c>
      <c r="T104" s="1150"/>
      <c r="U104" s="357">
        <v>112992.63182</v>
      </c>
      <c r="V104" s="357">
        <v>40.518369999999997</v>
      </c>
      <c r="W104" s="874"/>
      <c r="X104" s="874"/>
      <c r="Y104" s="874"/>
    </row>
    <row r="105" spans="2:25" ht="11.25" customHeight="1">
      <c r="B105" s="953" t="s">
        <v>902</v>
      </c>
      <c r="C105" s="322" t="s">
        <v>854</v>
      </c>
      <c r="D105" s="222"/>
      <c r="E105" s="45"/>
      <c r="F105" s="45"/>
      <c r="G105" s="45"/>
      <c r="H105" s="45"/>
      <c r="I105" s="45"/>
      <c r="J105" s="45"/>
      <c r="K105" s="45"/>
      <c r="L105" s="45"/>
      <c r="M105" s="601"/>
      <c r="N105" s="601"/>
      <c r="O105" s="601"/>
      <c r="P105" s="45"/>
      <c r="Q105" s="45"/>
      <c r="R105" s="45"/>
      <c r="S105" s="45"/>
      <c r="T105" s="1151"/>
      <c r="U105" s="45"/>
      <c r="V105" s="45"/>
      <c r="W105" s="874"/>
      <c r="X105" s="874"/>
      <c r="Y105" s="874"/>
    </row>
    <row r="106" spans="2:25" ht="11.25" customHeight="1">
      <c r="B106" s="953" t="s">
        <v>904</v>
      </c>
      <c r="C106" s="322" t="s">
        <v>858</v>
      </c>
      <c r="D106" s="222"/>
      <c r="E106" s="45"/>
      <c r="F106" s="45"/>
      <c r="G106" s="45"/>
      <c r="H106" s="45"/>
      <c r="I106" s="45"/>
      <c r="J106" s="45"/>
      <c r="K106" s="45"/>
      <c r="L106" s="45"/>
      <c r="M106" s="601"/>
      <c r="N106" s="601"/>
      <c r="O106" s="601"/>
      <c r="P106" s="45"/>
      <c r="Q106" s="45"/>
      <c r="R106" s="45"/>
      <c r="S106" s="45"/>
      <c r="T106" s="1151"/>
      <c r="U106" s="45"/>
      <c r="V106" s="45"/>
      <c r="W106" s="874"/>
      <c r="X106" s="874"/>
      <c r="Y106" s="874"/>
    </row>
    <row r="107" spans="2:25" ht="11.25" customHeight="1">
      <c r="B107" s="953" t="s">
        <v>905</v>
      </c>
      <c r="C107" s="322" t="s">
        <v>860</v>
      </c>
      <c r="D107" s="45">
        <v>113821.93513</v>
      </c>
      <c r="E107" s="45">
        <v>110754.87435</v>
      </c>
      <c r="F107" s="45">
        <v>3067.0607799999998</v>
      </c>
      <c r="G107" s="45"/>
      <c r="H107" s="45">
        <v>51.908679999999997</v>
      </c>
      <c r="I107" s="45"/>
      <c r="J107" s="45"/>
      <c r="K107" s="45">
        <v>51.908679999999997</v>
      </c>
      <c r="L107" s="45">
        <v>4.4986300000000004</v>
      </c>
      <c r="M107" s="601">
        <v>4.4986300000000004</v>
      </c>
      <c r="N107" s="601">
        <v>1.87212</v>
      </c>
      <c r="O107" s="601">
        <v>2.6265100000000001</v>
      </c>
      <c r="P107" s="45"/>
      <c r="Q107" s="601">
        <v>2.7740000000000001E-2</v>
      </c>
      <c r="R107" s="45"/>
      <c r="S107" s="601">
        <v>2.7740000000000001E-2</v>
      </c>
      <c r="T107" s="1151"/>
      <c r="U107" s="45">
        <v>112992.63182</v>
      </c>
      <c r="V107" s="45">
        <v>40.518369999999997</v>
      </c>
      <c r="W107" s="874"/>
      <c r="X107" s="874"/>
      <c r="Y107" s="874"/>
    </row>
    <row r="108" spans="2:25" ht="11.25" customHeight="1">
      <c r="B108" s="951">
        <v>220</v>
      </c>
      <c r="C108" s="677" t="s">
        <v>563</v>
      </c>
      <c r="D108" s="768">
        <v>839065.88794000004</v>
      </c>
      <c r="E108" s="768">
        <v>773435.17793000001</v>
      </c>
      <c r="F108" s="768">
        <v>24479.831050000001</v>
      </c>
      <c r="G108" s="768"/>
      <c r="H108" s="768">
        <v>2694.2187899999999</v>
      </c>
      <c r="I108" s="768"/>
      <c r="J108" s="768"/>
      <c r="K108" s="768">
        <v>2634.27693</v>
      </c>
      <c r="L108" s="768">
        <v>-43.688510000000001</v>
      </c>
      <c r="M108" s="2134">
        <v>-43.688510000000001</v>
      </c>
      <c r="N108" s="2134">
        <v>-21.402349999999998</v>
      </c>
      <c r="O108" s="2134">
        <v>-22.286190000000001</v>
      </c>
      <c r="P108" s="768">
        <v>-79.970249999999993</v>
      </c>
      <c r="Q108" s="768">
        <v>-79.970249999999993</v>
      </c>
      <c r="R108" s="768"/>
      <c r="S108" s="768">
        <v>-79.970249999999993</v>
      </c>
      <c r="T108" s="769"/>
      <c r="U108" s="768">
        <v>835881.00451999996</v>
      </c>
      <c r="V108" s="768">
        <v>2600.0301399999998</v>
      </c>
      <c r="W108" s="874"/>
      <c r="X108" s="874"/>
      <c r="Y108" s="874"/>
    </row>
    <row r="109" spans="2:25" ht="11.25" customHeight="1">
      <c r="B109" s="874"/>
      <c r="C109" s="1029"/>
      <c r="D109" s="1029"/>
      <c r="E109" s="1029"/>
      <c r="F109" s="1029"/>
      <c r="G109" s="1029"/>
      <c r="H109" s="1029"/>
      <c r="I109" s="1029"/>
      <c r="J109" s="1029"/>
      <c r="K109" s="1029"/>
      <c r="L109" s="1029"/>
      <c r="M109" s="1029"/>
      <c r="N109" s="1029"/>
      <c r="O109" s="1029"/>
      <c r="P109" s="1029"/>
      <c r="Q109" s="1029"/>
      <c r="R109" s="1029"/>
      <c r="S109" s="1029"/>
      <c r="T109" s="1029"/>
      <c r="U109" s="1029"/>
      <c r="V109" s="1029"/>
      <c r="W109" s="874"/>
      <c r="X109" s="874"/>
      <c r="Y109" s="874"/>
    </row>
    <row r="110" spans="2:25" ht="11.25" customHeight="1"/>
    <row r="111" spans="2:25" s="167" customFormat="1" ht="11.25" customHeight="1">
      <c r="B111" s="2520" t="s">
        <v>27</v>
      </c>
      <c r="C111" s="2521"/>
      <c r="D111" s="662" t="s">
        <v>314</v>
      </c>
      <c r="E111" s="662" t="s">
        <v>316</v>
      </c>
      <c r="F111" s="662" t="s">
        <v>318</v>
      </c>
      <c r="G111" s="662"/>
      <c r="H111" s="662" t="s">
        <v>320</v>
      </c>
      <c r="I111" s="662"/>
      <c r="J111" s="662" t="s">
        <v>325</v>
      </c>
      <c r="K111" s="662" t="s">
        <v>332</v>
      </c>
      <c r="L111" s="662"/>
      <c r="M111" s="662" t="s">
        <v>334</v>
      </c>
      <c r="N111" s="662" t="s">
        <v>339</v>
      </c>
      <c r="O111" s="662" t="s">
        <v>345</v>
      </c>
      <c r="P111" s="662"/>
      <c r="Q111" s="662" t="s">
        <v>368</v>
      </c>
      <c r="R111" s="662" t="s">
        <v>392</v>
      </c>
      <c r="S111" s="662" t="s">
        <v>866</v>
      </c>
      <c r="T111" s="662" t="s">
        <v>967</v>
      </c>
      <c r="U111" s="662" t="s">
        <v>968</v>
      </c>
      <c r="V111" s="662" t="s">
        <v>969</v>
      </c>
    </row>
    <row r="112" spans="2:25" s="3" customFormat="1" ht="11.25" customHeight="1">
      <c r="B112" s="273"/>
      <c r="C112" s="273"/>
      <c r="N112" s="529"/>
      <c r="O112" s="2279" t="s">
        <v>2571</v>
      </c>
      <c r="P112" s="2279"/>
      <c r="Q112" s="2488"/>
      <c r="R112" s="2488"/>
      <c r="S112" s="2488"/>
      <c r="T112" s="2488"/>
      <c r="U112" s="2488"/>
      <c r="V112" s="2488"/>
      <c r="W112" s="2288"/>
    </row>
    <row r="113" spans="2:27" s="3" customFormat="1" ht="11.25" customHeight="1">
      <c r="B113" s="273"/>
      <c r="C113" s="273"/>
      <c r="N113" s="236"/>
      <c r="O113" s="2522" t="s">
        <v>2572</v>
      </c>
      <c r="P113" s="2522"/>
      <c r="Q113" s="2402"/>
      <c r="R113" s="2402"/>
      <c r="S113" s="2402"/>
      <c r="T113" s="2402"/>
      <c r="U113" s="2402"/>
      <c r="V113" s="2402"/>
      <c r="W113" s="2288"/>
    </row>
    <row r="114" spans="2:27" s="3" customFormat="1" ht="11.25" customHeight="1">
      <c r="B114" s="273"/>
      <c r="C114" s="273"/>
      <c r="D114" s="168"/>
      <c r="E114" s="168"/>
      <c r="F114" s="168"/>
      <c r="G114" s="168"/>
      <c r="H114" s="168"/>
      <c r="I114" s="168"/>
      <c r="J114" s="168"/>
      <c r="K114" s="168"/>
      <c r="L114" s="168"/>
      <c r="M114" s="168"/>
      <c r="N114" s="236"/>
      <c r="Q114" s="2524" t="s">
        <v>2573</v>
      </c>
      <c r="R114" s="2332"/>
      <c r="S114" s="2332"/>
      <c r="U114" s="236"/>
      <c r="V114" s="236"/>
      <c r="W114" s="2288"/>
      <c r="X114" s="236"/>
      <c r="Y114" s="236"/>
    </row>
    <row r="115" spans="2:27" s="3" customFormat="1" ht="11.25" customHeight="1">
      <c r="B115" s="273"/>
      <c r="C115" s="273"/>
      <c r="D115" s="2320" t="s">
        <v>867</v>
      </c>
      <c r="E115" s="2419"/>
      <c r="F115" s="2419"/>
      <c r="G115" s="2419"/>
      <c r="H115" s="2419"/>
      <c r="I115" s="2419"/>
      <c r="J115" s="2419"/>
      <c r="K115" s="2419"/>
      <c r="L115" s="884"/>
      <c r="M115" s="2525" t="s">
        <v>972</v>
      </c>
      <c r="N115" s="2426"/>
      <c r="O115" s="2426"/>
      <c r="P115" s="884"/>
      <c r="Q115" s="2288" t="s">
        <v>2574</v>
      </c>
      <c r="R115" s="2523"/>
      <c r="S115" s="2523"/>
      <c r="U115" s="2288" t="s">
        <v>974</v>
      </c>
      <c r="V115" s="2523"/>
      <c r="W115" s="2288"/>
      <c r="Y115" s="236"/>
    </row>
    <row r="116" spans="2:27" s="3" customFormat="1" ht="11.25" customHeight="1">
      <c r="B116" s="273"/>
      <c r="C116" s="273"/>
      <c r="D116" s="2283" t="s">
        <v>868</v>
      </c>
      <c r="E116" s="2283"/>
      <c r="F116" s="2283"/>
      <c r="G116" s="529"/>
      <c r="H116" s="2283" t="s">
        <v>869</v>
      </c>
      <c r="I116" s="2322"/>
      <c r="J116" s="2322"/>
      <c r="K116" s="2322"/>
      <c r="L116" s="467"/>
      <c r="M116" s="2237" t="s">
        <v>975</v>
      </c>
      <c r="N116" s="2238"/>
      <c r="O116" s="2238"/>
      <c r="P116" s="467"/>
      <c r="Q116" s="2237" t="s">
        <v>976</v>
      </c>
      <c r="R116" s="2238"/>
      <c r="S116" s="2238"/>
      <c r="U116" s="2237" t="s">
        <v>977</v>
      </c>
      <c r="V116" s="2238"/>
      <c r="W116" s="2288"/>
      <c r="Y116" s="236"/>
    </row>
    <row r="117" spans="2:27" s="3" customFormat="1" ht="11.25" customHeight="1">
      <c r="B117" s="273"/>
      <c r="C117" s="273"/>
      <c r="D117" s="84"/>
      <c r="E117" s="441" t="s">
        <v>1687</v>
      </c>
      <c r="F117" s="70" t="s">
        <v>1687</v>
      </c>
      <c r="G117" s="70"/>
      <c r="H117" s="70"/>
      <c r="I117" s="70"/>
      <c r="J117" s="70" t="s">
        <v>1687</v>
      </c>
      <c r="K117" s="70" t="s">
        <v>1687</v>
      </c>
      <c r="L117" s="70"/>
      <c r="N117" s="70" t="s">
        <v>1687</v>
      </c>
      <c r="O117" s="70" t="s">
        <v>1687</v>
      </c>
      <c r="P117" s="70"/>
      <c r="R117" s="70" t="s">
        <v>1687</v>
      </c>
      <c r="S117" s="70" t="s">
        <v>1687</v>
      </c>
      <c r="T117" s="70" t="s">
        <v>931</v>
      </c>
      <c r="U117" s="70" t="s">
        <v>978</v>
      </c>
      <c r="V117" s="70" t="s">
        <v>979</v>
      </c>
    </row>
    <row r="118" spans="2:27" s="3" customFormat="1" ht="11.25" customHeight="1">
      <c r="B118" s="2318" t="s">
        <v>308</v>
      </c>
      <c r="C118" s="2302"/>
      <c r="D118" s="1531"/>
      <c r="E118" s="1498" t="s">
        <v>2575</v>
      </c>
      <c r="F118" s="1498" t="s">
        <v>2576</v>
      </c>
      <c r="G118" s="1498"/>
      <c r="H118" s="1498"/>
      <c r="I118" s="1498"/>
      <c r="J118" s="1498" t="s">
        <v>2576</v>
      </c>
      <c r="K118" s="70" t="s">
        <v>2577</v>
      </c>
      <c r="L118" s="70"/>
      <c r="N118" s="1498" t="s">
        <v>2575</v>
      </c>
      <c r="O118" s="1498" t="s">
        <v>2576</v>
      </c>
      <c r="P118" s="1498"/>
      <c r="Q118" s="1522"/>
      <c r="R118" s="1498" t="s">
        <v>2576</v>
      </c>
      <c r="S118" s="1498" t="s">
        <v>2577</v>
      </c>
      <c r="T118" s="1498" t="s">
        <v>983</v>
      </c>
      <c r="U118" s="1498" t="s">
        <v>984</v>
      </c>
      <c r="V118" s="1498" t="s">
        <v>984</v>
      </c>
    </row>
    <row r="119" spans="2:27" s="105" customFormat="1" ht="11.25" customHeight="1">
      <c r="B119" s="952" t="s">
        <v>847</v>
      </c>
      <c r="C119" s="274" t="s">
        <v>848</v>
      </c>
      <c r="D119" s="356">
        <v>695193.08710999996</v>
      </c>
      <c r="E119" s="357">
        <v>635015.57388000004</v>
      </c>
      <c r="F119" s="357">
        <v>28173.31265</v>
      </c>
      <c r="G119" s="357"/>
      <c r="H119" s="357">
        <v>2643.3885100000002</v>
      </c>
      <c r="I119" s="357">
        <v>2593.7931199999998</v>
      </c>
      <c r="K119" s="891">
        <v>2594</v>
      </c>
      <c r="L119" s="891"/>
      <c r="M119" s="891">
        <v>-58.322890000000001</v>
      </c>
      <c r="N119" s="357">
        <v>-21.964079999999999</v>
      </c>
      <c r="O119" s="357">
        <v>-36.358800000000002</v>
      </c>
      <c r="P119" s="357">
        <v>-83.204390000000004</v>
      </c>
      <c r="Q119" s="357">
        <v>-83.204390000000004</v>
      </c>
      <c r="R119" s="357"/>
      <c r="S119" s="357">
        <v>-83.204390000000004</v>
      </c>
      <c r="T119" s="357"/>
      <c r="U119" s="357">
        <v>692717.35187000001</v>
      </c>
      <c r="V119" s="357">
        <v>2559.9926599999999</v>
      </c>
    </row>
    <row r="120" spans="2:27" s="3" customFormat="1" ht="11.25" customHeight="1">
      <c r="B120" s="953" t="s">
        <v>853</v>
      </c>
      <c r="C120" s="322" t="s">
        <v>854</v>
      </c>
      <c r="D120" s="222"/>
      <c r="E120" s="45"/>
      <c r="F120" s="45"/>
      <c r="G120" s="45"/>
      <c r="H120" s="45"/>
      <c r="I120" s="45"/>
      <c r="K120" s="45"/>
      <c r="L120" s="45"/>
      <c r="M120" s="45"/>
      <c r="N120" s="45"/>
      <c r="O120" s="45"/>
      <c r="P120" s="45"/>
      <c r="Q120" s="45"/>
      <c r="R120" s="45"/>
      <c r="S120" s="45"/>
      <c r="T120" s="170"/>
      <c r="U120" s="45"/>
      <c r="V120" s="45"/>
    </row>
    <row r="121" spans="2:27" s="3" customFormat="1" ht="11.25" customHeight="1">
      <c r="B121" s="953" t="s">
        <v>855</v>
      </c>
      <c r="C121" s="322" t="s">
        <v>856</v>
      </c>
      <c r="D121" s="222"/>
      <c r="E121" s="45"/>
      <c r="F121" s="45"/>
      <c r="G121" s="45"/>
      <c r="H121" s="45"/>
      <c r="I121" s="45"/>
      <c r="K121" s="45"/>
      <c r="L121" s="45"/>
      <c r="M121" s="45"/>
      <c r="N121" s="45"/>
      <c r="O121" s="45"/>
      <c r="P121" s="45"/>
      <c r="Q121" s="45"/>
      <c r="R121" s="45"/>
      <c r="S121" s="45"/>
      <c r="T121" s="170"/>
      <c r="U121" s="45"/>
      <c r="V121" s="45"/>
    </row>
    <row r="122" spans="2:27" s="358" customFormat="1" ht="11.25" customHeight="1">
      <c r="B122" s="953" t="s">
        <v>859</v>
      </c>
      <c r="C122" s="359" t="s">
        <v>891</v>
      </c>
      <c r="D122" s="360"/>
      <c r="E122" s="361"/>
      <c r="F122" s="361"/>
      <c r="G122" s="361"/>
      <c r="H122" s="361"/>
      <c r="I122" s="361"/>
      <c r="K122" s="361"/>
      <c r="L122" s="361"/>
      <c r="M122" s="361"/>
      <c r="N122" s="361"/>
      <c r="O122" s="361"/>
      <c r="P122" s="361"/>
      <c r="Q122" s="361"/>
      <c r="R122" s="361"/>
      <c r="S122" s="361"/>
      <c r="T122" s="362"/>
      <c r="U122" s="361"/>
      <c r="V122" s="361"/>
    </row>
    <row r="123" spans="2:27" s="3" customFormat="1" ht="11.25" customHeight="1">
      <c r="B123" s="953" t="s">
        <v>861</v>
      </c>
      <c r="C123" s="322" t="s">
        <v>860</v>
      </c>
      <c r="D123" s="222">
        <v>695193.08710999996</v>
      </c>
      <c r="E123" s="45">
        <v>635015.57388000004</v>
      </c>
      <c r="F123" s="45">
        <v>28173.31265</v>
      </c>
      <c r="G123" s="45"/>
      <c r="H123" s="45">
        <v>2643.3885100000002</v>
      </c>
      <c r="I123" s="45">
        <v>2593.7931199999998</v>
      </c>
      <c r="K123" s="45">
        <v>2594</v>
      </c>
      <c r="L123" s="45"/>
      <c r="M123" s="45">
        <v>-58.322890000000001</v>
      </c>
      <c r="N123" s="45">
        <v>-21.964079999999999</v>
      </c>
      <c r="O123" s="45">
        <v>-36.358800000000002</v>
      </c>
      <c r="P123" s="45">
        <v>-83.204390000000004</v>
      </c>
      <c r="Q123" s="45">
        <v>-83.204390000000004</v>
      </c>
      <c r="R123" s="45"/>
      <c r="S123" s="45">
        <v>-83.204390000000004</v>
      </c>
      <c r="T123" s="170"/>
      <c r="U123" s="45">
        <v>692717.35187000001</v>
      </c>
      <c r="V123" s="45">
        <v>2559.9926599999999</v>
      </c>
      <c r="Z123" s="601"/>
      <c r="AA123" s="601"/>
    </row>
    <row r="124" spans="2:27" s="105" customFormat="1" ht="11.25" customHeight="1">
      <c r="B124" s="952" t="s">
        <v>898</v>
      </c>
      <c r="C124" s="274" t="s">
        <v>899</v>
      </c>
      <c r="D124" s="356">
        <v>111353.95772000001</v>
      </c>
      <c r="E124" s="357">
        <v>107777.89733000001</v>
      </c>
      <c r="F124" s="357">
        <v>3576.0603900000001</v>
      </c>
      <c r="G124" s="357"/>
      <c r="H124" s="357">
        <v>65.791210000000007</v>
      </c>
      <c r="I124" s="357">
        <v>65.791210000000007</v>
      </c>
      <c r="K124" s="357">
        <v>65.791210000000007</v>
      </c>
      <c r="L124" s="357"/>
      <c r="M124" s="357">
        <v>5.2239399999999998</v>
      </c>
      <c r="N124" s="357">
        <v>1.79427</v>
      </c>
      <c r="O124" s="357">
        <v>3.4296600000000002</v>
      </c>
      <c r="P124" s="357"/>
      <c r="Q124" s="357"/>
      <c r="R124" s="357"/>
      <c r="S124" s="357"/>
      <c r="T124" s="364"/>
      <c r="U124" s="357">
        <v>110653.0678</v>
      </c>
      <c r="V124" s="357">
        <v>56.121369999999999</v>
      </c>
    </row>
    <row r="125" spans="2:27" s="3" customFormat="1" ht="11.25" customHeight="1">
      <c r="B125" s="953" t="s">
        <v>902</v>
      </c>
      <c r="C125" s="322" t="s">
        <v>854</v>
      </c>
      <c r="D125" s="222"/>
      <c r="E125" s="45"/>
      <c r="F125" s="45"/>
      <c r="G125" s="45"/>
      <c r="H125" s="45"/>
      <c r="I125" s="45"/>
      <c r="K125" s="45"/>
      <c r="L125" s="45"/>
      <c r="M125" s="45"/>
      <c r="N125" s="45"/>
      <c r="O125" s="45"/>
      <c r="P125" s="45"/>
      <c r="Q125" s="45"/>
      <c r="R125" s="45"/>
      <c r="S125" s="45"/>
      <c r="T125" s="365"/>
      <c r="U125" s="45"/>
      <c r="V125" s="45"/>
    </row>
    <row r="126" spans="2:27" s="3" customFormat="1" ht="11.25" customHeight="1">
      <c r="B126" s="953" t="s">
        <v>904</v>
      </c>
      <c r="C126" s="322" t="s">
        <v>858</v>
      </c>
      <c r="D126" s="222"/>
      <c r="E126" s="45"/>
      <c r="F126" s="45"/>
      <c r="G126" s="45"/>
      <c r="H126" s="45"/>
      <c r="I126" s="45"/>
      <c r="K126" s="45"/>
      <c r="L126" s="45"/>
      <c r="M126" s="45"/>
      <c r="N126" s="45"/>
      <c r="O126" s="45"/>
      <c r="P126" s="45"/>
      <c r="Q126" s="45"/>
      <c r="R126" s="45"/>
      <c r="S126" s="45"/>
      <c r="T126" s="365"/>
      <c r="U126" s="45"/>
      <c r="V126" s="45"/>
    </row>
    <row r="127" spans="2:27" s="3" customFormat="1" ht="11.25" customHeight="1">
      <c r="B127" s="953" t="s">
        <v>905</v>
      </c>
      <c r="C127" s="322" t="s">
        <v>860</v>
      </c>
      <c r="D127" s="45">
        <v>111353.95772000001</v>
      </c>
      <c r="E127" s="45">
        <v>107777.89733000001</v>
      </c>
      <c r="F127" s="45">
        <v>3576.0603900000001</v>
      </c>
      <c r="G127" s="45"/>
      <c r="H127" s="45">
        <v>65.791210000000007</v>
      </c>
      <c r="I127" s="45">
        <v>65.791210000000007</v>
      </c>
      <c r="K127" s="45">
        <v>65.791210000000007</v>
      </c>
      <c r="L127" s="45"/>
      <c r="M127" s="45">
        <v>5.2239399999999998</v>
      </c>
      <c r="N127" s="45">
        <v>1.79427</v>
      </c>
      <c r="O127" s="45">
        <v>3.4296600000000002</v>
      </c>
      <c r="P127" s="45"/>
      <c r="Q127" s="45"/>
      <c r="R127" s="45"/>
      <c r="S127" s="45"/>
      <c r="T127" s="365"/>
      <c r="U127" s="45">
        <v>110653.0678</v>
      </c>
      <c r="V127" s="45">
        <v>56.121369999999999</v>
      </c>
    </row>
    <row r="128" spans="2:27" s="3" customFormat="1" ht="11.25" customHeight="1">
      <c r="B128" s="951">
        <v>220</v>
      </c>
      <c r="C128" s="677" t="s">
        <v>563</v>
      </c>
      <c r="D128" s="768">
        <v>806547.04483000003</v>
      </c>
      <c r="E128" s="768">
        <v>742793.47121000011</v>
      </c>
      <c r="F128" s="768">
        <v>31749.373039999999</v>
      </c>
      <c r="G128" s="768"/>
      <c r="H128" s="768">
        <v>2709.1797200000001</v>
      </c>
      <c r="I128" s="768"/>
      <c r="J128" s="618"/>
      <c r="K128" s="768">
        <v>2659.7912099999999</v>
      </c>
      <c r="L128" s="768"/>
      <c r="M128" s="768">
        <v>-53.098950000000002</v>
      </c>
      <c r="N128" s="768">
        <v>-20.169809999999998</v>
      </c>
      <c r="O128" s="768">
        <v>-32.929140000000004</v>
      </c>
      <c r="P128" s="768"/>
      <c r="Q128" s="768">
        <v>-83.204390000000004</v>
      </c>
      <c r="R128" s="768"/>
      <c r="S128" s="768">
        <v>-83.204390000000004</v>
      </c>
      <c r="T128" s="769"/>
      <c r="U128" s="768">
        <v>803370.41966999997</v>
      </c>
      <c r="V128" s="768">
        <v>2616.1140299999997</v>
      </c>
    </row>
    <row r="129" spans="2:22" s="3" customFormat="1" ht="10.199999999999999">
      <c r="B129" s="885"/>
      <c r="C129" s="274"/>
      <c r="D129" s="357"/>
      <c r="E129" s="357"/>
      <c r="F129" s="357"/>
      <c r="G129" s="357"/>
      <c r="H129" s="357"/>
      <c r="I129" s="357"/>
      <c r="K129" s="357"/>
      <c r="L129" s="357"/>
      <c r="M129" s="357"/>
      <c r="N129" s="357"/>
      <c r="O129" s="357"/>
      <c r="P129" s="357"/>
      <c r="Q129" s="357"/>
      <c r="R129" s="357"/>
      <c r="S129" s="357"/>
      <c r="T129" s="363"/>
      <c r="U129" s="357"/>
      <c r="V129" s="357"/>
    </row>
    <row r="130" spans="2:22" ht="11.25" customHeight="1"/>
    <row r="131" spans="2:22" ht="15.6">
      <c r="B131" s="1087" t="s">
        <v>987</v>
      </c>
      <c r="F131" s="14"/>
      <c r="G131" s="14"/>
      <c r="K131" s="6"/>
      <c r="L131" s="6"/>
      <c r="M131" s="6"/>
    </row>
    <row r="132" spans="2:22" ht="11.25" customHeight="1">
      <c r="B132" s="13"/>
      <c r="C132" s="14"/>
      <c r="D132" s="14"/>
      <c r="E132" s="6"/>
      <c r="F132" s="6"/>
      <c r="G132" s="6"/>
      <c r="H132" s="6"/>
      <c r="I132" s="6"/>
      <c r="J132" s="6"/>
      <c r="K132" s="6"/>
      <c r="L132" s="6"/>
      <c r="M132" s="6"/>
    </row>
    <row r="133" spans="2:22" ht="20.399999999999999" customHeight="1">
      <c r="B133" s="2326" t="s">
        <v>2578</v>
      </c>
      <c r="C133" s="2259"/>
      <c r="D133" s="2259"/>
      <c r="E133" s="2259"/>
      <c r="F133" s="2259"/>
      <c r="G133" s="2259"/>
      <c r="H133" s="2259"/>
      <c r="I133" s="2259"/>
      <c r="J133" s="2259"/>
      <c r="K133" s="2259"/>
      <c r="L133" s="2259"/>
      <c r="M133" s="2259"/>
    </row>
    <row r="134" spans="2:22" ht="11.25" customHeight="1">
      <c r="B134" s="1027"/>
      <c r="C134" s="1024"/>
      <c r="D134" s="1024"/>
      <c r="E134" s="1024"/>
      <c r="F134" s="1024"/>
      <c r="G134" s="1024"/>
      <c r="H134" s="1024"/>
      <c r="I134" s="1024"/>
      <c r="J134" s="1024"/>
      <c r="K134" s="1024"/>
      <c r="L134" s="1024"/>
      <c r="M134" s="1024"/>
    </row>
    <row r="135" spans="2:22" ht="11.25" customHeight="1">
      <c r="B135" s="19"/>
      <c r="K135" s="201"/>
      <c r="L135" s="201"/>
      <c r="M135" s="201"/>
    </row>
    <row r="136" spans="2:22" s="234" customFormat="1" ht="11.25" customHeight="1">
      <c r="B136" s="2529" t="s">
        <v>2761</v>
      </c>
      <c r="C136" s="2528"/>
      <c r="D136" s="2528"/>
      <c r="E136" s="1356" t="s">
        <v>314</v>
      </c>
      <c r="F136" s="1356" t="s">
        <v>316</v>
      </c>
      <c r="G136" s="1356"/>
      <c r="H136" s="1356" t="s">
        <v>318</v>
      </c>
      <c r="I136" s="1356"/>
      <c r="J136" s="1356" t="s">
        <v>320</v>
      </c>
      <c r="K136" s="1356" t="s">
        <v>325</v>
      </c>
      <c r="L136" s="1356"/>
      <c r="M136" s="1356" t="s">
        <v>332</v>
      </c>
    </row>
    <row r="137" spans="2:22" ht="11.25" customHeight="1">
      <c r="B137" s="444"/>
      <c r="C137" s="444"/>
      <c r="D137" s="443"/>
      <c r="E137" s="2325" t="s">
        <v>989</v>
      </c>
      <c r="F137" s="2325"/>
      <c r="G137" s="2325"/>
      <c r="H137" s="2325"/>
      <c r="I137" s="2325"/>
      <c r="J137" s="2325"/>
      <c r="K137" s="2325"/>
      <c r="L137" s="2325"/>
      <c r="M137" s="2325"/>
    </row>
    <row r="138" spans="2:22" ht="11.25" customHeight="1">
      <c r="B138" s="85"/>
      <c r="C138" s="10"/>
      <c r="D138" s="85"/>
      <c r="E138" s="445"/>
      <c r="F138" s="445"/>
      <c r="G138" s="445"/>
      <c r="H138" s="380" t="s">
        <v>878</v>
      </c>
      <c r="I138" s="380"/>
      <c r="J138" s="445"/>
      <c r="K138" s="100" t="s">
        <v>990</v>
      </c>
      <c r="L138" s="100"/>
      <c r="M138" s="445"/>
    </row>
    <row r="139" spans="2:22" ht="11.25" customHeight="1">
      <c r="B139" s="1508" t="s">
        <v>308</v>
      </c>
      <c r="C139" s="1566"/>
      <c r="D139" s="1508"/>
      <c r="E139" s="1537" t="s">
        <v>991</v>
      </c>
      <c r="F139" s="1537" t="s">
        <v>992</v>
      </c>
      <c r="G139" s="1537"/>
      <c r="H139" s="1537" t="s">
        <v>993</v>
      </c>
      <c r="I139" s="1537"/>
      <c r="J139" s="1537" t="s">
        <v>880</v>
      </c>
      <c r="K139" s="1537" t="s">
        <v>994</v>
      </c>
      <c r="L139" s="1537"/>
      <c r="M139" s="1537" t="s">
        <v>563</v>
      </c>
    </row>
    <row r="140" spans="2:22" ht="11.25" customHeight="1">
      <c r="B140" s="841">
        <v>1</v>
      </c>
      <c r="C140" s="1152" t="s">
        <v>848</v>
      </c>
      <c r="D140" s="1152"/>
      <c r="E140" s="1153"/>
      <c r="F140" s="1153">
        <v>781</v>
      </c>
      <c r="G140" s="1153"/>
      <c r="H140" s="1153">
        <v>898</v>
      </c>
      <c r="I140" s="1153"/>
      <c r="J140" s="1153">
        <v>721124</v>
      </c>
      <c r="K140" s="1153">
        <v>5083</v>
      </c>
      <c r="L140" s="1153"/>
      <c r="M140" s="1153">
        <f>+F140+H140+J140+K140</f>
        <v>727886</v>
      </c>
    </row>
    <row r="141" spans="2:22" ht="11.25" customHeight="1">
      <c r="B141" s="478"/>
      <c r="C141" s="19"/>
      <c r="D141" s="19"/>
      <c r="E141" s="1039"/>
      <c r="F141" s="1039"/>
      <c r="G141" s="1039"/>
      <c r="H141" s="1039"/>
      <c r="I141" s="1039"/>
      <c r="J141" s="1039"/>
      <c r="K141" s="1039"/>
      <c r="L141" s="1039"/>
      <c r="M141" s="1039"/>
    </row>
    <row r="142" spans="2:22" ht="11.25" customHeight="1">
      <c r="B142" s="19"/>
      <c r="C142" s="19"/>
      <c r="D142" s="19"/>
      <c r="E142" s="770"/>
      <c r="F142" s="770"/>
      <c r="G142" s="770"/>
      <c r="H142" s="770"/>
      <c r="I142" s="770"/>
      <c r="J142" s="770"/>
      <c r="K142" s="770"/>
      <c r="L142" s="770"/>
      <c r="M142" s="770"/>
    </row>
    <row r="143" spans="2:22" s="234" customFormat="1" ht="11.25" customHeight="1">
      <c r="B143" s="2355" t="s">
        <v>27</v>
      </c>
      <c r="C143" s="2528"/>
      <c r="D143" s="2528"/>
      <c r="E143" s="1356" t="s">
        <v>314</v>
      </c>
      <c r="F143" s="1356" t="s">
        <v>316</v>
      </c>
      <c r="G143" s="1356"/>
      <c r="H143" s="1356" t="s">
        <v>318</v>
      </c>
      <c r="I143" s="1356"/>
      <c r="J143" s="1356" t="s">
        <v>320</v>
      </c>
      <c r="K143" s="1356" t="s">
        <v>325</v>
      </c>
      <c r="L143" s="1356"/>
      <c r="M143" s="1356" t="s">
        <v>332</v>
      </c>
    </row>
    <row r="144" spans="2:22" ht="11.25" customHeight="1">
      <c r="B144" s="444"/>
      <c r="C144" s="444"/>
      <c r="D144" s="443"/>
      <c r="E144" s="2325" t="s">
        <v>989</v>
      </c>
      <c r="F144" s="2325"/>
      <c r="G144" s="2325"/>
      <c r="H144" s="2325"/>
      <c r="I144" s="2325"/>
      <c r="J144" s="2325"/>
      <c r="K144" s="2325"/>
      <c r="L144" s="2325"/>
      <c r="M144" s="2325"/>
    </row>
    <row r="145" spans="2:13" ht="11.25" customHeight="1">
      <c r="B145" s="85"/>
      <c r="C145" s="10"/>
      <c r="D145" s="85"/>
      <c r="E145" s="445"/>
      <c r="F145" s="445"/>
      <c r="G145" s="445"/>
      <c r="H145" s="380" t="s">
        <v>878</v>
      </c>
      <c r="I145" s="380"/>
      <c r="J145" s="445"/>
      <c r="K145" s="237" t="s">
        <v>990</v>
      </c>
      <c r="L145" s="237"/>
      <c r="M145" s="445"/>
    </row>
    <row r="146" spans="2:13" ht="11.25" customHeight="1">
      <c r="B146" s="1508" t="s">
        <v>308</v>
      </c>
      <c r="C146" s="1566"/>
      <c r="D146" s="1508"/>
      <c r="E146" s="1537" t="s">
        <v>991</v>
      </c>
      <c r="F146" s="1537" t="s">
        <v>992</v>
      </c>
      <c r="G146" s="1537"/>
      <c r="H146" s="1537" t="s">
        <v>993</v>
      </c>
      <c r="I146" s="1537"/>
      <c r="J146" s="1537" t="s">
        <v>880</v>
      </c>
      <c r="K146" s="1537" t="s">
        <v>994</v>
      </c>
      <c r="L146" s="1537"/>
      <c r="M146" s="1537" t="s">
        <v>563</v>
      </c>
    </row>
    <row r="147" spans="2:13" ht="11.25" customHeight="1">
      <c r="B147" s="841">
        <v>1</v>
      </c>
      <c r="C147" s="1152" t="s">
        <v>848</v>
      </c>
      <c r="D147" s="1152"/>
      <c r="E147" s="1153"/>
      <c r="F147" s="1153">
        <v>804.45981861000007</v>
      </c>
      <c r="G147" s="1153"/>
      <c r="H147" s="1153">
        <v>840.58017609000001</v>
      </c>
      <c r="I147" s="1153"/>
      <c r="J147" s="1153">
        <v>691249.05171951</v>
      </c>
      <c r="K147" s="1153">
        <v>4942.3161034700006</v>
      </c>
      <c r="L147" s="1153"/>
      <c r="M147" s="1153">
        <v>697836.40781768004</v>
      </c>
    </row>
    <row r="148" spans="2:13" ht="11.25" customHeight="1">
      <c r="B148" s="478"/>
      <c r="C148" s="19"/>
      <c r="D148" s="19"/>
      <c r="E148" s="1154"/>
      <c r="F148" s="1154"/>
      <c r="G148" s="1154"/>
      <c r="H148" s="1154"/>
      <c r="I148" s="1154"/>
      <c r="J148" s="1154"/>
      <c r="K148" s="1154"/>
      <c r="L148" s="1154"/>
      <c r="M148" s="1154"/>
    </row>
    <row r="149" spans="2:13" ht="11.25" customHeight="1">
      <c r="B149" s="19"/>
      <c r="C149" s="19"/>
      <c r="D149" s="19"/>
      <c r="E149" s="770"/>
      <c r="F149" s="770"/>
      <c r="G149" s="770"/>
      <c r="H149" s="770"/>
      <c r="I149" s="770"/>
      <c r="J149" s="770"/>
      <c r="K149" s="770"/>
      <c r="L149" s="770"/>
      <c r="M149" s="770"/>
    </row>
    <row r="150" spans="2:13" ht="15.6">
      <c r="B150" s="1087" t="s">
        <v>995</v>
      </c>
      <c r="C150" s="19"/>
      <c r="D150" s="19"/>
      <c r="E150" s="770"/>
      <c r="F150" s="770"/>
      <c r="G150" s="770"/>
      <c r="H150" s="770"/>
      <c r="I150" s="770"/>
      <c r="J150" s="770"/>
      <c r="K150" s="770"/>
      <c r="L150" s="770"/>
      <c r="M150" s="770"/>
    </row>
    <row r="151" spans="2:13" ht="11.25" customHeight="1">
      <c r="B151" s="14"/>
      <c r="C151" s="19"/>
      <c r="D151" s="19"/>
      <c r="E151" s="770"/>
      <c r="F151" s="770"/>
      <c r="G151" s="770"/>
      <c r="H151" s="770"/>
      <c r="I151" s="770"/>
      <c r="J151" s="770"/>
      <c r="K151" s="770"/>
      <c r="L151" s="770"/>
      <c r="M151" s="770"/>
    </row>
    <row r="152" spans="2:13" ht="11.25" customHeight="1"/>
    <row r="153" spans="2:13" s="234" customFormat="1" ht="11.25" customHeight="1">
      <c r="B153" s="2276" t="s">
        <v>2761</v>
      </c>
      <c r="C153" s="2277"/>
      <c r="D153" s="755"/>
      <c r="E153" s="1356" t="s">
        <v>314</v>
      </c>
      <c r="F153" s="1356" t="s">
        <v>316</v>
      </c>
      <c r="G153" s="1356"/>
      <c r="H153" s="1356" t="s">
        <v>318</v>
      </c>
      <c r="I153" s="1356"/>
      <c r="J153" s="1356" t="s">
        <v>320</v>
      </c>
      <c r="K153" s="1356" t="s">
        <v>325</v>
      </c>
      <c r="L153" s="277"/>
    </row>
    <row r="154" spans="2:13" ht="11.25" customHeight="1">
      <c r="B154" s="447"/>
      <c r="C154" s="531"/>
      <c r="D154" s="531"/>
      <c r="E154" s="532"/>
      <c r="F154" s="532"/>
      <c r="G154" s="532"/>
      <c r="H154" s="532"/>
      <c r="I154" s="532"/>
      <c r="J154" s="532" t="s">
        <v>837</v>
      </c>
      <c r="K154" s="277" t="s">
        <v>837</v>
      </c>
      <c r="L154" s="277"/>
    </row>
    <row r="155" spans="2:13" ht="11.25" customHeight="1">
      <c r="B155" s="447"/>
      <c r="C155" s="448"/>
      <c r="D155" s="448"/>
      <c r="E155" s="277"/>
      <c r="F155" s="277"/>
      <c r="G155" s="277"/>
      <c r="H155" s="277" t="s">
        <v>837</v>
      </c>
      <c r="I155" s="277"/>
      <c r="J155" s="277" t="s">
        <v>2579</v>
      </c>
      <c r="K155" s="277" t="s">
        <v>2579</v>
      </c>
      <c r="L155" s="277"/>
    </row>
    <row r="156" spans="2:13" ht="11.25" customHeight="1">
      <c r="B156" s="447"/>
      <c r="C156" s="448"/>
      <c r="D156" s="448"/>
      <c r="E156" s="437" t="s">
        <v>2580</v>
      </c>
      <c r="F156" s="437" t="s">
        <v>2581</v>
      </c>
      <c r="G156" s="437"/>
      <c r="H156" s="277" t="s">
        <v>2579</v>
      </c>
      <c r="I156" s="277"/>
      <c r="J156" s="277" t="s">
        <v>2582</v>
      </c>
      <c r="K156" s="277" t="s">
        <v>2583</v>
      </c>
      <c r="L156" s="277"/>
    </row>
    <row r="157" spans="2:13" ht="11.25" customHeight="1">
      <c r="B157" s="2309" t="s">
        <v>308</v>
      </c>
      <c r="C157" s="2290"/>
      <c r="D157" s="1557"/>
      <c r="E157" s="1569" t="s">
        <v>2211</v>
      </c>
      <c r="F157" s="1569" t="s">
        <v>2211</v>
      </c>
      <c r="G157" s="1569"/>
      <c r="H157" s="1570" t="s">
        <v>2584</v>
      </c>
      <c r="I157" s="1570"/>
      <c r="J157" s="1570" t="s">
        <v>1177</v>
      </c>
      <c r="K157" s="1570" t="s">
        <v>1178</v>
      </c>
      <c r="L157" s="277"/>
    </row>
    <row r="158" spans="2:13" ht="11.25" customHeight="1">
      <c r="B158" s="612">
        <v>1</v>
      </c>
      <c r="C158" s="613" t="s">
        <v>848</v>
      </c>
      <c r="D158" s="613"/>
      <c r="E158" s="615">
        <v>43598.420780000102</v>
      </c>
      <c r="F158" s="615">
        <v>684293.20892</v>
      </c>
      <c r="G158" s="615"/>
      <c r="H158" s="615">
        <v>684293.20892</v>
      </c>
      <c r="I158" s="615"/>
      <c r="J158" s="615"/>
      <c r="K158" s="615"/>
      <c r="L158" s="60"/>
    </row>
    <row r="161" spans="2:12" ht="11.25" customHeight="1">
      <c r="B161" s="2276" t="s">
        <v>27</v>
      </c>
      <c r="C161" s="2277"/>
      <c r="D161" s="755"/>
      <c r="E161" s="1356" t="s">
        <v>314</v>
      </c>
      <c r="F161" s="1356" t="s">
        <v>316</v>
      </c>
      <c r="G161" s="1356"/>
      <c r="H161" s="1356" t="s">
        <v>318</v>
      </c>
      <c r="I161" s="1356"/>
      <c r="J161" s="1356" t="s">
        <v>320</v>
      </c>
      <c r="K161" s="1356" t="s">
        <v>325</v>
      </c>
      <c r="L161" s="277"/>
    </row>
    <row r="162" spans="2:12" ht="11.25" customHeight="1">
      <c r="B162" s="447"/>
      <c r="C162" s="531"/>
      <c r="D162" s="531"/>
      <c r="E162" s="532"/>
      <c r="F162" s="532"/>
      <c r="G162" s="532"/>
      <c r="H162" s="532"/>
      <c r="I162" s="532"/>
      <c r="J162" s="532" t="s">
        <v>837</v>
      </c>
      <c r="K162" s="277" t="s">
        <v>837</v>
      </c>
      <c r="L162" s="277"/>
    </row>
    <row r="163" spans="2:12" ht="11.25" customHeight="1">
      <c r="B163" s="447"/>
      <c r="C163" s="448"/>
      <c r="D163" s="448"/>
      <c r="E163" s="277"/>
      <c r="F163" s="277"/>
      <c r="G163" s="277"/>
      <c r="H163" s="277" t="s">
        <v>837</v>
      </c>
      <c r="I163" s="277"/>
      <c r="J163" s="277" t="s">
        <v>2579</v>
      </c>
      <c r="K163" s="277" t="s">
        <v>2579</v>
      </c>
      <c r="L163" s="277"/>
    </row>
    <row r="164" spans="2:12" ht="11.25" customHeight="1">
      <c r="B164" s="447"/>
      <c r="C164" s="448"/>
      <c r="D164" s="448"/>
      <c r="E164" s="437" t="s">
        <v>2580</v>
      </c>
      <c r="F164" s="437" t="s">
        <v>2581</v>
      </c>
      <c r="G164" s="437"/>
      <c r="H164" s="277" t="s">
        <v>2579</v>
      </c>
      <c r="I164" s="277"/>
      <c r="J164" s="277" t="s">
        <v>2582</v>
      </c>
      <c r="K164" s="277" t="s">
        <v>2583</v>
      </c>
      <c r="L164" s="277"/>
    </row>
    <row r="165" spans="2:12" ht="11.25" customHeight="1">
      <c r="B165" s="2309" t="s">
        <v>308</v>
      </c>
      <c r="C165" s="2290"/>
      <c r="D165" s="1557"/>
      <c r="E165" s="1569" t="s">
        <v>2211</v>
      </c>
      <c r="F165" s="1569" t="s">
        <v>2211</v>
      </c>
      <c r="G165" s="1569"/>
      <c r="H165" s="1570" t="s">
        <v>2584</v>
      </c>
      <c r="I165" s="1570"/>
      <c r="J165" s="1570" t="s">
        <v>1177</v>
      </c>
      <c r="K165" s="1570" t="s">
        <v>1178</v>
      </c>
      <c r="L165" s="277"/>
    </row>
    <row r="166" spans="2:12" ht="11.25" customHeight="1">
      <c r="B166" s="612">
        <v>1</v>
      </c>
      <c r="C166" s="613" t="s">
        <v>848</v>
      </c>
      <c r="D166" s="613"/>
      <c r="E166" s="615">
        <v>34587.521750000102</v>
      </c>
      <c r="F166" s="615">
        <v>663257.41330999997</v>
      </c>
      <c r="G166" s="615"/>
      <c r="H166" s="615">
        <v>663257.41330999997</v>
      </c>
      <c r="I166" s="615"/>
      <c r="J166" s="615"/>
      <c r="K166" s="615"/>
      <c r="L166" s="60"/>
    </row>
  </sheetData>
  <mergeCells count="74">
    <mergeCell ref="E144:M144"/>
    <mergeCell ref="B161:C161"/>
    <mergeCell ref="B165:C165"/>
    <mergeCell ref="B133:M133"/>
    <mergeCell ref="B136:D136"/>
    <mergeCell ref="E137:M137"/>
    <mergeCell ref="B153:C153"/>
    <mergeCell ref="B157:C157"/>
    <mergeCell ref="B98:C98"/>
    <mergeCell ref="B143:D143"/>
    <mergeCell ref="B118:C118"/>
    <mergeCell ref="B111:C111"/>
    <mergeCell ref="O112:V112"/>
    <mergeCell ref="M11:N11"/>
    <mergeCell ref="D15:H15"/>
    <mergeCell ref="E16:H16"/>
    <mergeCell ref="B18:C18"/>
    <mergeCell ref="O92:V92"/>
    <mergeCell ref="B88:V88"/>
    <mergeCell ref="C53:C54"/>
    <mergeCell ref="D53:D54"/>
    <mergeCell ref="B55:C55"/>
    <mergeCell ref="J13:K15"/>
    <mergeCell ref="J31:K33"/>
    <mergeCell ref="B53:B54"/>
    <mergeCell ref="C71:C72"/>
    <mergeCell ref="D71:D72"/>
    <mergeCell ref="U53:U55"/>
    <mergeCell ref="B91:C91"/>
    <mergeCell ref="O93:V93"/>
    <mergeCell ref="D95:K95"/>
    <mergeCell ref="D96:F96"/>
    <mergeCell ref="H96:K96"/>
    <mergeCell ref="M96:O96"/>
    <mergeCell ref="Q96:S96"/>
    <mergeCell ref="U96:V96"/>
    <mergeCell ref="Q94:S94"/>
    <mergeCell ref="Q95:S95"/>
    <mergeCell ref="U95:V95"/>
    <mergeCell ref="M95:O95"/>
    <mergeCell ref="B73:C73"/>
    <mergeCell ref="B68:C68"/>
    <mergeCell ref="H69:S69"/>
    <mergeCell ref="D70:F70"/>
    <mergeCell ref="J70:S70"/>
    <mergeCell ref="B71:B72"/>
    <mergeCell ref="W112:W116"/>
    <mergeCell ref="O113:V113"/>
    <mergeCell ref="D116:F116"/>
    <mergeCell ref="U115:V115"/>
    <mergeCell ref="U116:V116"/>
    <mergeCell ref="Q114:S114"/>
    <mergeCell ref="Q115:S115"/>
    <mergeCell ref="Q116:S116"/>
    <mergeCell ref="D115:K115"/>
    <mergeCell ref="H116:K116"/>
    <mergeCell ref="M115:O115"/>
    <mergeCell ref="M116:O116"/>
    <mergeCell ref="B3:M3"/>
    <mergeCell ref="B49:U49"/>
    <mergeCell ref="B50:C50"/>
    <mergeCell ref="D52:F52"/>
    <mergeCell ref="E34:H34"/>
    <mergeCell ref="B36:C36"/>
    <mergeCell ref="D33:H33"/>
    <mergeCell ref="M10:N10"/>
    <mergeCell ref="M28:N28"/>
    <mergeCell ref="M29:N29"/>
    <mergeCell ref="H51:S51"/>
    <mergeCell ref="J52:S52"/>
    <mergeCell ref="B47:S47"/>
    <mergeCell ref="B7:N7"/>
    <mergeCell ref="B27:C27"/>
    <mergeCell ref="B9:C9"/>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landscape" verticalDpi="1200" r:id="rId1"/>
  <rowBreaks count="3" manualBreakCount="3">
    <brk id="43" max="21" man="1"/>
    <brk id="85" max="21" man="1"/>
    <brk id="129" max="21" man="1"/>
  </rowBreaks>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pageSetUpPr fitToPage="1"/>
  </sheetPr>
  <dimension ref="A1:O95"/>
  <sheetViews>
    <sheetView showGridLines="0" showRowColHeaders="0" zoomScaleNormal="100" zoomScaleSheetLayoutView="90" workbookViewId="0"/>
  </sheetViews>
  <sheetFormatPr baseColWidth="10" defaultColWidth="11.44140625" defaultRowHeight="10.199999999999999"/>
  <cols>
    <col min="1" max="1" width="2.6640625" style="19" customWidth="1"/>
    <col min="2" max="2" width="4.88671875" style="29" customWidth="1"/>
    <col min="3" max="3" width="51" style="29" customWidth="1"/>
    <col min="4" max="4" width="9.6640625" style="29" customWidth="1"/>
    <col min="5" max="6" width="20.88671875" style="29" customWidth="1"/>
    <col min="7" max="7" width="0.88671875" style="29" customWidth="1"/>
    <col min="8" max="8" width="20.88671875" style="29" customWidth="1"/>
    <col min="9" max="9" width="28.88671875" style="29" customWidth="1"/>
    <col min="10" max="11" width="11.44140625" style="29"/>
    <col min="12" max="12" width="20.88671875" style="29" customWidth="1"/>
    <col min="13" max="16384" width="11.44140625" style="29"/>
  </cols>
  <sheetData>
    <row r="1" spans="1:15" s="10" customFormat="1" ht="11.25" customHeight="1">
      <c r="A1" s="7"/>
      <c r="B1" s="7"/>
      <c r="C1" s="7"/>
      <c r="D1" s="8"/>
      <c r="E1" s="8"/>
      <c r="F1" s="9"/>
      <c r="G1" s="9"/>
      <c r="H1" s="9"/>
      <c r="I1" s="9"/>
    </row>
    <row r="2" spans="1:15" s="10" customFormat="1" ht="5.25" customHeight="1">
      <c r="A2" s="7"/>
      <c r="B2" s="7"/>
      <c r="C2" s="7"/>
      <c r="D2" s="8"/>
      <c r="E2" s="8"/>
      <c r="F2" s="9"/>
      <c r="G2" s="9"/>
      <c r="H2" s="9"/>
      <c r="I2" s="9"/>
    </row>
    <row r="3" spans="1:15" s="12" customFormat="1" ht="12.9" customHeight="1">
      <c r="A3" s="11"/>
      <c r="B3" s="2217" t="s">
        <v>302</v>
      </c>
      <c r="C3" s="2217"/>
      <c r="D3" s="2217"/>
      <c r="E3" s="2217"/>
      <c r="F3" s="2217"/>
      <c r="G3" s="2217"/>
      <c r="H3" s="2217"/>
      <c r="I3" s="2217"/>
    </row>
    <row r="4" spans="1:15" s="10" customFormat="1" ht="5.25" customHeight="1">
      <c r="A4" s="7"/>
      <c r="B4" s="7"/>
      <c r="C4" s="7"/>
      <c r="D4" s="8"/>
      <c r="E4" s="8"/>
      <c r="F4" s="9"/>
      <c r="G4" s="9"/>
      <c r="H4" s="9"/>
      <c r="I4" s="9"/>
      <c r="K4" s="7"/>
      <c r="L4" s="7"/>
    </row>
    <row r="5" spans="1:15" s="6" customFormat="1" ht="15.6">
      <c r="A5" s="13"/>
      <c r="B5" s="1087" t="s">
        <v>527</v>
      </c>
    </row>
    <row r="6" spans="1:15" s="6" customFormat="1" ht="11.25" customHeight="1">
      <c r="A6" s="13"/>
      <c r="B6" s="14"/>
    </row>
    <row r="7" spans="1:15" customFormat="1" ht="22.5" customHeight="1">
      <c r="A7" s="382"/>
      <c r="B7" s="2239" t="s">
        <v>2822</v>
      </c>
      <c r="C7" s="2240"/>
      <c r="D7" s="2240"/>
      <c r="E7" s="2240"/>
      <c r="F7" s="2240"/>
      <c r="G7" s="2240"/>
      <c r="H7" s="2240"/>
      <c r="I7" s="258"/>
      <c r="J7" s="321"/>
      <c r="K7" s="321"/>
      <c r="L7" s="321"/>
      <c r="M7" s="321"/>
      <c r="N7" s="321"/>
      <c r="O7" s="321"/>
    </row>
    <row r="8" spans="1:15" s="6" customFormat="1" ht="6" customHeight="1">
      <c r="A8" s="13"/>
      <c r="B8" s="267"/>
      <c r="C8" s="43"/>
      <c r="D8" s="43"/>
      <c r="E8" s="43"/>
      <c r="F8" s="43"/>
      <c r="G8" s="43"/>
      <c r="H8" s="43"/>
      <c r="I8" s="258"/>
      <c r="J8" s="321"/>
      <c r="K8" s="321"/>
      <c r="L8" s="321"/>
      <c r="M8" s="321"/>
      <c r="N8" s="321"/>
      <c r="O8" s="321"/>
    </row>
    <row r="9" spans="1:15" s="6" customFormat="1" ht="11.25" customHeight="1">
      <c r="A9" s="13"/>
      <c r="B9" s="2236" t="s">
        <v>528</v>
      </c>
      <c r="C9" s="2236"/>
      <c r="D9" s="2236"/>
      <c r="E9" s="2236"/>
      <c r="F9" s="2236"/>
      <c r="G9" s="2236"/>
      <c r="H9" s="2236"/>
    </row>
    <row r="10" spans="1:15" s="6" customFormat="1" ht="11.25" customHeight="1">
      <c r="A10" s="13"/>
      <c r="B10" s="267"/>
      <c r="C10" s="267"/>
      <c r="D10" s="267"/>
      <c r="E10" s="267"/>
      <c r="F10" s="267"/>
      <c r="G10" s="267"/>
      <c r="H10" s="267"/>
    </row>
    <row r="11" spans="1:15" ht="11.25" customHeight="1">
      <c r="B11" s="328"/>
    </row>
    <row r="12" spans="1:15" ht="11.25" customHeight="1">
      <c r="A12" s="34"/>
      <c r="B12" s="271"/>
      <c r="C12" s="271"/>
      <c r="D12" s="271"/>
      <c r="E12" s="2237" t="s">
        <v>529</v>
      </c>
      <c r="F12" s="2238"/>
      <c r="G12" s="467"/>
      <c r="H12" s="278" t="s">
        <v>520</v>
      </c>
    </row>
    <row r="13" spans="1:15" s="35" customFormat="1" ht="11.25" customHeight="1">
      <c r="A13" s="16"/>
      <c r="B13" s="2234" t="s">
        <v>308</v>
      </c>
      <c r="C13" s="2235"/>
      <c r="D13" s="2235"/>
      <c r="E13" s="1511" t="s">
        <v>2761</v>
      </c>
      <c r="F13" s="1511" t="s">
        <v>2752</v>
      </c>
      <c r="G13" s="2205"/>
      <c r="H13" s="1952" t="s">
        <v>2761</v>
      </c>
    </row>
    <row r="14" spans="1:15" ht="11.25" customHeight="1">
      <c r="A14" s="12"/>
      <c r="B14" s="329">
        <v>1</v>
      </c>
      <c r="C14" s="330" t="s">
        <v>530</v>
      </c>
      <c r="D14" s="220"/>
      <c r="E14" s="1695">
        <v>948284.71128067898</v>
      </c>
      <c r="F14" s="423">
        <v>955767.77323348902</v>
      </c>
      <c r="G14" s="331"/>
      <c r="H14" s="331">
        <v>75862.776902454396</v>
      </c>
      <c r="I14" s="37"/>
      <c r="J14" s="566"/>
      <c r="K14" s="37"/>
      <c r="L14" s="37"/>
      <c r="M14" s="37"/>
    </row>
    <row r="15" spans="1:15" ht="11.25" customHeight="1">
      <c r="A15" s="12"/>
      <c r="B15" s="329">
        <v>2</v>
      </c>
      <c r="C15" s="332" t="s">
        <v>531</v>
      </c>
      <c r="D15" s="333"/>
      <c r="E15" s="1696">
        <v>297000.64618207997</v>
      </c>
      <c r="F15" s="413">
        <v>324754.70682858903</v>
      </c>
      <c r="G15" s="413"/>
      <c r="H15" s="413">
        <v>23760.051694566399</v>
      </c>
      <c r="I15" s="37"/>
      <c r="J15" s="37"/>
      <c r="K15" s="37"/>
      <c r="L15" s="37"/>
      <c r="M15" s="37"/>
    </row>
    <row r="16" spans="1:15" ht="11.25" customHeight="1">
      <c r="A16" s="12"/>
      <c r="B16" s="329">
        <v>3</v>
      </c>
      <c r="C16" s="332" t="s">
        <v>532</v>
      </c>
      <c r="D16" s="333"/>
      <c r="E16" s="1696"/>
      <c r="F16" s="413"/>
      <c r="G16" s="413"/>
      <c r="H16" s="413"/>
      <c r="K16" s="37"/>
      <c r="L16" s="37"/>
      <c r="M16" s="37"/>
    </row>
    <row r="17" spans="1:13" ht="11.25" customHeight="1">
      <c r="A17" s="12"/>
      <c r="B17" s="329">
        <v>4</v>
      </c>
      <c r="C17" s="332" t="s">
        <v>533</v>
      </c>
      <c r="D17" s="333"/>
      <c r="E17" s="1696"/>
      <c r="F17" s="413"/>
      <c r="G17" s="413"/>
      <c r="H17" s="413"/>
      <c r="K17" s="37"/>
      <c r="L17" s="37"/>
      <c r="M17" s="37"/>
    </row>
    <row r="18" spans="1:13" ht="11.25" customHeight="1">
      <c r="A18" s="12"/>
      <c r="B18" s="335" t="s">
        <v>534</v>
      </c>
      <c r="C18" s="334" t="s">
        <v>535</v>
      </c>
      <c r="D18" s="333"/>
      <c r="E18" s="1696"/>
      <c r="F18" s="413"/>
      <c r="G18" s="413"/>
      <c r="H18" s="413"/>
      <c r="K18" s="37"/>
      <c r="L18" s="37"/>
      <c r="M18" s="37"/>
    </row>
    <row r="19" spans="1:13" ht="11.25" customHeight="1">
      <c r="A19" s="12"/>
      <c r="B19" s="335">
        <v>5</v>
      </c>
      <c r="C19" s="334" t="s">
        <v>536</v>
      </c>
      <c r="D19" s="333"/>
      <c r="E19" s="1696">
        <v>651284.0650986</v>
      </c>
      <c r="F19" s="413">
        <v>631013.06640490005</v>
      </c>
      <c r="G19" s="413"/>
      <c r="H19" s="413">
        <v>52102.725207887997</v>
      </c>
      <c r="I19" s="37"/>
      <c r="J19" s="37"/>
      <c r="K19" s="37"/>
      <c r="L19" s="37"/>
      <c r="M19" s="37"/>
    </row>
    <row r="20" spans="1:13" ht="11.25" customHeight="1">
      <c r="A20" s="12"/>
      <c r="B20" s="335">
        <v>6</v>
      </c>
      <c r="C20" s="336" t="s">
        <v>537</v>
      </c>
      <c r="D20" s="220"/>
      <c r="E20" s="1697">
        <v>24426.430864157501</v>
      </c>
      <c r="F20" s="423">
        <v>24633.802658991</v>
      </c>
      <c r="G20" s="423"/>
      <c r="H20" s="423">
        <v>1954.1144691326001</v>
      </c>
      <c r="I20" s="37"/>
      <c r="J20" s="37"/>
      <c r="K20" s="37"/>
      <c r="L20" s="37"/>
      <c r="M20" s="37"/>
    </row>
    <row r="21" spans="1:13" ht="11.25" customHeight="1">
      <c r="A21" s="12"/>
      <c r="B21" s="335">
        <v>7</v>
      </c>
      <c r="C21" s="334" t="s">
        <v>538</v>
      </c>
      <c r="D21" s="337"/>
      <c r="E21" s="1696">
        <v>2835.4995140000001</v>
      </c>
      <c r="F21" s="413">
        <v>2485.2598589999998</v>
      </c>
      <c r="G21" s="413"/>
      <c r="H21" s="413">
        <v>226.83996112</v>
      </c>
      <c r="K21" s="37"/>
      <c r="L21" s="37"/>
      <c r="M21" s="37"/>
    </row>
    <row r="22" spans="1:13" ht="11.25" customHeight="1">
      <c r="A22" s="12"/>
      <c r="B22" s="335">
        <v>8</v>
      </c>
      <c r="C22" s="334" t="s">
        <v>539</v>
      </c>
      <c r="D22" s="333"/>
      <c r="E22" s="1696">
        <v>11702.237520999999</v>
      </c>
      <c r="F22" s="413">
        <v>12585.101207</v>
      </c>
      <c r="G22" s="413"/>
      <c r="H22" s="413">
        <v>936.17900168000006</v>
      </c>
      <c r="K22" s="37"/>
      <c r="L22" s="37"/>
      <c r="M22" s="37"/>
    </row>
    <row r="23" spans="1:13" ht="11.25" customHeight="1">
      <c r="A23" s="12"/>
      <c r="B23" s="335" t="s">
        <v>540</v>
      </c>
      <c r="C23" s="334" t="s">
        <v>541</v>
      </c>
      <c r="D23" s="333"/>
      <c r="E23" s="1696">
        <v>630.30460754463002</v>
      </c>
      <c r="F23" s="413">
        <v>584.48666600848003</v>
      </c>
      <c r="G23" s="413"/>
      <c r="H23" s="413">
        <v>50.4243686035704</v>
      </c>
      <c r="J23" s="37"/>
      <c r="K23" s="37"/>
      <c r="L23" s="37"/>
      <c r="M23" s="37"/>
    </row>
    <row r="24" spans="1:13" ht="11.25" customHeight="1">
      <c r="A24" s="12"/>
      <c r="B24" s="335" t="s">
        <v>542</v>
      </c>
      <c r="C24" s="334" t="s">
        <v>543</v>
      </c>
      <c r="D24" s="333"/>
      <c r="E24" s="1696">
        <v>3107.33668195159</v>
      </c>
      <c r="F24" s="413">
        <v>3146.4282864992001</v>
      </c>
      <c r="G24" s="413"/>
      <c r="H24" s="413">
        <v>248.58693455612701</v>
      </c>
      <c r="J24" s="37"/>
      <c r="K24" s="37"/>
      <c r="L24" s="37"/>
      <c r="M24" s="37"/>
    </row>
    <row r="25" spans="1:13" ht="11.25" customHeight="1">
      <c r="A25" s="12"/>
      <c r="B25" s="335">
        <v>9</v>
      </c>
      <c r="C25" s="334" t="s">
        <v>544</v>
      </c>
      <c r="D25" s="338"/>
      <c r="E25" s="1696">
        <v>6151.0525396613002</v>
      </c>
      <c r="F25" s="413">
        <v>5832.5266404832801</v>
      </c>
      <c r="G25" s="413"/>
      <c r="H25" s="413">
        <v>492.08420317290398</v>
      </c>
      <c r="J25" s="37"/>
      <c r="K25" s="37"/>
      <c r="L25" s="37"/>
      <c r="M25" s="37"/>
    </row>
    <row r="26" spans="1:13" ht="11.25" customHeight="1">
      <c r="A26" s="12"/>
      <c r="B26" s="335">
        <v>15</v>
      </c>
      <c r="C26" s="336" t="s">
        <v>545</v>
      </c>
      <c r="D26" s="39"/>
      <c r="E26" s="1698">
        <v>15.541912999999999</v>
      </c>
      <c r="F26" s="1411"/>
      <c r="G26" s="105"/>
      <c r="H26" s="1698">
        <v>1.2433530399999999</v>
      </c>
      <c r="K26" s="37"/>
      <c r="L26" s="37"/>
      <c r="M26" s="37"/>
    </row>
    <row r="27" spans="1:13" ht="11.25" customHeight="1">
      <c r="A27" s="12"/>
      <c r="B27" s="335">
        <v>16</v>
      </c>
      <c r="C27" s="336" t="s">
        <v>546</v>
      </c>
      <c r="D27" s="220"/>
      <c r="E27" s="1697">
        <v>1523.898306</v>
      </c>
      <c r="F27" s="423"/>
      <c r="G27" s="423"/>
      <c r="H27" s="423">
        <v>121.91186448000001</v>
      </c>
      <c r="K27" s="37"/>
      <c r="L27" s="37"/>
      <c r="M27" s="37"/>
    </row>
    <row r="28" spans="1:13" ht="11.25" customHeight="1">
      <c r="A28" s="12"/>
      <c r="B28" s="335">
        <v>17</v>
      </c>
      <c r="C28" s="334" t="s">
        <v>547</v>
      </c>
      <c r="D28" s="333"/>
      <c r="E28" s="1696"/>
      <c r="F28" s="413"/>
      <c r="G28" s="413"/>
      <c r="H28" s="413"/>
      <c r="K28" s="37"/>
      <c r="L28" s="37"/>
      <c r="M28" s="37"/>
    </row>
    <row r="29" spans="1:13" ht="11.25" customHeight="1">
      <c r="A29" s="12"/>
      <c r="B29" s="335">
        <v>18</v>
      </c>
      <c r="C29" s="334" t="s">
        <v>548</v>
      </c>
      <c r="D29" s="333"/>
      <c r="E29" s="1696"/>
      <c r="F29" s="413"/>
      <c r="G29" s="413"/>
      <c r="H29" s="413"/>
      <c r="K29" s="37"/>
      <c r="L29" s="37"/>
      <c r="M29" s="37"/>
    </row>
    <row r="30" spans="1:13" ht="11.25" customHeight="1">
      <c r="A30" s="12"/>
      <c r="B30" s="335">
        <v>19</v>
      </c>
      <c r="C30" s="334" t="s">
        <v>549</v>
      </c>
      <c r="D30" s="333"/>
      <c r="E30" s="1696"/>
      <c r="F30" s="413"/>
      <c r="G30" s="413"/>
      <c r="H30" s="413"/>
      <c r="K30" s="37"/>
      <c r="L30" s="37"/>
      <c r="M30" s="37"/>
    </row>
    <row r="31" spans="1:13" ht="11.25" customHeight="1">
      <c r="A31" s="12"/>
      <c r="B31" s="335" t="s">
        <v>550</v>
      </c>
      <c r="C31" s="334" t="s">
        <v>551</v>
      </c>
      <c r="D31" s="333"/>
      <c r="E31" s="1696"/>
      <c r="F31" s="413"/>
      <c r="G31" s="413"/>
      <c r="H31" s="413"/>
      <c r="K31" s="37"/>
      <c r="L31" s="37"/>
      <c r="M31" s="37"/>
    </row>
    <row r="32" spans="1:13" ht="11.25" customHeight="1">
      <c r="A32" s="12"/>
      <c r="B32" s="335">
        <v>20</v>
      </c>
      <c r="C32" s="2241" t="s">
        <v>552</v>
      </c>
      <c r="D32" s="2241"/>
      <c r="E32" s="1697">
        <v>6844.8704131944996</v>
      </c>
      <c r="F32" s="423">
        <v>8328.3911686524498</v>
      </c>
      <c r="G32" s="423"/>
      <c r="H32" s="423">
        <v>547.58963305555994</v>
      </c>
      <c r="I32" s="37"/>
      <c r="K32" s="37"/>
      <c r="L32" s="37"/>
      <c r="M32" s="37"/>
    </row>
    <row r="33" spans="1:13" ht="11.25" customHeight="1">
      <c r="A33" s="12"/>
      <c r="B33" s="335">
        <v>21</v>
      </c>
      <c r="C33" s="334" t="s">
        <v>538</v>
      </c>
      <c r="D33" s="333"/>
      <c r="E33" s="1696">
        <v>6844.8704131944996</v>
      </c>
      <c r="F33" s="413">
        <v>8328.3911686524498</v>
      </c>
      <c r="G33" s="413"/>
      <c r="H33" s="413">
        <v>547.58963305555994</v>
      </c>
      <c r="I33" s="37"/>
      <c r="K33" s="37"/>
      <c r="L33" s="37"/>
      <c r="M33" s="37"/>
    </row>
    <row r="34" spans="1:13" ht="11.25" customHeight="1">
      <c r="A34" s="12"/>
      <c r="B34" s="335">
        <v>22</v>
      </c>
      <c r="C34" s="334" t="s">
        <v>553</v>
      </c>
      <c r="D34" s="333"/>
      <c r="E34" s="1696"/>
      <c r="F34" s="413"/>
      <c r="G34" s="413"/>
      <c r="H34" s="413"/>
      <c r="K34" s="37"/>
      <c r="L34" s="37"/>
      <c r="M34" s="37"/>
    </row>
    <row r="35" spans="1:13" ht="11.25" customHeight="1">
      <c r="A35" s="12"/>
      <c r="B35" s="335" t="s">
        <v>554</v>
      </c>
      <c r="C35" s="186" t="s">
        <v>555</v>
      </c>
      <c r="D35" s="220"/>
      <c r="E35" s="1699"/>
      <c r="F35" s="424"/>
      <c r="G35" s="424"/>
      <c r="H35" s="424"/>
      <c r="K35" s="37"/>
      <c r="L35" s="37"/>
      <c r="M35" s="37"/>
    </row>
    <row r="36" spans="1:13" ht="11.25" customHeight="1">
      <c r="A36" s="12"/>
      <c r="B36" s="335">
        <v>23</v>
      </c>
      <c r="C36" s="336" t="s">
        <v>203</v>
      </c>
      <c r="D36" s="220"/>
      <c r="E36" s="1697">
        <v>140035.04558800001</v>
      </c>
      <c r="F36" s="423">
        <v>121190.021438</v>
      </c>
      <c r="G36" s="423"/>
      <c r="H36" s="423">
        <v>11202.80364704</v>
      </c>
      <c r="I36" s="37"/>
      <c r="K36" s="37"/>
      <c r="L36" s="37"/>
      <c r="M36" s="37"/>
    </row>
    <row r="37" spans="1:13" ht="11.25" customHeight="1">
      <c r="A37" s="12"/>
      <c r="B37" s="329" t="s">
        <v>556</v>
      </c>
      <c r="C37" s="332" t="s">
        <v>557</v>
      </c>
      <c r="D37" s="333"/>
      <c r="E37" s="1696"/>
      <c r="F37" s="413"/>
      <c r="G37" s="413"/>
      <c r="H37" s="413"/>
      <c r="L37" s="37"/>
      <c r="M37" s="37"/>
    </row>
    <row r="38" spans="1:13" ht="11.25" customHeight="1">
      <c r="A38" s="12"/>
      <c r="B38" s="329" t="s">
        <v>558</v>
      </c>
      <c r="C38" s="332" t="s">
        <v>559</v>
      </c>
      <c r="D38" s="333"/>
      <c r="E38" s="1696">
        <v>140035.04558800001</v>
      </c>
      <c r="F38" s="413">
        <v>121190.021438</v>
      </c>
      <c r="G38" s="413"/>
      <c r="H38" s="413">
        <v>11202.80364704</v>
      </c>
      <c r="I38" s="37"/>
      <c r="L38" s="37"/>
      <c r="M38" s="37"/>
    </row>
    <row r="39" spans="1:13" ht="11.25" customHeight="1">
      <c r="A39" s="12"/>
      <c r="B39" s="329" t="s">
        <v>560</v>
      </c>
      <c r="C39" s="332" t="s">
        <v>561</v>
      </c>
      <c r="D39" s="333"/>
      <c r="E39" s="413"/>
      <c r="F39" s="413"/>
      <c r="G39" s="413"/>
      <c r="H39" s="413"/>
      <c r="L39" s="37"/>
      <c r="M39" s="37"/>
    </row>
    <row r="40" spans="1:13" ht="11.25" customHeight="1">
      <c r="A40" s="12"/>
      <c r="B40" s="563">
        <v>24</v>
      </c>
      <c r="C40" s="2232" t="s">
        <v>562</v>
      </c>
      <c r="D40" s="2233"/>
      <c r="E40" s="424">
        <v>56275.657500000001</v>
      </c>
      <c r="F40" s="424">
        <v>53678.806715999999</v>
      </c>
      <c r="G40" s="424"/>
      <c r="H40" s="424">
        <f>E40*0.08</f>
        <v>4502.0526</v>
      </c>
      <c r="I40" s="37"/>
      <c r="L40" s="37"/>
      <c r="M40" s="37"/>
    </row>
    <row r="41" spans="1:13" ht="11.25" customHeight="1">
      <c r="A41" s="12"/>
      <c r="B41" s="177">
        <v>29</v>
      </c>
      <c r="C41" s="339" t="s">
        <v>563</v>
      </c>
      <c r="D41" s="178"/>
      <c r="E41" s="425">
        <v>1121130.4983650299</v>
      </c>
      <c r="F41" s="425">
        <v>1109919.1603991301</v>
      </c>
      <c r="G41" s="1773"/>
      <c r="H41" s="425">
        <v>89690.439869202499</v>
      </c>
      <c r="I41" s="37"/>
      <c r="L41" s="37"/>
      <c r="M41" s="37"/>
    </row>
    <row r="42" spans="1:13" ht="6" customHeight="1">
      <c r="A42" s="12"/>
      <c r="E42" s="37"/>
      <c r="F42" s="638"/>
      <c r="G42" s="638"/>
    </row>
    <row r="43" spans="1:13">
      <c r="A43" s="12"/>
      <c r="B43" s="328"/>
      <c r="E43" s="566"/>
      <c r="F43" s="566"/>
      <c r="G43" s="566"/>
      <c r="H43" s="37"/>
    </row>
    <row r="44" spans="1:13">
      <c r="A44" s="12"/>
      <c r="B44" s="328"/>
      <c r="E44" s="566"/>
      <c r="F44" s="566"/>
      <c r="G44" s="3"/>
    </row>
    <row r="45" spans="1:13">
      <c r="A45" s="12"/>
      <c r="B45" s="328"/>
      <c r="E45" s="566"/>
      <c r="F45" s="3"/>
      <c r="G45" s="3"/>
    </row>
    <row r="46" spans="1:13">
      <c r="A46" s="12"/>
      <c r="B46" s="328"/>
      <c r="E46" s="566"/>
      <c r="F46" s="566"/>
      <c r="G46" s="3"/>
      <c r="H46" s="37"/>
    </row>
    <row r="47" spans="1:13">
      <c r="A47" s="12"/>
      <c r="E47" s="566"/>
      <c r="F47" s="566"/>
      <c r="G47" s="566"/>
    </row>
    <row r="48" spans="1:13">
      <c r="A48" s="12"/>
      <c r="E48" s="566"/>
      <c r="F48" s="3"/>
      <c r="G48" s="3"/>
      <c r="H48" s="557"/>
    </row>
    <row r="49" spans="1:10">
      <c r="A49" s="12"/>
      <c r="E49" s="566"/>
      <c r="F49" s="566"/>
      <c r="G49" s="37"/>
      <c r="H49" s="37"/>
      <c r="J49" s="37"/>
    </row>
    <row r="50" spans="1:10">
      <c r="A50" s="12"/>
      <c r="E50" s="37"/>
    </row>
    <row r="51" spans="1:10">
      <c r="A51" s="12"/>
    </row>
    <row r="52" spans="1:10">
      <c r="A52" s="12"/>
    </row>
    <row r="53" spans="1:10">
      <c r="A53" s="12"/>
    </row>
    <row r="54" spans="1:10">
      <c r="A54" s="12"/>
      <c r="E54" s="72"/>
    </row>
    <row r="55" spans="1:10">
      <c r="A55" s="12"/>
    </row>
    <row r="56" spans="1:10">
      <c r="A56" s="12"/>
    </row>
    <row r="57" spans="1:10">
      <c r="A57" s="12"/>
      <c r="F57" s="37"/>
    </row>
    <row r="58" spans="1:10">
      <c r="A58" s="12"/>
    </row>
    <row r="59" spans="1:10">
      <c r="A59" s="12"/>
    </row>
    <row r="60" spans="1:10">
      <c r="A60" s="12"/>
    </row>
    <row r="61" spans="1:10">
      <c r="A61" s="12"/>
    </row>
    <row r="62" spans="1:10">
      <c r="A62" s="12"/>
    </row>
    <row r="63" spans="1:10">
      <c r="A63" s="12"/>
    </row>
    <row r="64" spans="1:10">
      <c r="A64" s="12"/>
    </row>
    <row r="65" spans="1:1">
      <c r="A65" s="12"/>
    </row>
    <row r="66" spans="1:1">
      <c r="A66" s="12"/>
    </row>
    <row r="67" spans="1:1">
      <c r="A67" s="12"/>
    </row>
    <row r="68" spans="1:1">
      <c r="A68" s="12"/>
    </row>
    <row r="69" spans="1:1">
      <c r="A69" s="12"/>
    </row>
    <row r="70" spans="1:1">
      <c r="A70" s="12"/>
    </row>
    <row r="77" spans="1:1">
      <c r="A77" s="21"/>
    </row>
    <row r="78" spans="1:1">
      <c r="A78" s="21"/>
    </row>
    <row r="79" spans="1:1">
      <c r="A79" s="22"/>
    </row>
    <row r="80" spans="1:1">
      <c r="A80" s="12"/>
    </row>
    <row r="81" spans="1:1">
      <c r="A81" s="12"/>
    </row>
    <row r="82" spans="1:1">
      <c r="A82" s="12"/>
    </row>
    <row r="83" spans="1:1">
      <c r="A83" s="12"/>
    </row>
    <row r="84" spans="1:1">
      <c r="A84" s="12"/>
    </row>
    <row r="85" spans="1:1">
      <c r="A85" s="12"/>
    </row>
    <row r="86" spans="1:1">
      <c r="A86" s="12"/>
    </row>
    <row r="87" spans="1:1">
      <c r="A87" s="12"/>
    </row>
    <row r="88" spans="1:1">
      <c r="A88" s="24"/>
    </row>
    <row r="89" spans="1:1">
      <c r="A89" s="24"/>
    </row>
    <row r="90" spans="1:1">
      <c r="A90" s="24"/>
    </row>
    <row r="91" spans="1:1">
      <c r="A91" s="24"/>
    </row>
    <row r="92" spans="1:1">
      <c r="A92" s="24"/>
    </row>
    <row r="93" spans="1:1">
      <c r="A93" s="24"/>
    </row>
    <row r="94" spans="1:1">
      <c r="A94" s="24"/>
    </row>
    <row r="95" spans="1:1">
      <c r="A95" s="24"/>
    </row>
  </sheetData>
  <mergeCells count="7">
    <mergeCell ref="C40:D40"/>
    <mergeCell ref="B13:D13"/>
    <mergeCell ref="B3:I3"/>
    <mergeCell ref="B9:H9"/>
    <mergeCell ref="E12:F12"/>
    <mergeCell ref="B7:H7"/>
    <mergeCell ref="C32:D32"/>
  </mergeCells>
  <hyperlinks>
    <hyperlink ref="B3" location="Contents!A1" display="Back to index page" xr:uid="{32C4B11B-D3AE-4D59-9F82-E17020075806}"/>
    <hyperlink ref="B3:I3" location="CONTENTS!A1" display="Back to contents page" xr:uid="{08F69544-E344-439D-A417-96DCC8B8F5F3}"/>
  </hyperlinks>
  <printOptions horizontalCentered="1" verticalCentered="1"/>
  <pageMargins left="0.25" right="0.25" top="0.75" bottom="0.75" header="0.3" footer="0.3"/>
  <pageSetup paperSize="9" orientation="landscape" r:id="rId1"/>
  <rowBreaks count="1" manualBreakCount="1">
    <brk id="43" max="8" man="1"/>
  </rowBreaks>
  <colBreaks count="1" manualBreakCount="1">
    <brk id="9" max="1048575" man="1"/>
  </colBreaks>
  <customProperties>
    <customPr name="EpmWorksheetKeyString_GU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B40:B49"/>
  <sheetViews>
    <sheetView showGridLines="0" showRowColHeaders="0" zoomScaleNormal="100" workbookViewId="0"/>
  </sheetViews>
  <sheetFormatPr baseColWidth="10" defaultColWidth="10.44140625" defaultRowHeight="10.199999999999999"/>
  <cols>
    <col min="1" max="1" width="2.5546875" style="3" customWidth="1"/>
    <col min="2" max="13" width="10.44140625" style="3"/>
    <col min="14" max="14" width="6.44140625" style="3" customWidth="1"/>
    <col min="15" max="16384" width="10.44140625" style="3"/>
  </cols>
  <sheetData>
    <row r="40" spans="2:2" ht="15">
      <c r="B40" s="1086" t="s">
        <v>2585</v>
      </c>
    </row>
    <row r="41" spans="2:2" ht="15">
      <c r="B41" s="306" t="s">
        <v>2586</v>
      </c>
    </row>
    <row r="42" spans="2:2" ht="15">
      <c r="B42" s="306" t="s">
        <v>2587</v>
      </c>
    </row>
    <row r="43" spans="2:2" ht="15">
      <c r="B43" s="306" t="s">
        <v>2588</v>
      </c>
    </row>
    <row r="44" spans="2:2" ht="15">
      <c r="B44" s="306"/>
    </row>
    <row r="45" spans="2:2" ht="15">
      <c r="B45" s="306" t="s">
        <v>2589</v>
      </c>
    </row>
    <row r="46" spans="2:2" ht="15">
      <c r="B46" s="306" t="s">
        <v>2590</v>
      </c>
    </row>
    <row r="47" spans="2:2" ht="15">
      <c r="B47" s="306" t="s">
        <v>2591</v>
      </c>
    </row>
    <row r="48" spans="2:2" ht="15">
      <c r="B48" s="306"/>
    </row>
    <row r="49" spans="2:2" ht="15">
      <c r="B49" s="306" t="s">
        <v>2592</v>
      </c>
    </row>
  </sheetData>
  <sheetProtection formatCells="0" formatColumns="0" formatRows="0" insertColumns="0" insertRows="0" insertHyperlinks="0" deleteColumns="0" deleteRows="0" sort="0" autoFilter="0" pivotTables="0"/>
  <printOptions horizontalCentered="1" verticalCentered="1"/>
  <pageMargins left="0.25" right="0.25" top="0.75" bottom="0.75" header="0.3" footer="0.3"/>
  <pageSetup paperSize="9" scale="86" orientation="landscape"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pageSetUpPr fitToPage="1"/>
  </sheetPr>
  <dimension ref="A1:U64"/>
  <sheetViews>
    <sheetView showGridLines="0" showRowColHeaders="0" zoomScaleNormal="100" workbookViewId="0"/>
  </sheetViews>
  <sheetFormatPr baseColWidth="10" defaultColWidth="11.44140625" defaultRowHeight="10.199999999999999"/>
  <cols>
    <col min="1" max="1" width="2.6640625" style="29" customWidth="1"/>
    <col min="2" max="2" width="4.88671875" style="29" customWidth="1"/>
    <col min="3" max="3" width="94" style="29" customWidth="1"/>
    <col min="4" max="8" width="16" style="29" customWidth="1"/>
    <col min="9" max="9" width="3.33203125" style="29" customWidth="1"/>
    <col min="10" max="10" width="63" style="29" customWidth="1"/>
    <col min="11" max="12" width="11.44140625" style="29"/>
    <col min="13" max="13" width="12.6640625" style="29" customWidth="1"/>
    <col min="14" max="16384" width="11.44140625" style="29"/>
  </cols>
  <sheetData>
    <row r="1" spans="1:21" s="10" customFormat="1" ht="11.25" customHeight="1">
      <c r="A1" s="66"/>
      <c r="B1" s="7"/>
      <c r="C1" s="7"/>
      <c r="D1" s="8"/>
      <c r="E1" s="8"/>
      <c r="F1" s="8"/>
      <c r="G1" s="8"/>
      <c r="H1" s="8"/>
    </row>
    <row r="2" spans="1:21" s="10" customFormat="1" ht="5.25" customHeight="1">
      <c r="B2" s="7"/>
      <c r="C2" s="7"/>
      <c r="D2" s="8"/>
      <c r="E2" s="8"/>
      <c r="F2" s="9"/>
      <c r="G2" s="9"/>
      <c r="H2" s="9"/>
    </row>
    <row r="3" spans="1:21" s="12" customFormat="1" ht="13.2">
      <c r="B3" s="2217" t="s">
        <v>302</v>
      </c>
      <c r="C3" s="2217"/>
      <c r="D3" s="2217"/>
      <c r="E3" s="2217"/>
      <c r="F3" s="2217"/>
      <c r="G3" s="2217"/>
      <c r="H3" s="2217"/>
    </row>
    <row r="4" spans="1:21" s="10" customFormat="1" ht="5.25" customHeight="1">
      <c r="B4" s="7"/>
      <c r="C4" s="7"/>
      <c r="D4" s="8"/>
      <c r="E4" s="8"/>
      <c r="F4" s="9"/>
      <c r="G4" s="9"/>
      <c r="H4" s="9"/>
    </row>
    <row r="5" spans="1:21" s="6" customFormat="1" ht="15.6">
      <c r="B5" s="1087" t="s">
        <v>564</v>
      </c>
    </row>
    <row r="6" spans="1:21" s="6" customFormat="1" ht="11.25" customHeight="1">
      <c r="B6" s="646"/>
      <c r="C6"/>
      <c r="D6"/>
      <c r="E6"/>
      <c r="F6"/>
      <c r="G6"/>
      <c r="H6"/>
    </row>
    <row r="7" spans="1:21" s="6" customFormat="1" ht="22.5" customHeight="1">
      <c r="B7" s="2218" t="s">
        <v>565</v>
      </c>
      <c r="C7" s="2218"/>
      <c r="D7" s="2218"/>
      <c r="E7" s="2218"/>
      <c r="F7" s="2218"/>
      <c r="G7" s="2218"/>
      <c r="H7" s="2218"/>
    </row>
    <row r="8" spans="1:21" s="6" customFormat="1" ht="6" customHeight="1">
      <c r="B8" s="201"/>
      <c r="C8" s="201"/>
      <c r="D8" s="201"/>
      <c r="E8" s="201"/>
      <c r="F8" s="201"/>
      <c r="G8" s="201"/>
      <c r="H8" s="201"/>
    </row>
    <row r="9" spans="1:21" s="6" customFormat="1" ht="22.5" customHeight="1">
      <c r="B9" s="2242" t="s">
        <v>2927</v>
      </c>
      <c r="C9" s="2242"/>
      <c r="D9" s="2242"/>
      <c r="E9" s="2242"/>
      <c r="F9" s="2242"/>
      <c r="G9" s="2242"/>
      <c r="H9" s="2242"/>
    </row>
    <row r="10" spans="1:21" s="6" customFormat="1" ht="6" customHeight="1">
      <c r="B10" s="268"/>
      <c r="C10" s="268"/>
      <c r="D10" s="268"/>
      <c r="E10" s="268"/>
      <c r="F10" s="268"/>
      <c r="G10" s="268"/>
      <c r="H10" s="268"/>
    </row>
    <row r="11" spans="1:21" s="6" customFormat="1" ht="11.25" customHeight="1">
      <c r="B11" s="2242" t="s">
        <v>2921</v>
      </c>
      <c r="C11" s="2243"/>
      <c r="D11" s="2243"/>
      <c r="E11" s="2243"/>
      <c r="F11" s="2243"/>
      <c r="G11" s="2243"/>
      <c r="H11" s="2243"/>
    </row>
    <row r="12" spans="1:21" ht="11.25" customHeight="1"/>
    <row r="13" spans="1:21" ht="11.25" customHeight="1">
      <c r="C13" s="381"/>
      <c r="D13" s="1354" t="s">
        <v>566</v>
      </c>
      <c r="E13" s="1354" t="s">
        <v>316</v>
      </c>
      <c r="F13" s="1354" t="s">
        <v>318</v>
      </c>
      <c r="G13" s="1354" t="s">
        <v>320</v>
      </c>
      <c r="H13" s="1354" t="s">
        <v>325</v>
      </c>
    </row>
    <row r="14" spans="1:21" ht="11.25" customHeight="1">
      <c r="B14" s="381" t="s">
        <v>308</v>
      </c>
      <c r="C14" s="1512"/>
      <c r="D14" s="1514" t="s">
        <v>2761</v>
      </c>
      <c r="E14" s="1514" t="s">
        <v>2752</v>
      </c>
      <c r="F14" s="1513" t="s">
        <v>27</v>
      </c>
      <c r="G14" s="1513" t="s">
        <v>492</v>
      </c>
      <c r="H14" s="1513" t="s">
        <v>309</v>
      </c>
    </row>
    <row r="15" spans="1:21" ht="11.25" customHeight="1">
      <c r="B15" s="2244" t="s">
        <v>567</v>
      </c>
      <c r="C15" s="2245"/>
      <c r="D15" s="154"/>
      <c r="E15" s="154"/>
      <c r="F15" s="154"/>
      <c r="G15" s="154"/>
      <c r="H15" s="154"/>
      <c r="J15" s="37"/>
      <c r="K15" s="37"/>
      <c r="L15" s="37"/>
    </row>
    <row r="16" spans="1:21" ht="11.25" customHeight="1">
      <c r="B16" s="155">
        <v>1</v>
      </c>
      <c r="C16" s="267" t="s">
        <v>568</v>
      </c>
      <c r="D16" s="59">
        <v>217240.29086899999</v>
      </c>
      <c r="E16" s="59">
        <v>211286.34117900001</v>
      </c>
      <c r="F16" s="59">
        <v>206602.18311499999</v>
      </c>
      <c r="G16" s="59">
        <v>206475.943302</v>
      </c>
      <c r="H16" s="59">
        <v>199926.822518</v>
      </c>
      <c r="J16" s="592"/>
      <c r="L16" s="37"/>
      <c r="Q16" s="37"/>
      <c r="R16" s="37"/>
      <c r="S16" s="37"/>
      <c r="T16" s="37"/>
      <c r="U16" s="37"/>
    </row>
    <row r="17" spans="1:21" ht="11.25" customHeight="1">
      <c r="B17" s="155">
        <v>2</v>
      </c>
      <c r="C17" s="267" t="s">
        <v>569</v>
      </c>
      <c r="D17" s="59">
        <v>237409.90722200001</v>
      </c>
      <c r="E17" s="59">
        <v>231555.95753099999</v>
      </c>
      <c r="F17" s="59">
        <v>226881.79946800001</v>
      </c>
      <c r="G17" s="59">
        <v>229824.975783</v>
      </c>
      <c r="H17" s="59">
        <v>220229.79809900001</v>
      </c>
      <c r="J17" s="592"/>
      <c r="Q17" s="37"/>
      <c r="R17" s="37"/>
      <c r="S17" s="37"/>
      <c r="T17" s="37"/>
      <c r="U17" s="37"/>
    </row>
    <row r="18" spans="1:21" ht="11.25" customHeight="1">
      <c r="B18" s="155">
        <v>3</v>
      </c>
      <c r="C18" s="267" t="s">
        <v>570</v>
      </c>
      <c r="D18" s="59">
        <v>266584.95645200001</v>
      </c>
      <c r="E18" s="59">
        <v>259528.62877400001</v>
      </c>
      <c r="F18" s="59">
        <v>253909.24509800001</v>
      </c>
      <c r="G18" s="59">
        <v>257455.83636300001</v>
      </c>
      <c r="H18" s="59">
        <v>247413.80116900001</v>
      </c>
      <c r="J18" s="592"/>
      <c r="Q18" s="37"/>
      <c r="R18" s="37"/>
      <c r="S18" s="37"/>
      <c r="T18" s="37"/>
      <c r="U18" s="37"/>
    </row>
    <row r="19" spans="1:21" ht="11.25" customHeight="1">
      <c r="B19" s="2246" t="s">
        <v>571</v>
      </c>
      <c r="C19" s="2247"/>
      <c r="D19" s="340"/>
      <c r="E19" s="154"/>
      <c r="F19" s="154"/>
      <c r="G19" s="154"/>
      <c r="H19" s="154"/>
      <c r="J19" s="592"/>
      <c r="K19" s="74"/>
      <c r="L19" s="218"/>
      <c r="Q19" s="37"/>
      <c r="R19" s="37"/>
      <c r="S19" s="37"/>
      <c r="T19" s="37"/>
      <c r="U19" s="37"/>
    </row>
    <row r="20" spans="1:21" ht="11.25" customHeight="1">
      <c r="B20" s="155">
        <v>4</v>
      </c>
      <c r="C20" s="267" t="s">
        <v>414</v>
      </c>
      <c r="D20" s="59">
        <v>1121130.4983650299</v>
      </c>
      <c r="E20" s="157">
        <v>1109919.1603991301</v>
      </c>
      <c r="F20" s="59">
        <v>1090018.60796405</v>
      </c>
      <c r="G20" s="59">
        <v>1089130.5470219201</v>
      </c>
      <c r="H20" s="59">
        <v>1099949.1828945801</v>
      </c>
      <c r="I20" s="37"/>
      <c r="J20" s="592"/>
      <c r="K20" s="37"/>
      <c r="L20" s="37"/>
      <c r="M20" s="558"/>
      <c r="Q20" s="37"/>
      <c r="R20" s="37"/>
      <c r="S20" s="37"/>
      <c r="T20" s="37"/>
      <c r="U20" s="37"/>
    </row>
    <row r="21" spans="1:21" ht="11.25" customHeight="1">
      <c r="B21" s="156"/>
      <c r="C21" s="154" t="s">
        <v>572</v>
      </c>
      <c r="D21" s="340"/>
      <c r="E21" s="340"/>
      <c r="F21" s="154"/>
      <c r="G21" s="154"/>
      <c r="H21" s="154"/>
      <c r="J21" s="591"/>
      <c r="K21" s="590"/>
      <c r="L21" s="590"/>
      <c r="M21" s="558"/>
      <c r="N21" s="558"/>
      <c r="Q21" s="37"/>
      <c r="R21" s="37"/>
      <c r="S21" s="37"/>
      <c r="T21" s="37"/>
      <c r="U21" s="37"/>
    </row>
    <row r="22" spans="1:21" ht="11.25" customHeight="1">
      <c r="B22" s="155">
        <v>5</v>
      </c>
      <c r="C22" s="267" t="s">
        <v>573</v>
      </c>
      <c r="D22" s="341">
        <v>19.375785187488798</v>
      </c>
      <c r="E22" s="341">
        <v>19.035001769792899</v>
      </c>
      <c r="F22" s="341">
        <v>18.953521267641602</v>
      </c>
      <c r="G22" s="341">
        <v>18.957565008306499</v>
      </c>
      <c r="H22" s="341">
        <v>18.1756592253947</v>
      </c>
      <c r="J22" s="341"/>
      <c r="Q22" s="37"/>
      <c r="R22" s="37"/>
      <c r="S22" s="37"/>
      <c r="T22" s="37"/>
      <c r="U22" s="37"/>
    </row>
    <row r="23" spans="1:21" ht="11.25" customHeight="1">
      <c r="B23" s="155">
        <v>6</v>
      </c>
      <c r="C23" s="267" t="s">
        <v>574</v>
      </c>
      <c r="D23" s="341">
        <v>21.174724749788702</v>
      </c>
      <c r="E23" s="341">
        <v>20.861112160934901</v>
      </c>
      <c r="F23" s="341">
        <v>20.813957271031899</v>
      </c>
      <c r="G23" s="341">
        <v>21.101353742533</v>
      </c>
      <c r="H23" s="341">
        <v>20.021434398400999</v>
      </c>
      <c r="J23" s="341"/>
      <c r="Q23" s="37"/>
      <c r="R23" s="37"/>
      <c r="S23" s="37"/>
      <c r="T23" s="37"/>
      <c r="U23" s="37"/>
    </row>
    <row r="24" spans="1:21" ht="11.25" customHeight="1">
      <c r="B24" s="155">
        <v>7</v>
      </c>
      <c r="C24" s="267" t="s">
        <v>575</v>
      </c>
      <c r="D24" s="341">
        <v>23.776863995936999</v>
      </c>
      <c r="E24" s="341">
        <v>23.381198616335499</v>
      </c>
      <c r="F24" s="341">
        <v>23.293433808185</v>
      </c>
      <c r="G24" s="341">
        <v>23.638278031648198</v>
      </c>
      <c r="H24" s="341">
        <v>22.492774511546301</v>
      </c>
      <c r="J24" s="341"/>
      <c r="Q24" s="37"/>
      <c r="R24" s="37"/>
      <c r="S24" s="37"/>
      <c r="T24" s="37"/>
      <c r="U24" s="37"/>
    </row>
    <row r="25" spans="1:21" s="3" customFormat="1" ht="11.25" customHeight="1">
      <c r="A25" s="29"/>
      <c r="B25" s="320" t="s">
        <v>576</v>
      </c>
      <c r="C25" s="320"/>
      <c r="D25" s="320"/>
      <c r="E25" s="320"/>
      <c r="F25" s="320"/>
      <c r="G25" s="320"/>
      <c r="H25" s="320"/>
      <c r="J25" s="1040"/>
      <c r="K25" s="29"/>
      <c r="L25" s="29"/>
      <c r="M25" s="29"/>
      <c r="N25" s="29"/>
      <c r="Q25" s="37"/>
      <c r="R25" s="37"/>
      <c r="S25" s="37"/>
      <c r="T25" s="37"/>
      <c r="U25" s="37"/>
    </row>
    <row r="26" spans="1:21" s="3" customFormat="1" ht="11.25" customHeight="1">
      <c r="B26" s="342" t="s">
        <v>577</v>
      </c>
      <c r="C26" s="258" t="s">
        <v>578</v>
      </c>
      <c r="D26" s="341">
        <v>1.7</v>
      </c>
      <c r="E26" s="346">
        <v>2</v>
      </c>
      <c r="F26" s="341">
        <v>2</v>
      </c>
      <c r="G26" s="341">
        <v>2</v>
      </c>
      <c r="H26" s="341">
        <v>2</v>
      </c>
      <c r="J26" s="341"/>
      <c r="K26" s="29"/>
      <c r="L26" s="29"/>
      <c r="M26" s="29"/>
      <c r="N26" s="29"/>
      <c r="Q26" s="37"/>
      <c r="R26" s="37"/>
      <c r="S26" s="37"/>
      <c r="T26" s="37"/>
      <c r="U26" s="37"/>
    </row>
    <row r="27" spans="1:21" s="3" customFormat="1" ht="11.25" customHeight="1">
      <c r="B27" s="343" t="s">
        <v>579</v>
      </c>
      <c r="C27" s="995" t="s">
        <v>580</v>
      </c>
      <c r="D27" s="345">
        <v>0.95624999999999993</v>
      </c>
      <c r="E27" s="1056">
        <v>1.125</v>
      </c>
      <c r="F27" s="345">
        <v>1.125</v>
      </c>
      <c r="G27" s="345">
        <v>1.125</v>
      </c>
      <c r="H27" s="345">
        <v>1.125</v>
      </c>
      <c r="J27" s="341"/>
      <c r="K27" s="29"/>
      <c r="L27" s="29"/>
      <c r="M27" s="29"/>
      <c r="N27" s="29"/>
      <c r="Q27" s="37"/>
      <c r="R27" s="37"/>
      <c r="S27" s="37"/>
      <c r="T27" s="37"/>
      <c r="U27" s="37"/>
    </row>
    <row r="28" spans="1:21" s="3" customFormat="1" ht="11.25" customHeight="1">
      <c r="B28" s="343" t="s">
        <v>581</v>
      </c>
      <c r="C28" s="995" t="s">
        <v>582</v>
      </c>
      <c r="D28" s="2109">
        <v>0.31874999999999998</v>
      </c>
      <c r="E28" s="1056">
        <v>0.375</v>
      </c>
      <c r="F28" s="345">
        <v>0.375</v>
      </c>
      <c r="G28" s="345">
        <v>0.375</v>
      </c>
      <c r="H28" s="345">
        <v>0.375</v>
      </c>
      <c r="J28" s="341"/>
      <c r="K28" s="29"/>
      <c r="L28" s="29"/>
      <c r="M28" s="29"/>
      <c r="N28" s="29"/>
      <c r="Q28" s="37"/>
      <c r="R28" s="37"/>
      <c r="S28" s="37"/>
      <c r="T28" s="37"/>
      <c r="U28" s="37"/>
    </row>
    <row r="29" spans="1:21" ht="11.25" customHeight="1">
      <c r="A29" s="3"/>
      <c r="B29" s="342" t="s">
        <v>583</v>
      </c>
      <c r="C29" s="258" t="s">
        <v>584</v>
      </c>
      <c r="D29" s="341">
        <v>9.6999999999999993</v>
      </c>
      <c r="E29" s="346">
        <v>10</v>
      </c>
      <c r="F29" s="341">
        <v>10</v>
      </c>
      <c r="G29" s="341">
        <v>10</v>
      </c>
      <c r="H29" s="341">
        <v>10</v>
      </c>
      <c r="I29" s="3"/>
      <c r="J29" s="341"/>
      <c r="Q29" s="37"/>
      <c r="R29" s="37"/>
      <c r="S29" s="37"/>
      <c r="T29" s="37"/>
      <c r="U29" s="37"/>
    </row>
    <row r="30" spans="1:21" ht="11.25" customHeight="1">
      <c r="B30" s="2246" t="s">
        <v>585</v>
      </c>
      <c r="C30" s="2247"/>
      <c r="D30" s="246"/>
      <c r="E30" s="246"/>
      <c r="F30" s="246"/>
      <c r="G30" s="347"/>
      <c r="H30" s="347"/>
      <c r="J30" s="341"/>
      <c r="Q30" s="37"/>
      <c r="R30" s="37"/>
      <c r="S30" s="37"/>
      <c r="T30" s="37"/>
      <c r="U30" s="37"/>
    </row>
    <row r="31" spans="1:21" ht="11.25" customHeight="1">
      <c r="B31" s="155">
        <v>8</v>
      </c>
      <c r="C31" s="267" t="s">
        <v>586</v>
      </c>
      <c r="D31" s="341">
        <v>2.4999999999887801</v>
      </c>
      <c r="E31" s="341">
        <v>2.5</v>
      </c>
      <c r="F31" s="341">
        <v>2.5</v>
      </c>
      <c r="G31" s="341">
        <v>2.5</v>
      </c>
      <c r="H31" s="341">
        <v>2.5</v>
      </c>
      <c r="J31" s="341"/>
      <c r="Q31" s="37"/>
      <c r="R31" s="37"/>
      <c r="S31" s="37"/>
      <c r="T31" s="37"/>
      <c r="U31" s="37"/>
    </row>
    <row r="32" spans="1:21" ht="11.25" customHeight="1">
      <c r="B32" s="348" t="s">
        <v>540</v>
      </c>
      <c r="C32" s="258" t="s">
        <v>587</v>
      </c>
      <c r="D32" s="2108"/>
      <c r="E32" s="247"/>
      <c r="F32" s="247"/>
      <c r="G32" s="349"/>
      <c r="H32" s="349"/>
      <c r="J32" s="341"/>
      <c r="Q32" s="37"/>
      <c r="R32" s="37"/>
      <c r="S32" s="37"/>
      <c r="T32" s="37"/>
      <c r="U32" s="37"/>
    </row>
    <row r="33" spans="2:21" ht="11.25" customHeight="1">
      <c r="B33" s="348">
        <v>9</v>
      </c>
      <c r="C33" s="258" t="s">
        <v>588</v>
      </c>
      <c r="D33" s="341">
        <v>2.18084413024676</v>
      </c>
      <c r="E33" s="346">
        <v>2.21906398565728</v>
      </c>
      <c r="F33" s="346">
        <v>2.22171582182738</v>
      </c>
      <c r="G33" s="346">
        <v>2.2141600000000001</v>
      </c>
      <c r="H33" s="346">
        <v>2.2138647742917965</v>
      </c>
      <c r="J33" s="341"/>
      <c r="Q33" s="37"/>
      <c r="R33" s="37"/>
      <c r="S33" s="37"/>
      <c r="T33" s="37"/>
      <c r="U33" s="37"/>
    </row>
    <row r="34" spans="2:21" ht="11.25" customHeight="1">
      <c r="B34" s="348" t="s">
        <v>589</v>
      </c>
      <c r="C34" s="258" t="s">
        <v>590</v>
      </c>
      <c r="D34" s="341">
        <v>3.1727702573316598</v>
      </c>
      <c r="E34" s="346">
        <v>3.2528336750142</v>
      </c>
      <c r="F34" s="346">
        <v>3.2546494614677202</v>
      </c>
      <c r="G34" s="346">
        <v>3.22959</v>
      </c>
      <c r="H34" s="346">
        <v>3.225352900334221</v>
      </c>
      <c r="J34" s="341"/>
      <c r="Q34" s="37"/>
      <c r="R34" s="37"/>
      <c r="S34" s="37"/>
      <c r="T34" s="37"/>
      <c r="U34" s="37"/>
    </row>
    <row r="35" spans="2:21" ht="11.25" customHeight="1">
      <c r="B35" s="348">
        <v>10</v>
      </c>
      <c r="C35" s="258" t="s">
        <v>591</v>
      </c>
      <c r="D35" s="341"/>
      <c r="E35" s="346"/>
      <c r="F35" s="346"/>
      <c r="G35" s="346"/>
      <c r="H35" s="346"/>
      <c r="J35" s="341"/>
      <c r="Q35" s="37"/>
      <c r="R35" s="37"/>
      <c r="S35" s="37"/>
      <c r="T35" s="37"/>
      <c r="U35" s="37"/>
    </row>
    <row r="36" spans="2:21" ht="11.25" customHeight="1">
      <c r="B36" s="348" t="s">
        <v>592</v>
      </c>
      <c r="C36" s="258" t="s">
        <v>593</v>
      </c>
      <c r="D36" s="341">
        <v>1.9999999999731799</v>
      </c>
      <c r="E36" s="346">
        <v>2</v>
      </c>
      <c r="F36" s="346">
        <v>2</v>
      </c>
      <c r="G36" s="346">
        <v>2</v>
      </c>
      <c r="H36" s="346">
        <v>2</v>
      </c>
      <c r="J36" s="341"/>
      <c r="Q36" s="37"/>
      <c r="R36" s="37"/>
      <c r="S36" s="37"/>
      <c r="T36" s="37"/>
      <c r="U36" s="37"/>
    </row>
    <row r="37" spans="2:21" ht="11.25" customHeight="1">
      <c r="B37" s="348">
        <v>11</v>
      </c>
      <c r="C37" s="258" t="s">
        <v>594</v>
      </c>
      <c r="D37" s="1901">
        <v>9.8536143875403805</v>
      </c>
      <c r="E37" s="346">
        <v>9.9718976606714804</v>
      </c>
      <c r="F37" s="346">
        <v>9.9763652832600105</v>
      </c>
      <c r="G37" s="346">
        <v>9.9437499999999996</v>
      </c>
      <c r="H37" s="346">
        <v>9.9392176746260166</v>
      </c>
      <c r="I37" s="3"/>
      <c r="J37" s="1040"/>
      <c r="Q37" s="37"/>
      <c r="R37" s="37"/>
      <c r="S37" s="37"/>
      <c r="T37" s="37"/>
      <c r="U37" s="37"/>
    </row>
    <row r="38" spans="2:21" ht="11.25" customHeight="1">
      <c r="B38" s="348" t="s">
        <v>595</v>
      </c>
      <c r="C38" s="258" t="s">
        <v>596</v>
      </c>
      <c r="D38" s="1901">
        <f>D29+D37</f>
        <v>19.553614387540378</v>
      </c>
      <c r="E38" s="346">
        <v>19.97189766067148</v>
      </c>
      <c r="F38" s="346">
        <v>19.976365283260009</v>
      </c>
      <c r="G38" s="346">
        <v>19.943750000000001</v>
      </c>
      <c r="H38" s="346">
        <v>19.939217674626015</v>
      </c>
      <c r="J38" s="1040"/>
      <c r="Q38" s="37"/>
      <c r="R38" s="37"/>
      <c r="S38" s="37"/>
      <c r="T38" s="37"/>
      <c r="U38" s="37"/>
    </row>
    <row r="39" spans="2:21" ht="11.25" customHeight="1">
      <c r="B39" s="155">
        <v>12</v>
      </c>
      <c r="C39" s="267" t="s">
        <v>597</v>
      </c>
      <c r="D39" s="2110">
        <v>14.876896015745395</v>
      </c>
      <c r="E39" s="1057">
        <v>14.54</v>
      </c>
      <c r="F39" s="346">
        <v>14.45</v>
      </c>
      <c r="G39" s="346">
        <v>14.46</v>
      </c>
      <c r="H39" s="346">
        <v>13.676005411243237</v>
      </c>
      <c r="J39" s="341"/>
      <c r="K39" s="1004"/>
      <c r="Q39" s="37"/>
      <c r="R39" s="37"/>
      <c r="S39" s="37"/>
      <c r="T39" s="37"/>
      <c r="U39" s="37"/>
    </row>
    <row r="40" spans="2:21" ht="11.25" customHeight="1">
      <c r="B40" s="2246" t="s">
        <v>169</v>
      </c>
      <c r="C40" s="2247"/>
      <c r="D40" s="154"/>
      <c r="E40" s="154"/>
      <c r="F40" s="154"/>
      <c r="G40" s="154"/>
      <c r="H40" s="154"/>
      <c r="J40" s="559"/>
      <c r="Q40" s="37"/>
      <c r="R40" s="37"/>
      <c r="S40" s="37"/>
      <c r="T40" s="37"/>
      <c r="U40" s="37"/>
    </row>
    <row r="41" spans="2:21" ht="11.25" customHeight="1">
      <c r="B41" s="155">
        <v>13</v>
      </c>
      <c r="C41" s="267" t="s">
        <v>598</v>
      </c>
      <c r="D41" s="157">
        <v>3462039.9050507499</v>
      </c>
      <c r="E41" s="59">
        <v>3660895.0094719329</v>
      </c>
      <c r="F41" s="59">
        <v>3507830.5378971202</v>
      </c>
      <c r="G41" s="157">
        <v>3715272.5399365602</v>
      </c>
      <c r="H41" s="59">
        <v>3261799.7994612399</v>
      </c>
      <c r="J41" s="341"/>
      <c r="Q41" s="37"/>
      <c r="R41" s="37"/>
      <c r="S41" s="37"/>
      <c r="T41" s="37"/>
      <c r="U41" s="37"/>
    </row>
    <row r="42" spans="2:21" ht="11.25" customHeight="1">
      <c r="B42" s="155">
        <v>14</v>
      </c>
      <c r="C42" s="267" t="s">
        <v>599</v>
      </c>
      <c r="D42" s="341">
        <v>6.8575150412230697</v>
      </c>
      <c r="E42" s="341">
        <v>6.3251187330887664</v>
      </c>
      <c r="F42" s="341">
        <v>6.4678665920962999</v>
      </c>
      <c r="G42" s="341">
        <v>6.1859519944376498</v>
      </c>
      <c r="H42" s="341">
        <v>6.75178771350026</v>
      </c>
      <c r="J42" s="341"/>
      <c r="Q42" s="37"/>
      <c r="R42" s="37"/>
      <c r="S42" s="37"/>
      <c r="T42" s="37"/>
      <c r="U42" s="37"/>
    </row>
    <row r="43" spans="2:21" ht="11.25" customHeight="1">
      <c r="B43" s="2248" t="s">
        <v>600</v>
      </c>
      <c r="C43" s="2240"/>
      <c r="D43" s="154"/>
      <c r="E43" s="154"/>
      <c r="F43" s="154"/>
      <c r="G43" s="154"/>
      <c r="H43" s="154"/>
      <c r="J43" s="341"/>
    </row>
    <row r="44" spans="2:21" ht="11.25" customHeight="1">
      <c r="B44" s="155" t="s">
        <v>601</v>
      </c>
      <c r="C44" s="267" t="s">
        <v>602</v>
      </c>
      <c r="D44" s="346"/>
      <c r="E44" s="346"/>
      <c r="F44" s="346"/>
      <c r="G44" s="346"/>
      <c r="H44" s="346"/>
      <c r="J44" s="341"/>
    </row>
    <row r="45" spans="2:21" ht="11.25" customHeight="1">
      <c r="B45" s="155" t="s">
        <v>603</v>
      </c>
      <c r="C45" s="995" t="s">
        <v>580</v>
      </c>
      <c r="D45" s="346"/>
      <c r="E45" s="346"/>
      <c r="F45" s="346"/>
      <c r="G45" s="346"/>
      <c r="H45" s="346"/>
      <c r="J45" s="341"/>
    </row>
    <row r="46" spans="2:21" ht="11.25" customHeight="1">
      <c r="B46" s="155" t="s">
        <v>604</v>
      </c>
      <c r="C46" s="267" t="s">
        <v>605</v>
      </c>
      <c r="D46" s="346"/>
      <c r="E46" s="346"/>
      <c r="F46" s="346"/>
      <c r="G46" s="346"/>
      <c r="H46" s="346"/>
      <c r="J46" s="37"/>
      <c r="K46" s="37"/>
    </row>
    <row r="47" spans="2:21" ht="11.25" customHeight="1">
      <c r="B47" s="2248" t="s">
        <v>606</v>
      </c>
      <c r="C47" s="2240"/>
      <c r="D47" s="154"/>
      <c r="E47" s="154"/>
      <c r="F47" s="154"/>
      <c r="G47" s="154"/>
      <c r="H47" s="154"/>
    </row>
    <row r="48" spans="2:21" ht="11.25" customHeight="1">
      <c r="B48" s="155" t="s">
        <v>607</v>
      </c>
      <c r="C48" s="267" t="s">
        <v>608</v>
      </c>
      <c r="D48" s="346"/>
      <c r="E48" s="346"/>
      <c r="F48" s="346"/>
      <c r="G48" s="346"/>
      <c r="H48" s="346"/>
      <c r="J48" s="55"/>
    </row>
    <row r="49" spans="2:8" ht="11.25" customHeight="1">
      <c r="B49" s="155" t="s">
        <v>609</v>
      </c>
      <c r="C49" s="267" t="s">
        <v>610</v>
      </c>
      <c r="D49" s="346">
        <v>3</v>
      </c>
      <c r="E49" s="346">
        <v>3</v>
      </c>
      <c r="F49" s="346">
        <v>3</v>
      </c>
      <c r="G49" s="346">
        <v>3</v>
      </c>
      <c r="H49" s="346">
        <v>3</v>
      </c>
    </row>
    <row r="50" spans="2:8" ht="11.25" customHeight="1">
      <c r="B50" s="2246" t="s">
        <v>611</v>
      </c>
      <c r="C50" s="2246"/>
      <c r="D50" s="154"/>
      <c r="E50" s="154"/>
      <c r="F50" s="154"/>
      <c r="G50" s="154"/>
      <c r="H50" s="154"/>
    </row>
    <row r="51" spans="2:8" ht="11.25" customHeight="1">
      <c r="B51" s="155">
        <v>15</v>
      </c>
      <c r="C51" s="267" t="s">
        <v>612</v>
      </c>
      <c r="D51" s="157">
        <v>1125859.9856386699</v>
      </c>
      <c r="E51" s="157">
        <v>1086311.86495389</v>
      </c>
      <c r="F51" s="59">
        <v>1041629.7594249001</v>
      </c>
      <c r="G51" s="59">
        <v>984599.59263166599</v>
      </c>
      <c r="H51" s="59">
        <v>915351.49959999998</v>
      </c>
    </row>
    <row r="52" spans="2:8" ht="11.25" customHeight="1">
      <c r="B52" s="155" t="s">
        <v>613</v>
      </c>
      <c r="C52" s="267" t="s">
        <v>614</v>
      </c>
      <c r="D52" s="157">
        <v>926078.49213141704</v>
      </c>
      <c r="E52" s="157">
        <v>880053.58260677103</v>
      </c>
      <c r="F52" s="249">
        <v>835095.04246541194</v>
      </c>
      <c r="G52" s="249">
        <v>803117.79321624001</v>
      </c>
      <c r="H52" s="249">
        <v>768906.25450000004</v>
      </c>
    </row>
    <row r="53" spans="2:8" ht="11.25" customHeight="1">
      <c r="B53" s="155" t="s">
        <v>615</v>
      </c>
      <c r="C53" s="267" t="s">
        <v>616</v>
      </c>
      <c r="D53" s="157">
        <v>84878.565394666701</v>
      </c>
      <c r="E53" s="157">
        <v>74103.721892471891</v>
      </c>
      <c r="F53" s="249">
        <v>67575.698583842197</v>
      </c>
      <c r="G53" s="249">
        <v>64082.358783540498</v>
      </c>
      <c r="H53" s="249">
        <v>53970.18705</v>
      </c>
    </row>
    <row r="54" spans="2:8" ht="11.25" customHeight="1">
      <c r="B54" s="155">
        <v>16</v>
      </c>
      <c r="C54" s="267" t="s">
        <v>617</v>
      </c>
      <c r="D54" s="157">
        <v>841149.09061850002</v>
      </c>
      <c r="E54" s="157">
        <v>805949.86071429797</v>
      </c>
      <c r="F54" s="59">
        <v>767519.34388156899</v>
      </c>
      <c r="G54" s="59">
        <v>739035.434432699</v>
      </c>
      <c r="H54" s="59">
        <v>714936.0675</v>
      </c>
    </row>
    <row r="55" spans="2:8" ht="11.25" customHeight="1">
      <c r="B55" s="155">
        <v>17</v>
      </c>
      <c r="C55" s="267" t="s">
        <v>618</v>
      </c>
      <c r="D55" s="1015">
        <v>134.41499999999999</v>
      </c>
      <c r="E55" s="1015">
        <v>135.13833333333301</v>
      </c>
      <c r="F55" s="350">
        <v>135.89916666666699</v>
      </c>
      <c r="G55" s="350">
        <v>133.45750000000001</v>
      </c>
      <c r="H55" s="350">
        <v>128.72</v>
      </c>
    </row>
    <row r="56" spans="2:8" ht="11.25" customHeight="1">
      <c r="B56" s="2246" t="s">
        <v>185</v>
      </c>
      <c r="C56" s="2247"/>
      <c r="D56" s="154"/>
      <c r="E56" s="154"/>
      <c r="F56" s="154"/>
      <c r="G56" s="154"/>
      <c r="H56" s="154"/>
    </row>
    <row r="57" spans="2:8" ht="11.25" customHeight="1">
      <c r="B57" s="158">
        <v>18</v>
      </c>
      <c r="C57" s="201" t="s">
        <v>619</v>
      </c>
      <c r="D57" s="157">
        <v>1769677.3991651218</v>
      </c>
      <c r="E57" s="157">
        <v>1742902.3445170664</v>
      </c>
      <c r="F57" s="59">
        <v>1754097.5979785006</v>
      </c>
      <c r="G57" s="59">
        <v>1795162.442940095</v>
      </c>
      <c r="H57" s="59">
        <v>1746527.8969528941</v>
      </c>
    </row>
    <row r="58" spans="2:8" ht="11.25" customHeight="1">
      <c r="B58" s="158">
        <v>19</v>
      </c>
      <c r="C58" s="201" t="s">
        <v>620</v>
      </c>
      <c r="D58" s="157">
        <v>1561610.1631743393</v>
      </c>
      <c r="E58" s="157">
        <v>1550214.8264277964</v>
      </c>
      <c r="F58" s="59">
        <v>1525616.9756424541</v>
      </c>
      <c r="G58" s="59">
        <v>1513802.0536188076</v>
      </c>
      <c r="H58" s="59">
        <v>1491419.6320831317</v>
      </c>
    </row>
    <row r="59" spans="2:8">
      <c r="B59" s="1515">
        <v>20</v>
      </c>
      <c r="C59" s="1516" t="s">
        <v>621</v>
      </c>
      <c r="D59" s="1518">
        <v>113.3238910002889</v>
      </c>
      <c r="E59" s="1518">
        <v>112.429</v>
      </c>
      <c r="F59" s="1517">
        <v>114.97627687577551</v>
      </c>
      <c r="G59" s="1517">
        <v>118.58633951834609</v>
      </c>
      <c r="H59" s="1517">
        <v>117.10506281276729</v>
      </c>
    </row>
    <row r="60" spans="2:8">
      <c r="B60" s="70"/>
    </row>
    <row r="63" spans="2:8">
      <c r="D63" s="3"/>
    </row>
    <row r="64" spans="2:8">
      <c r="D64" s="976"/>
      <c r="E64" s="55"/>
      <c r="F64" s="55"/>
    </row>
  </sheetData>
  <mergeCells count="12">
    <mergeCell ref="B50:C50"/>
    <mergeCell ref="B56:C56"/>
    <mergeCell ref="B9:H9"/>
    <mergeCell ref="B19:C19"/>
    <mergeCell ref="B30:C30"/>
    <mergeCell ref="B43:C43"/>
    <mergeCell ref="B47:C47"/>
    <mergeCell ref="B3:H3"/>
    <mergeCell ref="B11:H11"/>
    <mergeCell ref="B15:C15"/>
    <mergeCell ref="B7:H7"/>
    <mergeCell ref="B40:C40"/>
  </mergeCells>
  <phoneticPr fontId="275" type="noConversion"/>
  <hyperlinks>
    <hyperlink ref="B3" location="Contents!A1" display="Back to index page" xr:uid="{8EA8CC91-022F-4808-8BC5-8779A53E67F6}"/>
    <hyperlink ref="B3:H3" location="CONTENTS!A1" display="Back to contents page" xr:uid="{C3161A4C-900B-41E9-994D-EC60EE9BB37A}"/>
  </hyperlinks>
  <printOptions horizontalCentered="1" verticalCentered="1"/>
  <pageMargins left="0.25" right="0.25" top="0.75" bottom="0.75" header="0.3" footer="0.3"/>
  <pageSetup paperSize="9" scale="75" orientation="landscape" r:id="rId1"/>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8A61E5626F9ACE47A61826F56C264524" ma:contentTypeVersion="12" ma:contentTypeDescription="Opprett et nytt dokument." ma:contentTypeScope="" ma:versionID="752bbeb576c30b80b5ecd33e52e5fe99">
  <xsd:schema xmlns:xsd="http://www.w3.org/2001/XMLSchema" xmlns:xs="http://www.w3.org/2001/XMLSchema" xmlns:p="http://schemas.microsoft.com/office/2006/metadata/properties" xmlns:ns2="991de117-2543-42dd-9f43-a7cded4093ca" xmlns:ns3="efc76db1-2d52-4bd6-af89-c61ecdce3a4a" targetNamespace="http://schemas.microsoft.com/office/2006/metadata/properties" ma:root="true" ma:fieldsID="138ab58de27a012d75d685820a75844d" ns2:_="" ns3:_="">
    <xsd:import namespace="991de117-2543-42dd-9f43-a7cded4093ca"/>
    <xsd:import namespace="efc76db1-2d52-4bd6-af89-c61ecdce3a4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1de117-2543-42dd-9f43-a7cded4093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c76db1-2d52-4bd6-af89-c61ecdce3a4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ce257a1-76ca-4f2a-8adb-a04303bc2d7d}" ma:internalName="TaxCatchAll" ma:showField="CatchAllData" ma:web="efc76db1-2d52-4bd6-af89-c61ecdce3a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fc76db1-2d52-4bd6-af89-c61ecdce3a4a" xsi:nil="true"/>
    <lcf76f155ced4ddcb4097134ff3c332f xmlns="991de117-2543-42dd-9f43-a7cded4093c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D27BB1-5CFA-481B-B746-EC817B00120B}">
  <ds:schemaRefs>
    <ds:schemaRef ds:uri="http://schemas.microsoft.com/sharepoint/v3/contenttype/forms"/>
  </ds:schemaRefs>
</ds:datastoreItem>
</file>

<file path=customXml/itemProps2.xml><?xml version="1.0" encoding="utf-8"?>
<ds:datastoreItem xmlns:ds="http://schemas.openxmlformats.org/officeDocument/2006/customXml" ds:itemID="{6F702441-8F03-4482-A128-E7F272B1763A}"/>
</file>

<file path=customXml/itemProps3.xml><?xml version="1.0" encoding="utf-8"?>
<ds:datastoreItem xmlns:ds="http://schemas.openxmlformats.org/officeDocument/2006/customXml" ds:itemID="{70EAEA37-C6CB-4DD3-A8A9-80B70904983B}">
  <ds:schemaRefs>
    <ds:schemaRef ds:uri="http://purl.org/dc/elements/1.1/"/>
    <ds:schemaRef ds:uri="http://purl.org/dc/terms/"/>
    <ds:schemaRef ds:uri="13a31132-7686-4fb7-bfd9-9f6e8a033cdc"/>
    <ds:schemaRef ds:uri="http://schemas.microsoft.com/office/2006/metadata/properties"/>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6dd0758b-7156-4e5c-8374-d1062670fb4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80</vt:i4>
      </vt:variant>
      <vt:variant>
        <vt:lpstr>Navngitte områder</vt:lpstr>
      </vt:variant>
      <vt:variant>
        <vt:i4>80</vt:i4>
      </vt:variant>
    </vt:vector>
  </HeadingPairs>
  <TitlesOfParts>
    <vt:vector size="160" baseType="lpstr">
      <vt:lpstr>COVER</vt:lpstr>
      <vt:lpstr>CONTACT INFORMATION</vt:lpstr>
      <vt:lpstr>CONTENTS</vt:lpstr>
      <vt:lpstr>ATTESTATION</vt:lpstr>
      <vt:lpstr>CC1</vt:lpstr>
      <vt:lpstr>CC2</vt:lpstr>
      <vt:lpstr>A01</vt:lpstr>
      <vt:lpstr>OV1</vt:lpstr>
      <vt:lpstr>KM1</vt:lpstr>
      <vt:lpstr>INS1</vt:lpstr>
      <vt:lpstr>INS2</vt:lpstr>
      <vt:lpstr>A02</vt:lpstr>
      <vt:lpstr>A03 </vt:lpstr>
      <vt:lpstr>LI1</vt:lpstr>
      <vt:lpstr>LI2</vt:lpstr>
      <vt:lpstr>LI3</vt:lpstr>
      <vt:lpstr>PV1</vt:lpstr>
      <vt:lpstr>CQ1</vt:lpstr>
      <vt:lpstr>CQ3</vt:lpstr>
      <vt:lpstr>CQ4</vt:lpstr>
      <vt:lpstr>CQ5</vt:lpstr>
      <vt:lpstr>CQ7</vt:lpstr>
      <vt:lpstr>CR1</vt:lpstr>
      <vt:lpstr>CR1-A</vt:lpstr>
      <vt:lpstr>CR2</vt:lpstr>
      <vt:lpstr>CR3</vt:lpstr>
      <vt:lpstr>CR4</vt:lpstr>
      <vt:lpstr>CR5</vt:lpstr>
      <vt:lpstr>CR6</vt:lpstr>
      <vt:lpstr>CR6-A</vt:lpstr>
      <vt:lpstr>CR7-A</vt:lpstr>
      <vt:lpstr>CR8</vt:lpstr>
      <vt:lpstr>CR9</vt:lpstr>
      <vt:lpstr>CCR1</vt:lpstr>
      <vt:lpstr>CCR2</vt:lpstr>
      <vt:lpstr>CCR3</vt:lpstr>
      <vt:lpstr>CCR4</vt:lpstr>
      <vt:lpstr>CCR5</vt:lpstr>
      <vt:lpstr>CCR7</vt:lpstr>
      <vt:lpstr>CCR8</vt:lpstr>
      <vt:lpstr>MR1</vt:lpstr>
      <vt:lpstr>SEC1</vt:lpstr>
      <vt:lpstr>SEC3</vt:lpstr>
      <vt:lpstr>CCyB1 </vt:lpstr>
      <vt:lpstr>CCyB2</vt:lpstr>
      <vt:lpstr>LR1</vt:lpstr>
      <vt:lpstr>LR2</vt:lpstr>
      <vt:lpstr>LR3</vt:lpstr>
      <vt:lpstr>LIQ1</vt:lpstr>
      <vt:lpstr>LIQ2</vt:lpstr>
      <vt:lpstr>KM2</vt:lpstr>
      <vt:lpstr>TLAC1</vt:lpstr>
      <vt:lpstr>TLAC3b</vt:lpstr>
      <vt:lpstr>AE1</vt:lpstr>
      <vt:lpstr>AE2</vt:lpstr>
      <vt:lpstr>AE3</vt:lpstr>
      <vt:lpstr>OR1</vt:lpstr>
      <vt:lpstr>REMA</vt:lpstr>
      <vt:lpstr>REM1</vt:lpstr>
      <vt:lpstr>REM2</vt:lpstr>
      <vt:lpstr>REM3</vt:lpstr>
      <vt:lpstr>REM4</vt:lpstr>
      <vt:lpstr>REM5</vt:lpstr>
      <vt:lpstr>ESG Qualitative</vt:lpstr>
      <vt:lpstr>ESG1</vt:lpstr>
      <vt:lpstr>ESG2</vt:lpstr>
      <vt:lpstr>ESG3</vt:lpstr>
      <vt:lpstr>ESG4</vt:lpstr>
      <vt:lpstr>ESG5</vt:lpstr>
      <vt:lpstr>ESG6</vt:lpstr>
      <vt:lpstr>ESG7</vt:lpstr>
      <vt:lpstr>ESG8</vt:lpstr>
      <vt:lpstr>ESG9</vt:lpstr>
      <vt:lpstr>ESG10</vt:lpstr>
      <vt:lpstr>IRRBB1</vt:lpstr>
      <vt:lpstr>CCA</vt:lpstr>
      <vt:lpstr>CCA Footnotes</vt:lpstr>
      <vt:lpstr>Boligkreditt Key metrics </vt:lpstr>
      <vt:lpstr>Boligkreditt Credit Risk</vt:lpstr>
      <vt:lpstr>BACK</vt:lpstr>
      <vt:lpstr>'A01'!Utskriftsområde</vt:lpstr>
      <vt:lpstr>'A02'!Utskriftsområde</vt:lpstr>
      <vt:lpstr>'A03 '!Utskriftsområde</vt:lpstr>
      <vt:lpstr>'AE1'!Utskriftsområde</vt:lpstr>
      <vt:lpstr>'AE2'!Utskriftsområde</vt:lpstr>
      <vt:lpstr>'AE3'!Utskriftsområde</vt:lpstr>
      <vt:lpstr>ATTESTATION!Utskriftsområde</vt:lpstr>
      <vt:lpstr>BACK!Utskriftsområde</vt:lpstr>
      <vt:lpstr>'Boligkreditt Credit Risk'!Utskriftsområde</vt:lpstr>
      <vt:lpstr>'Boligkreditt Key metrics '!Utskriftsområde</vt:lpstr>
      <vt:lpstr>'CC1'!Utskriftsområde</vt:lpstr>
      <vt:lpstr>'CC2'!Utskriftsområde</vt:lpstr>
      <vt:lpstr>CCA!Utskriftsområde</vt:lpstr>
      <vt:lpstr>'CCA Footnotes'!Utskriftsområde</vt:lpstr>
      <vt:lpstr>'CCR1'!Utskriftsområde</vt:lpstr>
      <vt:lpstr>'CCR2'!Utskriftsområde</vt:lpstr>
      <vt:lpstr>'CCR3'!Utskriftsområde</vt:lpstr>
      <vt:lpstr>'CCR4'!Utskriftsområde</vt:lpstr>
      <vt:lpstr>'CCR5'!Utskriftsområde</vt:lpstr>
      <vt:lpstr>'CCR7'!Utskriftsområde</vt:lpstr>
      <vt:lpstr>'CCR8'!Utskriftsområde</vt:lpstr>
      <vt:lpstr>'CCyB1 '!Utskriftsområde</vt:lpstr>
      <vt:lpstr>CCyB2!Utskriftsområde</vt:lpstr>
      <vt:lpstr>'CONTACT INFORMATION'!Utskriftsområde</vt:lpstr>
      <vt:lpstr>CONTENTS!Utskriftsområde</vt:lpstr>
      <vt:lpstr>COVER!Utskriftsområde</vt:lpstr>
      <vt:lpstr>'CQ1'!Utskriftsområde</vt:lpstr>
      <vt:lpstr>'CQ3'!Utskriftsområde</vt:lpstr>
      <vt:lpstr>'CQ4'!Utskriftsområde</vt:lpstr>
      <vt:lpstr>'CQ5'!Utskriftsområde</vt:lpstr>
      <vt:lpstr>'CQ7'!Utskriftsområde</vt:lpstr>
      <vt:lpstr>'CR1'!Utskriftsområde</vt:lpstr>
      <vt:lpstr>'CR1-A'!Utskriftsområde</vt:lpstr>
      <vt:lpstr>'CR2'!Utskriftsområde</vt:lpstr>
      <vt:lpstr>'CR3'!Utskriftsområde</vt:lpstr>
      <vt:lpstr>'CR4'!Utskriftsområde</vt:lpstr>
      <vt:lpstr>'CR5'!Utskriftsområde</vt:lpstr>
      <vt:lpstr>'CR6'!Utskriftsområde</vt:lpstr>
      <vt:lpstr>'CR6-A'!Utskriftsområde</vt:lpstr>
      <vt:lpstr>'CR7-A'!Utskriftsområde</vt:lpstr>
      <vt:lpstr>'CR8'!Utskriftsområde</vt:lpstr>
      <vt:lpstr>'CR9'!Utskriftsområde</vt:lpstr>
      <vt:lpstr>'ESG Qualitative'!Utskriftsområde</vt:lpstr>
      <vt:lpstr>'ESG1'!Utskriftsområde</vt:lpstr>
      <vt:lpstr>'ESG10'!Utskriftsområde</vt:lpstr>
      <vt:lpstr>'ESG2'!Utskriftsområde</vt:lpstr>
      <vt:lpstr>'ESG3'!Utskriftsområde</vt:lpstr>
      <vt:lpstr>'ESG4'!Utskriftsområde</vt:lpstr>
      <vt:lpstr>'ESG5'!Utskriftsområde</vt:lpstr>
      <vt:lpstr>'ESG6'!Utskriftsområde</vt:lpstr>
      <vt:lpstr>'ESG7'!Utskriftsområde</vt:lpstr>
      <vt:lpstr>'ESG8'!Utskriftsområde</vt:lpstr>
      <vt:lpstr>'ESG9'!Utskriftsområde</vt:lpstr>
      <vt:lpstr>'INS1'!Utskriftsområde</vt:lpstr>
      <vt:lpstr>'INS2'!Utskriftsområde</vt:lpstr>
      <vt:lpstr>IRRBB1!Utskriftsområde</vt:lpstr>
      <vt:lpstr>'KM1'!Utskriftsområde</vt:lpstr>
      <vt:lpstr>'KM2'!Utskriftsområde</vt:lpstr>
      <vt:lpstr>'LI1'!Utskriftsområde</vt:lpstr>
      <vt:lpstr>'LI2'!Utskriftsområde</vt:lpstr>
      <vt:lpstr>'LI3'!Utskriftsområde</vt:lpstr>
      <vt:lpstr>'LIQ1'!Utskriftsområde</vt:lpstr>
      <vt:lpstr>'LIQ2'!Utskriftsområde</vt:lpstr>
      <vt:lpstr>'LR1'!Utskriftsområde</vt:lpstr>
      <vt:lpstr>'LR2'!Utskriftsområde</vt:lpstr>
      <vt:lpstr>'LR3'!Utskriftsområde</vt:lpstr>
      <vt:lpstr>'MR1'!Utskriftsområde</vt:lpstr>
      <vt:lpstr>'OR1'!Utskriftsområde</vt:lpstr>
      <vt:lpstr>'OV1'!Utskriftsområde</vt:lpstr>
      <vt:lpstr>'PV1'!Utskriftsområde</vt:lpstr>
      <vt:lpstr>'REM1'!Utskriftsområde</vt:lpstr>
      <vt:lpstr>'REM2'!Utskriftsområde</vt:lpstr>
      <vt:lpstr>'REM3'!Utskriftsområde</vt:lpstr>
      <vt:lpstr>'REM4'!Utskriftsområde</vt:lpstr>
      <vt:lpstr>'REM5'!Utskriftsområde</vt:lpstr>
      <vt:lpstr>REMA!Utskriftsområde</vt:lpstr>
      <vt:lpstr>'SEC1'!Utskriftsområde</vt:lpstr>
      <vt:lpstr>'SEC3'!Utskriftsområde</vt:lpstr>
      <vt:lpstr>TLAC1!Utskriftsområde</vt:lpstr>
      <vt:lpstr>TLAC3b!Utskriftsområde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2025-03-18T14:28:16Z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0x0101008A61E5626F9ACE47A61826F56C264524</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y fmtid="{D5CDD505-2E9C-101B-9397-08002B2CF9AE}" pid="20" name="Order">
    <vt:r8>2838200</vt:r8>
  </property>
  <property fmtid="{D5CDD505-2E9C-101B-9397-08002B2CF9AE}" pid="21" name="xd_ProgID">
    <vt:lpwstr/>
  </property>
  <property fmtid="{D5CDD505-2E9C-101B-9397-08002B2CF9AE}" pid="22" name="ComplianceAssetId">
    <vt:lpwstr/>
  </property>
  <property fmtid="{D5CDD505-2E9C-101B-9397-08002B2CF9AE}" pid="23" name="TemplateUrl">
    <vt:lpwstr/>
  </property>
  <property fmtid="{D5CDD505-2E9C-101B-9397-08002B2CF9AE}" pid="24" name="_ExtendedDescription">
    <vt:lpwstr/>
  </property>
  <property fmtid="{D5CDD505-2E9C-101B-9397-08002B2CF9AE}" pid="25" name="TriggerFlowInfo">
    <vt:lpwstr/>
  </property>
  <property fmtid="{D5CDD505-2E9C-101B-9397-08002B2CF9AE}" pid="26" name="xd_Signature">
    <vt:bool>false</vt:bool>
  </property>
</Properties>
</file>